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Matura próbna 2022\Zadanie 4\"/>
    </mc:Choice>
  </mc:AlternateContent>
  <xr:revisionPtr revIDLastSave="0" documentId="13_ncr:1_{E3CE2F94-F10A-493E-99F0-4FEE14B5A82A}" xr6:coauthVersionLast="47" xr6:coauthVersionMax="47" xr10:uidLastSave="{00000000-0000-0000-0000-000000000000}"/>
  <bookViews>
    <workbookView xWindow="-98" yWindow="-98" windowWidth="21795" windowHeight="12975" activeTab="3" xr2:uid="{69ABA67F-A647-4D0B-A2F6-BE59870B7C35}"/>
  </bookViews>
  <sheets>
    <sheet name="ekodom" sheetId="8" r:id="rId1"/>
    <sheet name="Symulacja" sheetId="7" r:id="rId2"/>
    <sheet name="Zadanie 2" sheetId="10" r:id="rId3"/>
    <sheet name="Zadanie 3" sheetId="11" r:id="rId4"/>
    <sheet name="Zadanie 1" sheetId="9" r:id="rId5"/>
  </sheets>
  <definedNames>
    <definedName name="ExternalData_1" localSheetId="0" hidden="1">ekodom!$A$1:$B$366</definedName>
    <definedName name="ExternalData_1" localSheetId="1" hidden="1">Symulacja!$A$1:$B$366</definedName>
    <definedName name="ExternalData_1" localSheetId="4" hidden="1">'Zadanie 1'!$A$1:$B$366</definedName>
    <definedName name="ExternalData_1" localSheetId="2" hidden="1">'Zadanie 2'!$A$1:$B$366</definedName>
    <definedName name="ExternalData_1" localSheetId="3" hidden="1">'Zadanie 3'!$A$1:$B$366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1" l="1"/>
  <c r="O2" i="11"/>
  <c r="I366" i="11"/>
  <c r="G366" i="11"/>
  <c r="H366" i="11" s="1"/>
  <c r="F366" i="11"/>
  <c r="E366" i="11" s="1"/>
  <c r="J366" i="11" s="1"/>
  <c r="I365" i="11"/>
  <c r="F365" i="11"/>
  <c r="E365" i="11" s="1"/>
  <c r="I364" i="11"/>
  <c r="F364" i="11"/>
  <c r="E364" i="11"/>
  <c r="I363" i="11"/>
  <c r="G363" i="11"/>
  <c r="F363" i="11"/>
  <c r="E363" i="11"/>
  <c r="J362" i="11"/>
  <c r="I362" i="11"/>
  <c r="G362" i="11"/>
  <c r="H362" i="11" s="1"/>
  <c r="F362" i="11"/>
  <c r="E362" i="11"/>
  <c r="J361" i="11"/>
  <c r="I361" i="11"/>
  <c r="G361" i="11"/>
  <c r="H361" i="11" s="1"/>
  <c r="F361" i="11"/>
  <c r="E361" i="11"/>
  <c r="I360" i="11"/>
  <c r="F360" i="11"/>
  <c r="E360" i="11"/>
  <c r="I359" i="11"/>
  <c r="G359" i="11"/>
  <c r="F359" i="11"/>
  <c r="E359" i="11"/>
  <c r="I358" i="11"/>
  <c r="H358" i="11"/>
  <c r="G358" i="11"/>
  <c r="F358" i="11"/>
  <c r="E358" i="11"/>
  <c r="J358" i="11" s="1"/>
  <c r="I357" i="11"/>
  <c r="H357" i="11"/>
  <c r="J357" i="11" s="1"/>
  <c r="G357" i="11"/>
  <c r="F357" i="11"/>
  <c r="E357" i="11"/>
  <c r="I356" i="11"/>
  <c r="F356" i="11"/>
  <c r="E356" i="11" s="1"/>
  <c r="I355" i="11"/>
  <c r="G355" i="11"/>
  <c r="F355" i="11"/>
  <c r="E355" i="11"/>
  <c r="I354" i="11"/>
  <c r="H354" i="11"/>
  <c r="G354" i="11"/>
  <c r="F354" i="11"/>
  <c r="E354" i="11" s="1"/>
  <c r="J353" i="11"/>
  <c r="I353" i="11"/>
  <c r="G353" i="11"/>
  <c r="H353" i="11" s="1"/>
  <c r="F353" i="11"/>
  <c r="E353" i="11" s="1"/>
  <c r="I352" i="11"/>
  <c r="F352" i="11"/>
  <c r="E352" i="11"/>
  <c r="I351" i="11"/>
  <c r="H351" i="11" s="1"/>
  <c r="G351" i="11"/>
  <c r="G352" i="11" s="1"/>
  <c r="F351" i="11"/>
  <c r="E351" i="11"/>
  <c r="I350" i="11"/>
  <c r="F350" i="11"/>
  <c r="E350" i="11" s="1"/>
  <c r="I349" i="11"/>
  <c r="F349" i="11"/>
  <c r="E349" i="11"/>
  <c r="I348" i="11"/>
  <c r="G348" i="11"/>
  <c r="F348" i="11"/>
  <c r="E348" i="11" s="1"/>
  <c r="I347" i="11"/>
  <c r="F347" i="11"/>
  <c r="E347" i="11"/>
  <c r="I346" i="11"/>
  <c r="F346" i="11"/>
  <c r="E346" i="11"/>
  <c r="I345" i="11"/>
  <c r="F345" i="11"/>
  <c r="E345" i="11"/>
  <c r="I344" i="11"/>
  <c r="F344" i="11"/>
  <c r="E344" i="11"/>
  <c r="I343" i="11"/>
  <c r="F343" i="11"/>
  <c r="E343" i="11" s="1"/>
  <c r="I342" i="11"/>
  <c r="F342" i="11"/>
  <c r="E342" i="11" s="1"/>
  <c r="I341" i="11"/>
  <c r="G341" i="11"/>
  <c r="G342" i="11" s="1"/>
  <c r="F341" i="11"/>
  <c r="E341" i="11"/>
  <c r="I340" i="11"/>
  <c r="H340" i="11"/>
  <c r="G340" i="11"/>
  <c r="F340" i="11"/>
  <c r="E340" i="11"/>
  <c r="I339" i="11"/>
  <c r="F339" i="11"/>
  <c r="E339" i="11"/>
  <c r="I338" i="11"/>
  <c r="F338" i="11"/>
  <c r="E338" i="11"/>
  <c r="I337" i="11"/>
  <c r="F337" i="11"/>
  <c r="E337" i="11"/>
  <c r="I336" i="11"/>
  <c r="F336" i="11"/>
  <c r="E336" i="11"/>
  <c r="I335" i="11"/>
  <c r="F335" i="11"/>
  <c r="E335" i="11" s="1"/>
  <c r="I334" i="11"/>
  <c r="F334" i="11"/>
  <c r="E334" i="11" s="1"/>
  <c r="I333" i="11"/>
  <c r="F333" i="11"/>
  <c r="E333" i="11"/>
  <c r="I332" i="11"/>
  <c r="G332" i="11"/>
  <c r="H332" i="11" s="1"/>
  <c r="F332" i="11"/>
  <c r="E332" i="11" s="1"/>
  <c r="J332" i="11" s="1"/>
  <c r="I331" i="11"/>
  <c r="G331" i="11"/>
  <c r="H331" i="11" s="1"/>
  <c r="F331" i="11"/>
  <c r="E331" i="11"/>
  <c r="J331" i="11" s="1"/>
  <c r="I330" i="11"/>
  <c r="H330" i="11"/>
  <c r="J330" i="11" s="1"/>
  <c r="G330" i="11"/>
  <c r="F330" i="11"/>
  <c r="E330" i="11"/>
  <c r="I329" i="11"/>
  <c r="G329" i="11"/>
  <c r="H329" i="11" s="1"/>
  <c r="F329" i="11"/>
  <c r="E329" i="11"/>
  <c r="J329" i="11" s="1"/>
  <c r="I328" i="11"/>
  <c r="F328" i="11"/>
  <c r="E328" i="11"/>
  <c r="I327" i="11"/>
  <c r="G327" i="11"/>
  <c r="G328" i="11" s="1"/>
  <c r="F327" i="11"/>
  <c r="E327" i="11"/>
  <c r="I326" i="11"/>
  <c r="G326" i="11"/>
  <c r="H326" i="11" s="1"/>
  <c r="F326" i="11"/>
  <c r="E326" i="11"/>
  <c r="I325" i="11"/>
  <c r="H325" i="11" s="1"/>
  <c r="J325" i="11" s="1"/>
  <c r="G325" i="11"/>
  <c r="F325" i="11"/>
  <c r="E325" i="11"/>
  <c r="I324" i="11"/>
  <c r="G324" i="11"/>
  <c r="H324" i="11" s="1"/>
  <c r="F324" i="11"/>
  <c r="E324" i="11" s="1"/>
  <c r="I323" i="11"/>
  <c r="F323" i="11"/>
  <c r="E323" i="11"/>
  <c r="I322" i="11"/>
  <c r="F322" i="11"/>
  <c r="E322" i="11"/>
  <c r="I321" i="11"/>
  <c r="F321" i="11"/>
  <c r="E321" i="11" s="1"/>
  <c r="I320" i="11"/>
  <c r="F320" i="11"/>
  <c r="E320" i="11"/>
  <c r="I319" i="11"/>
  <c r="G319" i="11"/>
  <c r="F319" i="11"/>
  <c r="E319" i="11" s="1"/>
  <c r="I318" i="11"/>
  <c r="F318" i="11"/>
  <c r="E318" i="11"/>
  <c r="I317" i="11"/>
  <c r="G317" i="11"/>
  <c r="G318" i="11" s="1"/>
  <c r="F317" i="11"/>
  <c r="E317" i="11"/>
  <c r="J316" i="11"/>
  <c r="I316" i="11"/>
  <c r="H316" i="11"/>
  <c r="G316" i="11"/>
  <c r="F316" i="11"/>
  <c r="E316" i="11" s="1"/>
  <c r="I315" i="11"/>
  <c r="G315" i="11"/>
  <c r="H315" i="11" s="1"/>
  <c r="F315" i="11"/>
  <c r="E315" i="11"/>
  <c r="J315" i="11" s="1"/>
  <c r="I314" i="11"/>
  <c r="H314" i="11"/>
  <c r="G314" i="11"/>
  <c r="F314" i="11"/>
  <c r="E314" i="11"/>
  <c r="J314" i="11" s="1"/>
  <c r="I313" i="11"/>
  <c r="G313" i="11"/>
  <c r="H313" i="11" s="1"/>
  <c r="J313" i="11" s="1"/>
  <c r="F313" i="11"/>
  <c r="E313" i="11" s="1"/>
  <c r="I312" i="11"/>
  <c r="G312" i="11"/>
  <c r="F312" i="11"/>
  <c r="E312" i="11"/>
  <c r="I311" i="11"/>
  <c r="G311" i="11"/>
  <c r="H311" i="11" s="1"/>
  <c r="J311" i="11" s="1"/>
  <c r="F311" i="11"/>
  <c r="E311" i="11" s="1"/>
  <c r="I310" i="11"/>
  <c r="G310" i="11"/>
  <c r="F310" i="11"/>
  <c r="E310" i="11" s="1"/>
  <c r="I309" i="11"/>
  <c r="H309" i="11"/>
  <c r="J309" i="11" s="1"/>
  <c r="G309" i="11"/>
  <c r="F309" i="11"/>
  <c r="E309" i="11"/>
  <c r="I308" i="11"/>
  <c r="H308" i="11"/>
  <c r="G308" i="11"/>
  <c r="F308" i="11"/>
  <c r="E308" i="11"/>
  <c r="I307" i="11"/>
  <c r="F307" i="11"/>
  <c r="E307" i="11"/>
  <c r="I306" i="11"/>
  <c r="F306" i="11"/>
  <c r="E306" i="11"/>
  <c r="I305" i="11"/>
  <c r="F305" i="11"/>
  <c r="E305" i="11"/>
  <c r="I304" i="11"/>
  <c r="F304" i="11"/>
  <c r="E304" i="11"/>
  <c r="I303" i="11"/>
  <c r="F303" i="11"/>
  <c r="E303" i="11"/>
  <c r="I302" i="11"/>
  <c r="G302" i="11"/>
  <c r="F302" i="11"/>
  <c r="E302" i="11" s="1"/>
  <c r="I301" i="11"/>
  <c r="H301" i="11" s="1"/>
  <c r="J301" i="11" s="1"/>
  <c r="G301" i="11"/>
  <c r="F301" i="11"/>
  <c r="E301" i="11"/>
  <c r="I300" i="11"/>
  <c r="H300" i="11"/>
  <c r="J300" i="11" s="1"/>
  <c r="G300" i="11"/>
  <c r="F300" i="11"/>
  <c r="E300" i="11"/>
  <c r="I299" i="11"/>
  <c r="G299" i="11"/>
  <c r="H299" i="11" s="1"/>
  <c r="F299" i="11"/>
  <c r="E299" i="11"/>
  <c r="J299" i="11" s="1"/>
  <c r="I298" i="11"/>
  <c r="H298" i="11"/>
  <c r="J298" i="11" s="1"/>
  <c r="G298" i="11"/>
  <c r="F298" i="11"/>
  <c r="E298" i="11"/>
  <c r="I297" i="11"/>
  <c r="G297" i="11"/>
  <c r="H297" i="11" s="1"/>
  <c r="F297" i="11"/>
  <c r="E297" i="11"/>
  <c r="J297" i="11" s="1"/>
  <c r="I296" i="11"/>
  <c r="G296" i="11"/>
  <c r="F296" i="11"/>
  <c r="E296" i="11"/>
  <c r="I295" i="11"/>
  <c r="F295" i="11"/>
  <c r="E295" i="11"/>
  <c r="I294" i="11"/>
  <c r="F294" i="11"/>
  <c r="E294" i="11"/>
  <c r="I293" i="11"/>
  <c r="F293" i="11"/>
  <c r="E293" i="11"/>
  <c r="I292" i="11"/>
  <c r="F292" i="11"/>
  <c r="E292" i="11"/>
  <c r="I291" i="11"/>
  <c r="F291" i="11"/>
  <c r="E291" i="11"/>
  <c r="I290" i="11"/>
  <c r="F290" i="11"/>
  <c r="E290" i="11"/>
  <c r="I289" i="11"/>
  <c r="F289" i="11"/>
  <c r="E289" i="11"/>
  <c r="I288" i="11"/>
  <c r="F288" i="11"/>
  <c r="E288" i="11"/>
  <c r="I287" i="11"/>
  <c r="F287" i="11"/>
  <c r="E287" i="11" s="1"/>
  <c r="I286" i="11"/>
  <c r="G286" i="11"/>
  <c r="F286" i="11"/>
  <c r="E286" i="11"/>
  <c r="I285" i="11"/>
  <c r="G285" i="11"/>
  <c r="H285" i="11" s="1"/>
  <c r="J285" i="11" s="1"/>
  <c r="F285" i="11"/>
  <c r="E285" i="11"/>
  <c r="I284" i="11"/>
  <c r="G284" i="11"/>
  <c r="H284" i="11" s="1"/>
  <c r="J284" i="11" s="1"/>
  <c r="F284" i="11"/>
  <c r="E284" i="11"/>
  <c r="I283" i="11"/>
  <c r="F283" i="11"/>
  <c r="E283" i="11"/>
  <c r="I282" i="11"/>
  <c r="F282" i="11"/>
  <c r="E282" i="11"/>
  <c r="I281" i="11"/>
  <c r="F281" i="11"/>
  <c r="E281" i="11"/>
  <c r="I280" i="11"/>
  <c r="F280" i="11"/>
  <c r="E280" i="11"/>
  <c r="I279" i="11"/>
  <c r="G279" i="11"/>
  <c r="G280" i="11" s="1"/>
  <c r="F279" i="11"/>
  <c r="E279" i="11"/>
  <c r="I278" i="11"/>
  <c r="H278" i="11"/>
  <c r="G278" i="11"/>
  <c r="F278" i="11"/>
  <c r="E278" i="11"/>
  <c r="I277" i="11"/>
  <c r="H277" i="11"/>
  <c r="J277" i="11" s="1"/>
  <c r="G277" i="11"/>
  <c r="F277" i="11"/>
  <c r="E277" i="11"/>
  <c r="I276" i="11"/>
  <c r="H276" i="11" s="1"/>
  <c r="G276" i="11"/>
  <c r="F276" i="11"/>
  <c r="E276" i="11" s="1"/>
  <c r="I275" i="11"/>
  <c r="G275" i="11"/>
  <c r="H275" i="11" s="1"/>
  <c r="F275" i="11"/>
  <c r="E275" i="11"/>
  <c r="J275" i="11" s="1"/>
  <c r="I274" i="11"/>
  <c r="G274" i="11"/>
  <c r="H274" i="11" s="1"/>
  <c r="J274" i="11" s="1"/>
  <c r="F274" i="11"/>
  <c r="E274" i="11"/>
  <c r="I273" i="11"/>
  <c r="G273" i="11"/>
  <c r="H273" i="11" s="1"/>
  <c r="F273" i="11"/>
  <c r="E273" i="11"/>
  <c r="J273" i="11" s="1"/>
  <c r="I272" i="11"/>
  <c r="F272" i="11"/>
  <c r="E272" i="11"/>
  <c r="I271" i="11"/>
  <c r="F271" i="11"/>
  <c r="E271" i="11"/>
  <c r="I270" i="11"/>
  <c r="F270" i="11"/>
  <c r="E270" i="11"/>
  <c r="I269" i="11"/>
  <c r="F269" i="11"/>
  <c r="E269" i="11"/>
  <c r="I268" i="11"/>
  <c r="F268" i="11"/>
  <c r="E268" i="11" s="1"/>
  <c r="I267" i="11"/>
  <c r="F267" i="11"/>
  <c r="E267" i="11" s="1"/>
  <c r="I266" i="11"/>
  <c r="F266" i="11"/>
  <c r="E266" i="11"/>
  <c r="I265" i="11"/>
  <c r="G265" i="11"/>
  <c r="F265" i="11"/>
  <c r="E265" i="11"/>
  <c r="I264" i="11"/>
  <c r="G264" i="11"/>
  <c r="F264" i="11"/>
  <c r="E264" i="11"/>
  <c r="I263" i="11"/>
  <c r="G263" i="11"/>
  <c r="H263" i="11" s="1"/>
  <c r="F263" i="11"/>
  <c r="E263" i="11" s="1"/>
  <c r="J263" i="11" s="1"/>
  <c r="I262" i="11"/>
  <c r="F262" i="11"/>
  <c r="E262" i="11"/>
  <c r="I261" i="11"/>
  <c r="F261" i="11"/>
  <c r="E261" i="11"/>
  <c r="I260" i="11"/>
  <c r="F260" i="11"/>
  <c r="E260" i="11"/>
  <c r="I259" i="11"/>
  <c r="F259" i="11"/>
  <c r="E259" i="11"/>
  <c r="I258" i="11"/>
  <c r="F258" i="11"/>
  <c r="E258" i="11"/>
  <c r="I257" i="11"/>
  <c r="G257" i="11"/>
  <c r="F257" i="11"/>
  <c r="E257" i="11"/>
  <c r="I256" i="11"/>
  <c r="G256" i="11"/>
  <c r="H256" i="11" s="1"/>
  <c r="F256" i="11"/>
  <c r="E256" i="11"/>
  <c r="J256" i="11" s="1"/>
  <c r="I255" i="11"/>
  <c r="F255" i="11"/>
  <c r="E255" i="11"/>
  <c r="I254" i="11"/>
  <c r="F254" i="11"/>
  <c r="E254" i="11"/>
  <c r="I253" i="11"/>
  <c r="F253" i="11"/>
  <c r="E253" i="11"/>
  <c r="I252" i="11"/>
  <c r="F252" i="11"/>
  <c r="E252" i="11" s="1"/>
  <c r="I251" i="11"/>
  <c r="G251" i="11"/>
  <c r="F251" i="11"/>
  <c r="E251" i="11" s="1"/>
  <c r="I250" i="11"/>
  <c r="H250" i="11" s="1"/>
  <c r="G250" i="11"/>
  <c r="F250" i="11"/>
  <c r="E250" i="11"/>
  <c r="J250" i="11" s="1"/>
  <c r="I249" i="11"/>
  <c r="G249" i="11"/>
  <c r="H249" i="11" s="1"/>
  <c r="F249" i="11"/>
  <c r="E249" i="11"/>
  <c r="I248" i="11"/>
  <c r="G248" i="11"/>
  <c r="F248" i="11"/>
  <c r="E248" i="11"/>
  <c r="I247" i="11"/>
  <c r="G247" i="11"/>
  <c r="H247" i="11" s="1"/>
  <c r="F247" i="11"/>
  <c r="E247" i="11"/>
  <c r="J247" i="11" s="1"/>
  <c r="I246" i="11"/>
  <c r="G246" i="11"/>
  <c r="F246" i="11"/>
  <c r="E246" i="11"/>
  <c r="I245" i="11"/>
  <c r="F245" i="11"/>
  <c r="E245" i="11"/>
  <c r="I244" i="11"/>
  <c r="F244" i="11"/>
  <c r="E244" i="11"/>
  <c r="I243" i="11"/>
  <c r="F243" i="11"/>
  <c r="E243" i="11"/>
  <c r="I242" i="11"/>
  <c r="F242" i="11"/>
  <c r="E242" i="11"/>
  <c r="I241" i="11"/>
  <c r="F241" i="11"/>
  <c r="E241" i="11"/>
  <c r="I240" i="11"/>
  <c r="F240" i="11"/>
  <c r="E240" i="11"/>
  <c r="I239" i="11"/>
  <c r="F239" i="11"/>
  <c r="E239" i="11"/>
  <c r="I238" i="11"/>
  <c r="F238" i="11"/>
  <c r="E238" i="11"/>
  <c r="I237" i="11"/>
  <c r="F237" i="11"/>
  <c r="E237" i="11"/>
  <c r="I236" i="11"/>
  <c r="F236" i="11"/>
  <c r="E236" i="11" s="1"/>
  <c r="I235" i="11"/>
  <c r="F235" i="11"/>
  <c r="E235" i="11" s="1"/>
  <c r="I234" i="11"/>
  <c r="F234" i="11"/>
  <c r="E234" i="11"/>
  <c r="I233" i="11"/>
  <c r="F233" i="11"/>
  <c r="E233" i="11" s="1"/>
  <c r="I232" i="11"/>
  <c r="F232" i="11"/>
  <c r="E232" i="11"/>
  <c r="I231" i="11"/>
  <c r="F231" i="11"/>
  <c r="E231" i="11"/>
  <c r="I230" i="11"/>
  <c r="F230" i="11"/>
  <c r="E230" i="11"/>
  <c r="I229" i="11"/>
  <c r="F229" i="11"/>
  <c r="E229" i="11"/>
  <c r="I228" i="11"/>
  <c r="F228" i="11"/>
  <c r="E228" i="11" s="1"/>
  <c r="I227" i="11"/>
  <c r="F227" i="11"/>
  <c r="E227" i="11"/>
  <c r="I226" i="11"/>
  <c r="F226" i="11"/>
  <c r="E226" i="11"/>
  <c r="I225" i="11"/>
  <c r="H225" i="11"/>
  <c r="G225" i="11"/>
  <c r="G226" i="11" s="1"/>
  <c r="F225" i="11"/>
  <c r="E225" i="11"/>
  <c r="I224" i="11"/>
  <c r="G224" i="11"/>
  <c r="F224" i="11"/>
  <c r="E224" i="11"/>
  <c r="I223" i="11"/>
  <c r="G223" i="11"/>
  <c r="F223" i="11"/>
  <c r="E223" i="11"/>
  <c r="I222" i="11"/>
  <c r="G222" i="11"/>
  <c r="H222" i="11" s="1"/>
  <c r="F222" i="11"/>
  <c r="E222" i="11" s="1"/>
  <c r="J222" i="11" s="1"/>
  <c r="I221" i="11"/>
  <c r="H221" i="11"/>
  <c r="J221" i="11" s="1"/>
  <c r="G221" i="11"/>
  <c r="F221" i="11"/>
  <c r="E221" i="11"/>
  <c r="I220" i="11"/>
  <c r="F220" i="11"/>
  <c r="E220" i="11" s="1"/>
  <c r="I219" i="11"/>
  <c r="F219" i="11"/>
  <c r="E219" i="11"/>
  <c r="I218" i="11"/>
  <c r="F218" i="11"/>
  <c r="E218" i="11"/>
  <c r="I217" i="11"/>
  <c r="F217" i="11"/>
  <c r="E217" i="11" s="1"/>
  <c r="I216" i="11"/>
  <c r="F216" i="11"/>
  <c r="E216" i="11"/>
  <c r="I215" i="11"/>
  <c r="F215" i="11"/>
  <c r="E215" i="11"/>
  <c r="I214" i="11"/>
  <c r="F214" i="11"/>
  <c r="E214" i="11"/>
  <c r="I213" i="11"/>
  <c r="F213" i="11"/>
  <c r="E213" i="11"/>
  <c r="I212" i="11"/>
  <c r="F212" i="11"/>
  <c r="E212" i="11"/>
  <c r="I211" i="11"/>
  <c r="F211" i="11"/>
  <c r="E211" i="11"/>
  <c r="I210" i="11"/>
  <c r="G210" i="11"/>
  <c r="G211" i="11" s="1"/>
  <c r="F210" i="11"/>
  <c r="E210" i="11" s="1"/>
  <c r="I209" i="11"/>
  <c r="H209" i="11"/>
  <c r="G209" i="11"/>
  <c r="F209" i="11"/>
  <c r="E209" i="11"/>
  <c r="J209" i="11" s="1"/>
  <c r="J208" i="11"/>
  <c r="I208" i="11"/>
  <c r="G208" i="11"/>
  <c r="H208" i="11" s="1"/>
  <c r="F208" i="11"/>
  <c r="E208" i="11"/>
  <c r="I207" i="11"/>
  <c r="G207" i="11"/>
  <c r="H207" i="11" s="1"/>
  <c r="F207" i="11"/>
  <c r="E207" i="11"/>
  <c r="J207" i="11" s="1"/>
  <c r="I206" i="11"/>
  <c r="F206" i="11"/>
  <c r="E206" i="11"/>
  <c r="I205" i="11"/>
  <c r="G205" i="11"/>
  <c r="G206" i="11" s="1"/>
  <c r="H206" i="11" s="1"/>
  <c r="F205" i="11"/>
  <c r="E205" i="11"/>
  <c r="I204" i="11"/>
  <c r="H204" i="11"/>
  <c r="G204" i="11"/>
  <c r="F204" i="11"/>
  <c r="E204" i="11" s="1"/>
  <c r="J204" i="11" s="1"/>
  <c r="I203" i="11"/>
  <c r="G203" i="11"/>
  <c r="H203" i="11" s="1"/>
  <c r="F203" i="11"/>
  <c r="E203" i="11" s="1"/>
  <c r="J203" i="11" s="1"/>
  <c r="J202" i="11"/>
  <c r="I202" i="11"/>
  <c r="G202" i="11"/>
  <c r="H202" i="11" s="1"/>
  <c r="F202" i="11"/>
  <c r="E202" i="11" s="1"/>
  <c r="I201" i="11"/>
  <c r="G201" i="11"/>
  <c r="H201" i="11" s="1"/>
  <c r="F201" i="11"/>
  <c r="E201" i="11" s="1"/>
  <c r="J201" i="11" s="1"/>
  <c r="I200" i="11"/>
  <c r="G200" i="11"/>
  <c r="F200" i="11"/>
  <c r="E200" i="11"/>
  <c r="I199" i="11"/>
  <c r="G199" i="11"/>
  <c r="H199" i="11" s="1"/>
  <c r="F199" i="11"/>
  <c r="E199" i="11"/>
  <c r="J199" i="11" s="1"/>
  <c r="I198" i="11"/>
  <c r="F198" i="11"/>
  <c r="E198" i="11"/>
  <c r="I197" i="11"/>
  <c r="F197" i="11"/>
  <c r="E197" i="11" s="1"/>
  <c r="I196" i="11"/>
  <c r="F196" i="11"/>
  <c r="E196" i="11" s="1"/>
  <c r="I195" i="11"/>
  <c r="F195" i="11"/>
  <c r="E195" i="11"/>
  <c r="I194" i="11"/>
  <c r="G194" i="11"/>
  <c r="F194" i="11"/>
  <c r="E194" i="11" s="1"/>
  <c r="I193" i="11"/>
  <c r="G193" i="11"/>
  <c r="H193" i="11" s="1"/>
  <c r="F193" i="11"/>
  <c r="E193" i="11"/>
  <c r="J193" i="11" s="1"/>
  <c r="I192" i="11"/>
  <c r="G192" i="11"/>
  <c r="H192" i="11" s="1"/>
  <c r="F192" i="11"/>
  <c r="E192" i="11"/>
  <c r="J192" i="11" s="1"/>
  <c r="I191" i="11"/>
  <c r="H191" i="11" s="1"/>
  <c r="J191" i="11" s="1"/>
  <c r="F191" i="11"/>
  <c r="E191" i="11"/>
  <c r="I190" i="11"/>
  <c r="H190" i="11"/>
  <c r="G190" i="11"/>
  <c r="G191" i="11" s="1"/>
  <c r="F190" i="11"/>
  <c r="E190" i="11"/>
  <c r="J190" i="11" s="1"/>
  <c r="I189" i="11"/>
  <c r="H189" i="11" s="1"/>
  <c r="J189" i="11" s="1"/>
  <c r="G189" i="11"/>
  <c r="F189" i="11"/>
  <c r="E189" i="11"/>
  <c r="I188" i="11"/>
  <c r="G188" i="11"/>
  <c r="H188" i="11" s="1"/>
  <c r="F188" i="11"/>
  <c r="E188" i="11" s="1"/>
  <c r="J188" i="11" s="1"/>
  <c r="I187" i="11"/>
  <c r="F187" i="11"/>
  <c r="E187" i="11" s="1"/>
  <c r="I186" i="11"/>
  <c r="F186" i="11"/>
  <c r="E186" i="11" s="1"/>
  <c r="I185" i="11"/>
  <c r="F185" i="11"/>
  <c r="E185" i="11"/>
  <c r="I184" i="11"/>
  <c r="F184" i="11"/>
  <c r="E184" i="11"/>
  <c r="I183" i="11"/>
  <c r="F183" i="11"/>
  <c r="E183" i="11"/>
  <c r="I182" i="11"/>
  <c r="G182" i="11"/>
  <c r="F182" i="11"/>
  <c r="E182" i="11"/>
  <c r="I181" i="11"/>
  <c r="F181" i="11"/>
  <c r="E181" i="11"/>
  <c r="I180" i="11"/>
  <c r="G180" i="11"/>
  <c r="G181" i="11" s="1"/>
  <c r="F180" i="11"/>
  <c r="E180" i="11" s="1"/>
  <c r="I179" i="11"/>
  <c r="G179" i="11"/>
  <c r="H179" i="11" s="1"/>
  <c r="F179" i="11"/>
  <c r="E179" i="11"/>
  <c r="J179" i="11" s="1"/>
  <c r="J178" i="11"/>
  <c r="I178" i="11"/>
  <c r="H178" i="11"/>
  <c r="G178" i="11"/>
  <c r="F178" i="11"/>
  <c r="E178" i="11" s="1"/>
  <c r="I177" i="11"/>
  <c r="F177" i="11"/>
  <c r="E177" i="11"/>
  <c r="I176" i="11"/>
  <c r="F176" i="11"/>
  <c r="E176" i="11"/>
  <c r="I175" i="11"/>
  <c r="F175" i="11"/>
  <c r="E175" i="11"/>
  <c r="I174" i="11"/>
  <c r="F174" i="11"/>
  <c r="E174" i="11" s="1"/>
  <c r="I173" i="11"/>
  <c r="F173" i="11"/>
  <c r="E173" i="11"/>
  <c r="I172" i="11"/>
  <c r="F172" i="11"/>
  <c r="E172" i="11" s="1"/>
  <c r="I171" i="11"/>
  <c r="F171" i="11"/>
  <c r="E171" i="11" s="1"/>
  <c r="I170" i="11"/>
  <c r="F170" i="11"/>
  <c r="E170" i="11" s="1"/>
  <c r="I169" i="11"/>
  <c r="G169" i="11"/>
  <c r="F169" i="11"/>
  <c r="E169" i="11"/>
  <c r="I168" i="11"/>
  <c r="F168" i="11"/>
  <c r="E168" i="11"/>
  <c r="I167" i="11"/>
  <c r="F167" i="11"/>
  <c r="E167" i="11"/>
  <c r="I166" i="11"/>
  <c r="F166" i="11"/>
  <c r="E166" i="11" s="1"/>
  <c r="I165" i="11"/>
  <c r="F165" i="11"/>
  <c r="E165" i="11"/>
  <c r="I164" i="11"/>
  <c r="F164" i="11"/>
  <c r="E164" i="11" s="1"/>
  <c r="I163" i="11"/>
  <c r="F163" i="11"/>
  <c r="E163" i="11"/>
  <c r="I162" i="11"/>
  <c r="F162" i="11"/>
  <c r="E162" i="11" s="1"/>
  <c r="I161" i="11"/>
  <c r="F161" i="11"/>
  <c r="E161" i="11" s="1"/>
  <c r="I160" i="11"/>
  <c r="G160" i="11"/>
  <c r="H160" i="11" s="1"/>
  <c r="F160" i="11"/>
  <c r="E160" i="11"/>
  <c r="J160" i="11" s="1"/>
  <c r="I159" i="11"/>
  <c r="H159" i="11"/>
  <c r="F159" i="11"/>
  <c r="E159" i="11" s="1"/>
  <c r="J159" i="11" s="1"/>
  <c r="I158" i="11"/>
  <c r="G158" i="11"/>
  <c r="G159" i="11" s="1"/>
  <c r="F158" i="11"/>
  <c r="E158" i="11" s="1"/>
  <c r="I157" i="11"/>
  <c r="G157" i="11"/>
  <c r="H157" i="11" s="1"/>
  <c r="J157" i="11" s="1"/>
  <c r="F157" i="11"/>
  <c r="E157" i="11"/>
  <c r="I156" i="11"/>
  <c r="G156" i="11"/>
  <c r="H156" i="11" s="1"/>
  <c r="F156" i="11"/>
  <c r="E156" i="11" s="1"/>
  <c r="I155" i="11"/>
  <c r="H155" i="11" s="1"/>
  <c r="G155" i="11"/>
  <c r="F155" i="11"/>
  <c r="E155" i="11"/>
  <c r="J155" i="11" s="1"/>
  <c r="I154" i="11"/>
  <c r="H154" i="11"/>
  <c r="G154" i="11"/>
  <c r="F154" i="11"/>
  <c r="E154" i="11"/>
  <c r="J154" i="11" s="1"/>
  <c r="I153" i="11"/>
  <c r="F153" i="11"/>
  <c r="E153" i="11" s="1"/>
  <c r="I152" i="11"/>
  <c r="F152" i="11"/>
  <c r="E152" i="11"/>
  <c r="I151" i="11"/>
  <c r="F151" i="11"/>
  <c r="E151" i="11" s="1"/>
  <c r="I150" i="11"/>
  <c r="F150" i="11"/>
  <c r="E150" i="11" s="1"/>
  <c r="I149" i="11"/>
  <c r="F149" i="11"/>
  <c r="E149" i="11"/>
  <c r="I148" i="11"/>
  <c r="F148" i="11"/>
  <c r="E148" i="11" s="1"/>
  <c r="I147" i="11"/>
  <c r="F147" i="11"/>
  <c r="E147" i="11"/>
  <c r="I146" i="11"/>
  <c r="F146" i="11"/>
  <c r="E146" i="11" s="1"/>
  <c r="I145" i="11"/>
  <c r="F145" i="11"/>
  <c r="E145" i="11"/>
  <c r="I144" i="11"/>
  <c r="F144" i="11"/>
  <c r="E144" i="11" s="1"/>
  <c r="I143" i="11"/>
  <c r="F143" i="11"/>
  <c r="E143" i="11"/>
  <c r="I142" i="11"/>
  <c r="F142" i="11"/>
  <c r="E142" i="11" s="1"/>
  <c r="I141" i="11"/>
  <c r="F141" i="11"/>
  <c r="E141" i="11" s="1"/>
  <c r="I140" i="11"/>
  <c r="G140" i="11"/>
  <c r="G141" i="11" s="1"/>
  <c r="H141" i="11" s="1"/>
  <c r="J141" i="11" s="1"/>
  <c r="F140" i="11"/>
  <c r="E140" i="11" s="1"/>
  <c r="J139" i="11"/>
  <c r="I139" i="11"/>
  <c r="G139" i="11"/>
  <c r="H139" i="11" s="1"/>
  <c r="F139" i="11"/>
  <c r="E139" i="11"/>
  <c r="I138" i="11"/>
  <c r="G138" i="11"/>
  <c r="H138" i="11" s="1"/>
  <c r="F138" i="11"/>
  <c r="E138" i="11" s="1"/>
  <c r="J138" i="11" s="1"/>
  <c r="I137" i="11"/>
  <c r="G137" i="11"/>
  <c r="H137" i="11" s="1"/>
  <c r="F137" i="11"/>
  <c r="E137" i="11"/>
  <c r="J137" i="11" s="1"/>
  <c r="I136" i="11"/>
  <c r="F136" i="11"/>
  <c r="E136" i="11"/>
  <c r="I135" i="11"/>
  <c r="F135" i="11"/>
  <c r="E135" i="11" s="1"/>
  <c r="I134" i="11"/>
  <c r="F134" i="11"/>
  <c r="E134" i="11"/>
  <c r="I133" i="11"/>
  <c r="G133" i="11"/>
  <c r="H133" i="11" s="1"/>
  <c r="F133" i="11"/>
  <c r="E133" i="11"/>
  <c r="J133" i="11" s="1"/>
  <c r="I132" i="11"/>
  <c r="G132" i="11"/>
  <c r="H132" i="11" s="1"/>
  <c r="F132" i="11"/>
  <c r="E132" i="11" s="1"/>
  <c r="J132" i="11" s="1"/>
  <c r="I131" i="11"/>
  <c r="G131" i="11"/>
  <c r="H131" i="11" s="1"/>
  <c r="F131" i="11"/>
  <c r="E131" i="11"/>
  <c r="I130" i="11"/>
  <c r="F130" i="11"/>
  <c r="E130" i="11" s="1"/>
  <c r="I129" i="11"/>
  <c r="F129" i="11"/>
  <c r="E129" i="11"/>
  <c r="I128" i="11"/>
  <c r="F128" i="11"/>
  <c r="E128" i="11"/>
  <c r="I127" i="11"/>
  <c r="F127" i="11"/>
  <c r="E127" i="11"/>
  <c r="I126" i="11"/>
  <c r="F126" i="11"/>
  <c r="E126" i="11" s="1"/>
  <c r="I125" i="11"/>
  <c r="F125" i="11"/>
  <c r="E125" i="11" s="1"/>
  <c r="I124" i="11"/>
  <c r="G124" i="11"/>
  <c r="G125" i="11" s="1"/>
  <c r="F124" i="11"/>
  <c r="E124" i="11"/>
  <c r="I123" i="11"/>
  <c r="G123" i="11"/>
  <c r="H123" i="11" s="1"/>
  <c r="F123" i="11"/>
  <c r="E123" i="11"/>
  <c r="J123" i="11" s="1"/>
  <c r="I122" i="11"/>
  <c r="G122" i="11"/>
  <c r="H122" i="11" s="1"/>
  <c r="J122" i="11" s="1"/>
  <c r="F122" i="11"/>
  <c r="E122" i="11" s="1"/>
  <c r="J121" i="11"/>
  <c r="I121" i="11"/>
  <c r="G121" i="11"/>
  <c r="H121" i="11" s="1"/>
  <c r="F121" i="11"/>
  <c r="E121" i="11"/>
  <c r="I120" i="11"/>
  <c r="G120" i="11"/>
  <c r="H120" i="11" s="1"/>
  <c r="J120" i="11" s="1"/>
  <c r="F120" i="11"/>
  <c r="E120" i="11" s="1"/>
  <c r="I119" i="11"/>
  <c r="G119" i="11"/>
  <c r="H119" i="11" s="1"/>
  <c r="F119" i="11"/>
  <c r="E119" i="11"/>
  <c r="I118" i="11"/>
  <c r="F118" i="11"/>
  <c r="E118" i="11" s="1"/>
  <c r="I117" i="11"/>
  <c r="F117" i="11"/>
  <c r="E117" i="11" s="1"/>
  <c r="I116" i="11"/>
  <c r="F116" i="11"/>
  <c r="E116" i="11" s="1"/>
  <c r="I115" i="11"/>
  <c r="F115" i="11"/>
  <c r="E115" i="11"/>
  <c r="I114" i="11"/>
  <c r="G114" i="11"/>
  <c r="F114" i="11"/>
  <c r="E114" i="11" s="1"/>
  <c r="I113" i="11"/>
  <c r="F113" i="11"/>
  <c r="E113" i="11"/>
  <c r="I112" i="11"/>
  <c r="G112" i="11"/>
  <c r="G113" i="11" s="1"/>
  <c r="F112" i="11"/>
  <c r="E112" i="11" s="1"/>
  <c r="I111" i="11"/>
  <c r="G111" i="11"/>
  <c r="H111" i="11" s="1"/>
  <c r="F111" i="11"/>
  <c r="E111" i="11"/>
  <c r="J111" i="11" s="1"/>
  <c r="I110" i="11"/>
  <c r="G110" i="11"/>
  <c r="H110" i="11" s="1"/>
  <c r="F110" i="11"/>
  <c r="E110" i="11"/>
  <c r="J110" i="11" s="1"/>
  <c r="I109" i="11"/>
  <c r="H109" i="11"/>
  <c r="F109" i="11"/>
  <c r="E109" i="11"/>
  <c r="J109" i="11" s="1"/>
  <c r="I108" i="11"/>
  <c r="H108" i="11" s="1"/>
  <c r="G108" i="11"/>
  <c r="G109" i="11" s="1"/>
  <c r="F108" i="11"/>
  <c r="E108" i="11"/>
  <c r="I107" i="11"/>
  <c r="G107" i="11"/>
  <c r="H107" i="11" s="1"/>
  <c r="F107" i="11"/>
  <c r="E107" i="11"/>
  <c r="J107" i="11" s="1"/>
  <c r="I106" i="11"/>
  <c r="G106" i="11"/>
  <c r="H106" i="11" s="1"/>
  <c r="F106" i="11"/>
  <c r="E106" i="11" s="1"/>
  <c r="J106" i="11" s="1"/>
  <c r="J105" i="11"/>
  <c r="I105" i="11"/>
  <c r="F105" i="11"/>
  <c r="E105" i="11"/>
  <c r="I104" i="11"/>
  <c r="G104" i="11"/>
  <c r="G105" i="11" s="1"/>
  <c r="H105" i="11" s="1"/>
  <c r="F104" i="11"/>
  <c r="E104" i="11" s="1"/>
  <c r="I103" i="11"/>
  <c r="F103" i="11"/>
  <c r="E103" i="11"/>
  <c r="I102" i="11"/>
  <c r="F102" i="11"/>
  <c r="E102" i="11" s="1"/>
  <c r="I101" i="11"/>
  <c r="F101" i="11"/>
  <c r="E101" i="11"/>
  <c r="I100" i="11"/>
  <c r="F100" i="11"/>
  <c r="E100" i="11"/>
  <c r="I99" i="11"/>
  <c r="F99" i="11"/>
  <c r="E99" i="11"/>
  <c r="I98" i="11"/>
  <c r="G98" i="11"/>
  <c r="F98" i="11"/>
  <c r="E98" i="11" s="1"/>
  <c r="I97" i="11"/>
  <c r="G97" i="11"/>
  <c r="H97" i="11" s="1"/>
  <c r="F97" i="11"/>
  <c r="E97" i="11"/>
  <c r="J97" i="11" s="1"/>
  <c r="I96" i="11"/>
  <c r="G96" i="11"/>
  <c r="H96" i="11" s="1"/>
  <c r="J96" i="11" s="1"/>
  <c r="F96" i="11"/>
  <c r="E96" i="11"/>
  <c r="I95" i="11"/>
  <c r="H95" i="11"/>
  <c r="F95" i="11"/>
  <c r="E95" i="11"/>
  <c r="J95" i="11" s="1"/>
  <c r="I94" i="11"/>
  <c r="H94" i="11" s="1"/>
  <c r="J94" i="11" s="1"/>
  <c r="G94" i="11"/>
  <c r="G95" i="11" s="1"/>
  <c r="F94" i="11"/>
  <c r="E94" i="11"/>
  <c r="I93" i="11"/>
  <c r="H93" i="11"/>
  <c r="G93" i="11"/>
  <c r="F93" i="11"/>
  <c r="E93" i="11"/>
  <c r="J93" i="11" s="1"/>
  <c r="I92" i="11"/>
  <c r="G92" i="11"/>
  <c r="H92" i="11" s="1"/>
  <c r="F92" i="11"/>
  <c r="E92" i="11"/>
  <c r="I91" i="11"/>
  <c r="G91" i="11"/>
  <c r="H91" i="11" s="1"/>
  <c r="F91" i="11"/>
  <c r="E91" i="11"/>
  <c r="J91" i="11" s="1"/>
  <c r="I90" i="11"/>
  <c r="F90" i="11"/>
  <c r="E90" i="11" s="1"/>
  <c r="I89" i="11"/>
  <c r="F89" i="11"/>
  <c r="E89" i="11"/>
  <c r="I88" i="11"/>
  <c r="F88" i="11"/>
  <c r="E88" i="11"/>
  <c r="I87" i="11"/>
  <c r="F87" i="11"/>
  <c r="E87" i="11"/>
  <c r="I86" i="11"/>
  <c r="G86" i="11"/>
  <c r="H86" i="11" s="1"/>
  <c r="F86" i="11"/>
  <c r="E86" i="11"/>
  <c r="J86" i="11" s="1"/>
  <c r="I85" i="11"/>
  <c r="F85" i="11"/>
  <c r="E85" i="11"/>
  <c r="I84" i="11"/>
  <c r="G84" i="11"/>
  <c r="G85" i="11" s="1"/>
  <c r="H85" i="11" s="1"/>
  <c r="J85" i="11" s="1"/>
  <c r="F84" i="11"/>
  <c r="E84" i="11"/>
  <c r="J83" i="11"/>
  <c r="I83" i="11"/>
  <c r="F83" i="11"/>
  <c r="E83" i="11" s="1"/>
  <c r="I82" i="11"/>
  <c r="H82" i="11"/>
  <c r="G82" i="11"/>
  <c r="G83" i="11" s="1"/>
  <c r="H83" i="11" s="1"/>
  <c r="F82" i="11"/>
  <c r="E82" i="11" s="1"/>
  <c r="J82" i="11" s="1"/>
  <c r="I81" i="11"/>
  <c r="G81" i="11"/>
  <c r="H81" i="11" s="1"/>
  <c r="F81" i="11"/>
  <c r="E81" i="11" s="1"/>
  <c r="J81" i="11" s="1"/>
  <c r="I80" i="11"/>
  <c r="G80" i="11"/>
  <c r="H80" i="11" s="1"/>
  <c r="J80" i="11" s="1"/>
  <c r="F80" i="11"/>
  <c r="E80" i="11"/>
  <c r="I79" i="11"/>
  <c r="G79" i="11"/>
  <c r="H79" i="11" s="1"/>
  <c r="F79" i="11"/>
  <c r="E79" i="11"/>
  <c r="J79" i="11" s="1"/>
  <c r="I78" i="11"/>
  <c r="H78" i="11"/>
  <c r="J78" i="11" s="1"/>
  <c r="G78" i="11"/>
  <c r="F78" i="11"/>
  <c r="E78" i="11" s="1"/>
  <c r="I77" i="11"/>
  <c r="H77" i="11"/>
  <c r="G77" i="11"/>
  <c r="F77" i="11"/>
  <c r="E77" i="11"/>
  <c r="J77" i="11" s="1"/>
  <c r="I76" i="11"/>
  <c r="H76" i="11"/>
  <c r="J76" i="11" s="1"/>
  <c r="G76" i="11"/>
  <c r="F76" i="11"/>
  <c r="E76" i="11"/>
  <c r="I75" i="11"/>
  <c r="G75" i="11"/>
  <c r="H75" i="11" s="1"/>
  <c r="F75" i="11"/>
  <c r="E75" i="11"/>
  <c r="I74" i="11"/>
  <c r="F74" i="11"/>
  <c r="E74" i="11" s="1"/>
  <c r="J74" i="11" s="1"/>
  <c r="I73" i="11"/>
  <c r="H73" i="11"/>
  <c r="J73" i="11" s="1"/>
  <c r="G73" i="11"/>
  <c r="G74" i="11" s="1"/>
  <c r="H74" i="11" s="1"/>
  <c r="F73" i="11"/>
  <c r="E73" i="11" s="1"/>
  <c r="I72" i="11"/>
  <c r="H72" i="11"/>
  <c r="G72" i="11"/>
  <c r="F72" i="11"/>
  <c r="E72" i="11"/>
  <c r="J72" i="11" s="1"/>
  <c r="J71" i="11"/>
  <c r="I71" i="11"/>
  <c r="H71" i="11"/>
  <c r="G71" i="11"/>
  <c r="F71" i="11"/>
  <c r="E71" i="11"/>
  <c r="I70" i="11"/>
  <c r="G70" i="11"/>
  <c r="H70" i="11" s="1"/>
  <c r="F70" i="11"/>
  <c r="E70" i="11"/>
  <c r="J70" i="11" s="1"/>
  <c r="I69" i="11"/>
  <c r="H69" i="11" s="1"/>
  <c r="J69" i="11" s="1"/>
  <c r="G69" i="11"/>
  <c r="F69" i="11"/>
  <c r="E69" i="11"/>
  <c r="I68" i="11"/>
  <c r="H68" i="11"/>
  <c r="G68" i="11"/>
  <c r="F68" i="11"/>
  <c r="E68" i="11"/>
  <c r="J68" i="11" s="1"/>
  <c r="I67" i="11"/>
  <c r="F67" i="11"/>
  <c r="E67" i="11"/>
  <c r="I66" i="11"/>
  <c r="F66" i="11"/>
  <c r="E66" i="11" s="1"/>
  <c r="I65" i="11"/>
  <c r="G65" i="11"/>
  <c r="H65" i="11" s="1"/>
  <c r="F65" i="11"/>
  <c r="E65" i="11"/>
  <c r="J65" i="11" s="1"/>
  <c r="I64" i="11"/>
  <c r="H64" i="11"/>
  <c r="J64" i="11" s="1"/>
  <c r="G64" i="11"/>
  <c r="F64" i="11"/>
  <c r="E64" i="11"/>
  <c r="I63" i="11"/>
  <c r="G63" i="11"/>
  <c r="H63" i="11" s="1"/>
  <c r="F63" i="11"/>
  <c r="E63" i="11"/>
  <c r="J63" i="11" s="1"/>
  <c r="I62" i="11"/>
  <c r="H62" i="11" s="1"/>
  <c r="G62" i="11"/>
  <c r="F62" i="11"/>
  <c r="E62" i="11" s="1"/>
  <c r="I61" i="11"/>
  <c r="H61" i="11"/>
  <c r="G61" i="11"/>
  <c r="F61" i="11"/>
  <c r="E61" i="11"/>
  <c r="J61" i="11" s="1"/>
  <c r="I60" i="11"/>
  <c r="H60" i="11" s="1"/>
  <c r="G60" i="11"/>
  <c r="F60" i="11"/>
  <c r="E60" i="11"/>
  <c r="J60" i="11" s="1"/>
  <c r="I59" i="11"/>
  <c r="G59" i="11"/>
  <c r="H59" i="11" s="1"/>
  <c r="F59" i="11"/>
  <c r="E59" i="11"/>
  <c r="I58" i="11"/>
  <c r="G58" i="11"/>
  <c r="H58" i="11" s="1"/>
  <c r="F58" i="11"/>
  <c r="E58" i="11" s="1"/>
  <c r="J58" i="11" s="1"/>
  <c r="I57" i="11"/>
  <c r="G57" i="11"/>
  <c r="H57" i="11" s="1"/>
  <c r="J57" i="11" s="1"/>
  <c r="F57" i="11"/>
  <c r="E57" i="11"/>
  <c r="I56" i="11"/>
  <c r="H56" i="11"/>
  <c r="F56" i="11"/>
  <c r="E56" i="11"/>
  <c r="J56" i="11" s="1"/>
  <c r="I55" i="11"/>
  <c r="H55" i="11"/>
  <c r="J55" i="11" s="1"/>
  <c r="F55" i="11"/>
  <c r="E55" i="11" s="1"/>
  <c r="I54" i="11"/>
  <c r="G54" i="11"/>
  <c r="G55" i="11" s="1"/>
  <c r="G56" i="11" s="1"/>
  <c r="F54" i="11"/>
  <c r="E54" i="11"/>
  <c r="I53" i="11"/>
  <c r="F53" i="11"/>
  <c r="E53" i="11" s="1"/>
  <c r="I52" i="11"/>
  <c r="F52" i="11"/>
  <c r="E52" i="11" s="1"/>
  <c r="I51" i="11"/>
  <c r="G51" i="11"/>
  <c r="F51" i="11"/>
  <c r="E51" i="11"/>
  <c r="I50" i="11"/>
  <c r="F50" i="11"/>
  <c r="E50" i="11" s="1"/>
  <c r="I49" i="11"/>
  <c r="F49" i="11"/>
  <c r="E49" i="11"/>
  <c r="I48" i="11"/>
  <c r="G48" i="11"/>
  <c r="G49" i="11" s="1"/>
  <c r="F48" i="11"/>
  <c r="E48" i="11" s="1"/>
  <c r="J47" i="11"/>
  <c r="I47" i="11"/>
  <c r="G47" i="11"/>
  <c r="H47" i="11" s="1"/>
  <c r="F47" i="11"/>
  <c r="E47" i="11" s="1"/>
  <c r="I46" i="11"/>
  <c r="G46" i="11"/>
  <c r="F46" i="11"/>
  <c r="E46" i="11"/>
  <c r="I45" i="11"/>
  <c r="H45" i="11"/>
  <c r="G45" i="11"/>
  <c r="F45" i="11"/>
  <c r="E45" i="11"/>
  <c r="J45" i="11" s="1"/>
  <c r="I44" i="11"/>
  <c r="G44" i="11"/>
  <c r="H44" i="11" s="1"/>
  <c r="F44" i="11"/>
  <c r="E44" i="11"/>
  <c r="J44" i="11" s="1"/>
  <c r="I43" i="11"/>
  <c r="G43" i="11"/>
  <c r="H43" i="11" s="1"/>
  <c r="F43" i="11"/>
  <c r="E43" i="11" s="1"/>
  <c r="J43" i="11" s="1"/>
  <c r="I42" i="11"/>
  <c r="F42" i="11"/>
  <c r="E42" i="11" s="1"/>
  <c r="I41" i="11"/>
  <c r="F41" i="11"/>
  <c r="E41" i="11"/>
  <c r="I40" i="11"/>
  <c r="H40" i="11"/>
  <c r="J40" i="11" s="1"/>
  <c r="F40" i="11"/>
  <c r="E40" i="11"/>
  <c r="I39" i="11"/>
  <c r="G39" i="11"/>
  <c r="G40" i="11" s="1"/>
  <c r="G41" i="11" s="1"/>
  <c r="F39" i="11"/>
  <c r="E39" i="11"/>
  <c r="I38" i="11"/>
  <c r="G38" i="11"/>
  <c r="H38" i="11" s="1"/>
  <c r="J38" i="11" s="1"/>
  <c r="F38" i="11"/>
  <c r="E38" i="11" s="1"/>
  <c r="I37" i="11"/>
  <c r="H37" i="11"/>
  <c r="G37" i="11"/>
  <c r="F37" i="11"/>
  <c r="E37" i="11"/>
  <c r="J37" i="11" s="1"/>
  <c r="I36" i="11"/>
  <c r="F36" i="11"/>
  <c r="E36" i="11"/>
  <c r="I35" i="11"/>
  <c r="F35" i="11"/>
  <c r="E35" i="11"/>
  <c r="I34" i="11"/>
  <c r="F34" i="11"/>
  <c r="E34" i="11" s="1"/>
  <c r="I33" i="11"/>
  <c r="F33" i="11"/>
  <c r="E33" i="11" s="1"/>
  <c r="I32" i="11"/>
  <c r="F32" i="11"/>
  <c r="E32" i="11"/>
  <c r="I31" i="11"/>
  <c r="H31" i="11"/>
  <c r="J31" i="11" s="1"/>
  <c r="F31" i="11"/>
  <c r="E31" i="11"/>
  <c r="I30" i="11"/>
  <c r="G30" i="11"/>
  <c r="G31" i="11" s="1"/>
  <c r="G32" i="11" s="1"/>
  <c r="F30" i="11"/>
  <c r="E30" i="11"/>
  <c r="I29" i="11"/>
  <c r="F29" i="11"/>
  <c r="E29" i="11"/>
  <c r="J29" i="11" s="1"/>
  <c r="I28" i="11"/>
  <c r="H28" i="11"/>
  <c r="J28" i="11" s="1"/>
  <c r="G28" i="11"/>
  <c r="G29" i="11" s="1"/>
  <c r="H29" i="11" s="1"/>
  <c r="F28" i="11"/>
  <c r="E28" i="11" s="1"/>
  <c r="I27" i="11"/>
  <c r="G27" i="11"/>
  <c r="H27" i="11" s="1"/>
  <c r="F27" i="11"/>
  <c r="E27" i="11"/>
  <c r="J27" i="11" s="1"/>
  <c r="I26" i="11"/>
  <c r="G26" i="11"/>
  <c r="H26" i="11" s="1"/>
  <c r="F26" i="11"/>
  <c r="E26" i="11" s="1"/>
  <c r="J26" i="11" s="1"/>
  <c r="I25" i="11"/>
  <c r="H25" i="11"/>
  <c r="G25" i="11"/>
  <c r="F25" i="11"/>
  <c r="E25" i="11" s="1"/>
  <c r="I24" i="11"/>
  <c r="G24" i="11"/>
  <c r="H24" i="11" s="1"/>
  <c r="F24" i="11"/>
  <c r="E24" i="11" s="1"/>
  <c r="J24" i="11" s="1"/>
  <c r="I23" i="11"/>
  <c r="F23" i="11"/>
  <c r="E23" i="11" s="1"/>
  <c r="I22" i="11"/>
  <c r="F22" i="11"/>
  <c r="E22" i="11" s="1"/>
  <c r="I21" i="11"/>
  <c r="F21" i="11"/>
  <c r="E21" i="11"/>
  <c r="I20" i="11"/>
  <c r="F20" i="11"/>
  <c r="E20" i="11" s="1"/>
  <c r="I19" i="11"/>
  <c r="F19" i="11"/>
  <c r="E19" i="11"/>
  <c r="I18" i="11"/>
  <c r="F18" i="11"/>
  <c r="E18" i="11" s="1"/>
  <c r="I17" i="11"/>
  <c r="F17" i="11"/>
  <c r="E17" i="11"/>
  <c r="I16" i="11"/>
  <c r="H16" i="11"/>
  <c r="J16" i="11" s="1"/>
  <c r="F16" i="11"/>
  <c r="E16" i="11"/>
  <c r="I15" i="11"/>
  <c r="G15" i="11"/>
  <c r="G16" i="11" s="1"/>
  <c r="G17" i="11" s="1"/>
  <c r="F15" i="11"/>
  <c r="E15" i="11" s="1"/>
  <c r="I14" i="11"/>
  <c r="H14" i="11"/>
  <c r="G14" i="11"/>
  <c r="F14" i="11"/>
  <c r="E14" i="11"/>
  <c r="J13" i="11"/>
  <c r="I13" i="11"/>
  <c r="H13" i="11" s="1"/>
  <c r="G13" i="11"/>
  <c r="F13" i="11"/>
  <c r="E13" i="11"/>
  <c r="I12" i="11"/>
  <c r="G12" i="11"/>
  <c r="H12" i="11" s="1"/>
  <c r="F12" i="11"/>
  <c r="E12" i="11" s="1"/>
  <c r="J12" i="11" s="1"/>
  <c r="I11" i="11"/>
  <c r="H11" i="11"/>
  <c r="G11" i="11"/>
  <c r="F11" i="11"/>
  <c r="E11" i="11"/>
  <c r="I10" i="11"/>
  <c r="H10" i="11"/>
  <c r="G10" i="11"/>
  <c r="F10" i="11"/>
  <c r="E10" i="11" s="1"/>
  <c r="J10" i="11" s="1"/>
  <c r="I9" i="11"/>
  <c r="G9" i="11"/>
  <c r="H9" i="11" s="1"/>
  <c r="F9" i="11"/>
  <c r="E9" i="11"/>
  <c r="J9" i="11" s="1"/>
  <c r="I8" i="11"/>
  <c r="F8" i="11"/>
  <c r="E8" i="11"/>
  <c r="I7" i="11"/>
  <c r="G7" i="11"/>
  <c r="G8" i="11" s="1"/>
  <c r="H8" i="11" s="1"/>
  <c r="F7" i="11"/>
  <c r="E7" i="11"/>
  <c r="I6" i="11"/>
  <c r="F6" i="11"/>
  <c r="E6" i="11"/>
  <c r="I5" i="11"/>
  <c r="H5" i="11"/>
  <c r="F5" i="11"/>
  <c r="E5" i="11"/>
  <c r="J5" i="11" s="1"/>
  <c r="I4" i="11"/>
  <c r="G4" i="11"/>
  <c r="G5" i="11" s="1"/>
  <c r="G6" i="11" s="1"/>
  <c r="F4" i="11"/>
  <c r="E4" i="11"/>
  <c r="J3" i="11"/>
  <c r="I3" i="11"/>
  <c r="H3" i="11"/>
  <c r="G3" i="11"/>
  <c r="F3" i="11"/>
  <c r="E3" i="11" s="1"/>
  <c r="I2" i="11"/>
  <c r="H2" i="11"/>
  <c r="F2" i="11"/>
  <c r="E2" i="11"/>
  <c r="J2" i="11" s="1"/>
  <c r="K2" i="11" s="1"/>
  <c r="L2" i="11" s="1"/>
  <c r="C3" i="11" s="1"/>
  <c r="D3" i="11" s="1"/>
  <c r="K3" i="11" s="1"/>
  <c r="L3" i="11" s="1"/>
  <c r="C4" i="11" s="1"/>
  <c r="D4" i="11" s="1"/>
  <c r="D2" i="11"/>
  <c r="I366" i="10"/>
  <c r="G366" i="10"/>
  <c r="H366" i="10" s="1"/>
  <c r="F366" i="10"/>
  <c r="E366" i="10"/>
  <c r="J366" i="10" s="1"/>
  <c r="I365" i="10"/>
  <c r="F365" i="10"/>
  <c r="E365" i="10" s="1"/>
  <c r="I364" i="10"/>
  <c r="F364" i="10"/>
  <c r="E364" i="10"/>
  <c r="I363" i="10"/>
  <c r="G363" i="10"/>
  <c r="F363" i="10"/>
  <c r="E363" i="10"/>
  <c r="I362" i="10"/>
  <c r="F362" i="10"/>
  <c r="E362" i="10" s="1"/>
  <c r="I361" i="10"/>
  <c r="G361" i="10"/>
  <c r="H361" i="10" s="1"/>
  <c r="F361" i="10"/>
  <c r="E361" i="10" s="1"/>
  <c r="J361" i="10" s="1"/>
  <c r="I360" i="10"/>
  <c r="F360" i="10"/>
  <c r="E360" i="10"/>
  <c r="I359" i="10"/>
  <c r="F359" i="10"/>
  <c r="E359" i="10" s="1"/>
  <c r="I358" i="10"/>
  <c r="G358" i="10"/>
  <c r="H358" i="10" s="1"/>
  <c r="F358" i="10"/>
  <c r="E358" i="10" s="1"/>
  <c r="J358" i="10" s="1"/>
  <c r="I357" i="10"/>
  <c r="H357" i="10" s="1"/>
  <c r="J357" i="10" s="1"/>
  <c r="G357" i="10"/>
  <c r="F357" i="10"/>
  <c r="E357" i="10"/>
  <c r="I356" i="10"/>
  <c r="G356" i="10"/>
  <c r="H356" i="10" s="1"/>
  <c r="F356" i="10"/>
  <c r="E356" i="10" s="1"/>
  <c r="J356" i="10" s="1"/>
  <c r="I355" i="10"/>
  <c r="G355" i="10"/>
  <c r="H355" i="10" s="1"/>
  <c r="F355" i="10"/>
  <c r="E355" i="10"/>
  <c r="J355" i="10" s="1"/>
  <c r="I354" i="10"/>
  <c r="H354" i="10" s="1"/>
  <c r="J354" i="10" s="1"/>
  <c r="G354" i="10"/>
  <c r="F354" i="10"/>
  <c r="E354" i="10"/>
  <c r="I353" i="10"/>
  <c r="F353" i="10"/>
  <c r="E353" i="10"/>
  <c r="I352" i="10"/>
  <c r="F352" i="10"/>
  <c r="E352" i="10"/>
  <c r="I351" i="10"/>
  <c r="G351" i="10"/>
  <c r="F351" i="10"/>
  <c r="E351" i="10"/>
  <c r="I350" i="10"/>
  <c r="F350" i="10"/>
  <c r="E350" i="10" s="1"/>
  <c r="I349" i="10"/>
  <c r="G349" i="10"/>
  <c r="F349" i="10"/>
  <c r="E349" i="10"/>
  <c r="I348" i="10"/>
  <c r="H348" i="10"/>
  <c r="J348" i="10" s="1"/>
  <c r="G348" i="10"/>
  <c r="F348" i="10"/>
  <c r="E348" i="10" s="1"/>
  <c r="I347" i="10"/>
  <c r="F347" i="10"/>
  <c r="E347" i="10"/>
  <c r="I346" i="10"/>
  <c r="F346" i="10"/>
  <c r="E346" i="10"/>
  <c r="I345" i="10"/>
  <c r="G345" i="10"/>
  <c r="G346" i="10" s="1"/>
  <c r="G347" i="10" s="1"/>
  <c r="H347" i="10" s="1"/>
  <c r="F345" i="10"/>
  <c r="E345" i="10"/>
  <c r="I344" i="10"/>
  <c r="F344" i="10"/>
  <c r="E344" i="10"/>
  <c r="I343" i="10"/>
  <c r="G343" i="10"/>
  <c r="G344" i="10" s="1"/>
  <c r="H344" i="10" s="1"/>
  <c r="J344" i="10" s="1"/>
  <c r="F343" i="10"/>
  <c r="E343" i="10"/>
  <c r="I342" i="10"/>
  <c r="F342" i="10"/>
  <c r="E342" i="10"/>
  <c r="I341" i="10"/>
  <c r="G341" i="10"/>
  <c r="G342" i="10" s="1"/>
  <c r="H342" i="10" s="1"/>
  <c r="F341" i="10"/>
  <c r="E341" i="10"/>
  <c r="I340" i="10"/>
  <c r="G340" i="10"/>
  <c r="H340" i="10" s="1"/>
  <c r="F340" i="10"/>
  <c r="E340" i="10"/>
  <c r="I339" i="10"/>
  <c r="F339" i="10"/>
  <c r="E339" i="10" s="1"/>
  <c r="I338" i="10"/>
  <c r="F338" i="10"/>
  <c r="E338" i="10" s="1"/>
  <c r="I337" i="10"/>
  <c r="F337" i="10"/>
  <c r="E337" i="10" s="1"/>
  <c r="I336" i="10"/>
  <c r="F336" i="10"/>
  <c r="E336" i="10"/>
  <c r="I335" i="10"/>
  <c r="F335" i="10"/>
  <c r="E335" i="10" s="1"/>
  <c r="I334" i="10"/>
  <c r="F334" i="10"/>
  <c r="E334" i="10" s="1"/>
  <c r="I333" i="10"/>
  <c r="F333" i="10"/>
  <c r="E333" i="10"/>
  <c r="I332" i="10"/>
  <c r="G332" i="10"/>
  <c r="F332" i="10"/>
  <c r="E332" i="10" s="1"/>
  <c r="I331" i="10"/>
  <c r="G331" i="10"/>
  <c r="H331" i="10" s="1"/>
  <c r="F331" i="10"/>
  <c r="E331" i="10"/>
  <c r="J331" i="10" s="1"/>
  <c r="I330" i="10"/>
  <c r="G330" i="10"/>
  <c r="H330" i="10" s="1"/>
  <c r="F330" i="10"/>
  <c r="E330" i="10" s="1"/>
  <c r="J330" i="10" s="1"/>
  <c r="I329" i="10"/>
  <c r="F329" i="10"/>
  <c r="E329" i="10"/>
  <c r="I328" i="10"/>
  <c r="F328" i="10"/>
  <c r="E328" i="10"/>
  <c r="I327" i="10"/>
  <c r="G327" i="10"/>
  <c r="G328" i="10" s="1"/>
  <c r="F327" i="10"/>
  <c r="E327" i="10" s="1"/>
  <c r="I326" i="10"/>
  <c r="G326" i="10"/>
  <c r="H326" i="10" s="1"/>
  <c r="F326" i="10"/>
  <c r="E326" i="10"/>
  <c r="J326" i="10" s="1"/>
  <c r="I325" i="10"/>
  <c r="G325" i="10"/>
  <c r="H325" i="10" s="1"/>
  <c r="J325" i="10" s="1"/>
  <c r="F325" i="10"/>
  <c r="E325" i="10"/>
  <c r="I324" i="10"/>
  <c r="H324" i="10"/>
  <c r="G324" i="10"/>
  <c r="F324" i="10"/>
  <c r="E324" i="10"/>
  <c r="I323" i="10"/>
  <c r="F323" i="10"/>
  <c r="E323" i="10"/>
  <c r="I322" i="10"/>
  <c r="F322" i="10"/>
  <c r="E322" i="10"/>
  <c r="I321" i="10"/>
  <c r="F321" i="10"/>
  <c r="E321" i="10"/>
  <c r="I320" i="10"/>
  <c r="F320" i="10"/>
  <c r="E320" i="10"/>
  <c r="I319" i="10"/>
  <c r="F319" i="10"/>
  <c r="E319" i="10"/>
  <c r="I318" i="10"/>
  <c r="F318" i="10"/>
  <c r="E318" i="10"/>
  <c r="I317" i="10"/>
  <c r="G317" i="10"/>
  <c r="G318" i="10" s="1"/>
  <c r="F317" i="10"/>
  <c r="E317" i="10"/>
  <c r="I316" i="10"/>
  <c r="G316" i="10"/>
  <c r="H316" i="10" s="1"/>
  <c r="J316" i="10" s="1"/>
  <c r="F316" i="10"/>
  <c r="E316" i="10"/>
  <c r="I315" i="10"/>
  <c r="G315" i="10"/>
  <c r="H315" i="10" s="1"/>
  <c r="F315" i="10"/>
  <c r="E315" i="10"/>
  <c r="J315" i="10" s="1"/>
  <c r="I314" i="10"/>
  <c r="G314" i="10"/>
  <c r="H314" i="10" s="1"/>
  <c r="F314" i="10"/>
  <c r="E314" i="10"/>
  <c r="I313" i="10"/>
  <c r="G313" i="10"/>
  <c r="H313" i="10" s="1"/>
  <c r="F313" i="10"/>
  <c r="E313" i="10"/>
  <c r="J313" i="10" s="1"/>
  <c r="I312" i="10"/>
  <c r="G312" i="10"/>
  <c r="H312" i="10" s="1"/>
  <c r="F312" i="10"/>
  <c r="E312" i="10"/>
  <c r="J312" i="10" s="1"/>
  <c r="I311" i="10"/>
  <c r="G311" i="10"/>
  <c r="H311" i="10" s="1"/>
  <c r="F311" i="10"/>
  <c r="E311" i="10" s="1"/>
  <c r="I310" i="10"/>
  <c r="G310" i="10"/>
  <c r="H310" i="10" s="1"/>
  <c r="F310" i="10"/>
  <c r="E310" i="10"/>
  <c r="J310" i="10" s="1"/>
  <c r="J309" i="10"/>
  <c r="I309" i="10"/>
  <c r="H309" i="10"/>
  <c r="G309" i="10"/>
  <c r="F309" i="10"/>
  <c r="E309" i="10"/>
  <c r="I308" i="10"/>
  <c r="H308" i="10"/>
  <c r="G308" i="10"/>
  <c r="F308" i="10"/>
  <c r="E308" i="10"/>
  <c r="J308" i="10" s="1"/>
  <c r="I307" i="10"/>
  <c r="F307" i="10"/>
  <c r="E307" i="10"/>
  <c r="I306" i="10"/>
  <c r="F306" i="10"/>
  <c r="E306" i="10"/>
  <c r="I305" i="10"/>
  <c r="F305" i="10"/>
  <c r="E305" i="10"/>
  <c r="I304" i="10"/>
  <c r="F304" i="10"/>
  <c r="E304" i="10"/>
  <c r="I303" i="10"/>
  <c r="F303" i="10"/>
  <c r="E303" i="10" s="1"/>
  <c r="I302" i="10"/>
  <c r="G302" i="10"/>
  <c r="G303" i="10" s="1"/>
  <c r="F302" i="10"/>
  <c r="E302" i="10"/>
  <c r="I301" i="10"/>
  <c r="G301" i="10"/>
  <c r="H301" i="10" s="1"/>
  <c r="J301" i="10" s="1"/>
  <c r="F301" i="10"/>
  <c r="E301" i="10"/>
  <c r="I300" i="10"/>
  <c r="G300" i="10"/>
  <c r="H300" i="10" s="1"/>
  <c r="F300" i="10"/>
  <c r="E300" i="10"/>
  <c r="J300" i="10" s="1"/>
  <c r="I299" i="10"/>
  <c r="G299" i="10"/>
  <c r="H299" i="10" s="1"/>
  <c r="F299" i="10"/>
  <c r="E299" i="10"/>
  <c r="J299" i="10" s="1"/>
  <c r="J298" i="10"/>
  <c r="I298" i="10"/>
  <c r="H298" i="10"/>
  <c r="G298" i="10"/>
  <c r="F298" i="10"/>
  <c r="E298" i="10"/>
  <c r="I297" i="10"/>
  <c r="G297" i="10"/>
  <c r="H297" i="10" s="1"/>
  <c r="F297" i="10"/>
  <c r="E297" i="10"/>
  <c r="J297" i="10" s="1"/>
  <c r="I296" i="10"/>
  <c r="G296" i="10"/>
  <c r="F296" i="10"/>
  <c r="E296" i="10"/>
  <c r="I295" i="10"/>
  <c r="F295" i="10"/>
  <c r="E295" i="10"/>
  <c r="I294" i="10"/>
  <c r="F294" i="10"/>
  <c r="E294" i="10"/>
  <c r="I293" i="10"/>
  <c r="F293" i="10"/>
  <c r="E293" i="10"/>
  <c r="I292" i="10"/>
  <c r="F292" i="10"/>
  <c r="E292" i="10"/>
  <c r="I291" i="10"/>
  <c r="F291" i="10"/>
  <c r="E291" i="10"/>
  <c r="I290" i="10"/>
  <c r="F290" i="10"/>
  <c r="E290" i="10"/>
  <c r="I289" i="10"/>
  <c r="F289" i="10"/>
  <c r="E289" i="10" s="1"/>
  <c r="I288" i="10"/>
  <c r="F288" i="10"/>
  <c r="E288" i="10"/>
  <c r="I287" i="10"/>
  <c r="F287" i="10"/>
  <c r="E287" i="10" s="1"/>
  <c r="I286" i="10"/>
  <c r="H286" i="10"/>
  <c r="G286" i="10"/>
  <c r="G287" i="10" s="1"/>
  <c r="F286" i="10"/>
  <c r="E286" i="10"/>
  <c r="I285" i="10"/>
  <c r="H285" i="10"/>
  <c r="J285" i="10" s="1"/>
  <c r="G285" i="10"/>
  <c r="F285" i="10"/>
  <c r="E285" i="10"/>
  <c r="I284" i="10"/>
  <c r="G284" i="10"/>
  <c r="H284" i="10" s="1"/>
  <c r="F284" i="10"/>
  <c r="E284" i="10"/>
  <c r="I283" i="10"/>
  <c r="F283" i="10"/>
  <c r="E283" i="10"/>
  <c r="I282" i="10"/>
  <c r="F282" i="10"/>
  <c r="E282" i="10"/>
  <c r="I281" i="10"/>
  <c r="F281" i="10"/>
  <c r="E281" i="10"/>
  <c r="I280" i="10"/>
  <c r="F280" i="10"/>
  <c r="E280" i="10"/>
  <c r="I279" i="10"/>
  <c r="F279" i="10"/>
  <c r="E279" i="10"/>
  <c r="I278" i="10"/>
  <c r="F278" i="10"/>
  <c r="E278" i="10"/>
  <c r="I277" i="10"/>
  <c r="G277" i="10"/>
  <c r="F277" i="10"/>
  <c r="E277" i="10"/>
  <c r="I276" i="10"/>
  <c r="G276" i="10"/>
  <c r="H276" i="10" s="1"/>
  <c r="F276" i="10"/>
  <c r="E276" i="10"/>
  <c r="J276" i="10" s="1"/>
  <c r="I275" i="10"/>
  <c r="G275" i="10"/>
  <c r="H275" i="10" s="1"/>
  <c r="F275" i="10"/>
  <c r="E275" i="10"/>
  <c r="J275" i="10" s="1"/>
  <c r="I274" i="10"/>
  <c r="G274" i="10"/>
  <c r="H274" i="10" s="1"/>
  <c r="J274" i="10" s="1"/>
  <c r="F274" i="10"/>
  <c r="E274" i="10"/>
  <c r="I273" i="10"/>
  <c r="G273" i="10"/>
  <c r="H273" i="10" s="1"/>
  <c r="F273" i="10"/>
  <c r="E273" i="10" s="1"/>
  <c r="I272" i="10"/>
  <c r="F272" i="10"/>
  <c r="E272" i="10"/>
  <c r="I271" i="10"/>
  <c r="F271" i="10"/>
  <c r="E271" i="10"/>
  <c r="I270" i="10"/>
  <c r="F270" i="10"/>
  <c r="E270" i="10"/>
  <c r="I269" i="10"/>
  <c r="F269" i="10"/>
  <c r="E269" i="10"/>
  <c r="I268" i="10"/>
  <c r="F268" i="10"/>
  <c r="E268" i="10"/>
  <c r="I267" i="10"/>
  <c r="F267" i="10"/>
  <c r="E267" i="10"/>
  <c r="I266" i="10"/>
  <c r="G266" i="10"/>
  <c r="G267" i="10" s="1"/>
  <c r="F266" i="10"/>
  <c r="E266" i="10" s="1"/>
  <c r="J265" i="10"/>
  <c r="I265" i="10"/>
  <c r="H265" i="10"/>
  <c r="G265" i="10"/>
  <c r="F265" i="10"/>
  <c r="E265" i="10" s="1"/>
  <c r="I264" i="10"/>
  <c r="G264" i="10"/>
  <c r="H264" i="10" s="1"/>
  <c r="F264" i="10"/>
  <c r="E264" i="10"/>
  <c r="I263" i="10"/>
  <c r="H263" i="10"/>
  <c r="J263" i="10" s="1"/>
  <c r="G263" i="10"/>
  <c r="F263" i="10"/>
  <c r="E263" i="10" s="1"/>
  <c r="I262" i="10"/>
  <c r="F262" i="10"/>
  <c r="E262" i="10"/>
  <c r="I261" i="10"/>
  <c r="F261" i="10"/>
  <c r="E261" i="10"/>
  <c r="I260" i="10"/>
  <c r="F260" i="10"/>
  <c r="E260" i="10" s="1"/>
  <c r="I259" i="10"/>
  <c r="F259" i="10"/>
  <c r="E259" i="10"/>
  <c r="I258" i="10"/>
  <c r="G258" i="10"/>
  <c r="G259" i="10" s="1"/>
  <c r="H259" i="10" s="1"/>
  <c r="F258" i="10"/>
  <c r="E258" i="10"/>
  <c r="I257" i="10"/>
  <c r="G257" i="10"/>
  <c r="F257" i="10"/>
  <c r="E257" i="10"/>
  <c r="I256" i="10"/>
  <c r="G256" i="10"/>
  <c r="H256" i="10" s="1"/>
  <c r="F256" i="10"/>
  <c r="E256" i="10"/>
  <c r="J256" i="10" s="1"/>
  <c r="I255" i="10"/>
  <c r="F255" i="10"/>
  <c r="E255" i="10" s="1"/>
  <c r="I254" i="10"/>
  <c r="F254" i="10"/>
  <c r="E254" i="10" s="1"/>
  <c r="I253" i="10"/>
  <c r="F253" i="10"/>
  <c r="E253" i="10"/>
  <c r="I252" i="10"/>
  <c r="G252" i="10"/>
  <c r="G253" i="10" s="1"/>
  <c r="F252" i="10"/>
  <c r="E252" i="10" s="1"/>
  <c r="I251" i="10"/>
  <c r="G251" i="10"/>
  <c r="H251" i="10" s="1"/>
  <c r="F251" i="10"/>
  <c r="E251" i="10"/>
  <c r="J251" i="10" s="1"/>
  <c r="I250" i="10"/>
  <c r="H250" i="10"/>
  <c r="J250" i="10" s="1"/>
  <c r="G250" i="10"/>
  <c r="F250" i="10"/>
  <c r="E250" i="10"/>
  <c r="I249" i="10"/>
  <c r="G249" i="10"/>
  <c r="H249" i="10" s="1"/>
  <c r="F249" i="10"/>
  <c r="E249" i="10"/>
  <c r="I248" i="10"/>
  <c r="G248" i="10"/>
  <c r="F248" i="10"/>
  <c r="E248" i="10"/>
  <c r="I247" i="10"/>
  <c r="H247" i="10"/>
  <c r="J247" i="10" s="1"/>
  <c r="G247" i="10"/>
  <c r="F247" i="10"/>
  <c r="E247" i="10" s="1"/>
  <c r="I246" i="10"/>
  <c r="G246" i="10"/>
  <c r="H246" i="10" s="1"/>
  <c r="F246" i="10"/>
  <c r="E246" i="10"/>
  <c r="J246" i="10" s="1"/>
  <c r="I245" i="10"/>
  <c r="F245" i="10"/>
  <c r="E245" i="10"/>
  <c r="I244" i="10"/>
  <c r="F244" i="10"/>
  <c r="E244" i="10"/>
  <c r="I243" i="10"/>
  <c r="F243" i="10"/>
  <c r="E243" i="10"/>
  <c r="I242" i="10"/>
  <c r="F242" i="10"/>
  <c r="E242" i="10" s="1"/>
  <c r="I241" i="10"/>
  <c r="F241" i="10"/>
  <c r="E241" i="10"/>
  <c r="I240" i="10"/>
  <c r="F240" i="10"/>
  <c r="E240" i="10"/>
  <c r="I239" i="10"/>
  <c r="F239" i="10"/>
  <c r="E239" i="10"/>
  <c r="I238" i="10"/>
  <c r="F238" i="10"/>
  <c r="E238" i="10" s="1"/>
  <c r="I237" i="10"/>
  <c r="F237" i="10"/>
  <c r="E237" i="10"/>
  <c r="I236" i="10"/>
  <c r="F236" i="10"/>
  <c r="E236" i="10" s="1"/>
  <c r="I235" i="10"/>
  <c r="F235" i="10"/>
  <c r="E235" i="10"/>
  <c r="I234" i="10"/>
  <c r="F234" i="10"/>
  <c r="E234" i="10"/>
  <c r="I233" i="10"/>
  <c r="F233" i="10"/>
  <c r="E233" i="10"/>
  <c r="I232" i="10"/>
  <c r="F232" i="10"/>
  <c r="E232" i="10"/>
  <c r="I231" i="10"/>
  <c r="F231" i="10"/>
  <c r="E231" i="10"/>
  <c r="I230" i="10"/>
  <c r="F230" i="10"/>
  <c r="E230" i="10"/>
  <c r="I229" i="10"/>
  <c r="F229" i="10"/>
  <c r="E229" i="10"/>
  <c r="I228" i="10"/>
  <c r="F228" i="10"/>
  <c r="E228" i="10" s="1"/>
  <c r="I227" i="10"/>
  <c r="G227" i="10"/>
  <c r="H227" i="10" s="1"/>
  <c r="F227" i="10"/>
  <c r="E227" i="10"/>
  <c r="J227" i="10" s="1"/>
  <c r="I226" i="10"/>
  <c r="F226" i="10"/>
  <c r="E226" i="10"/>
  <c r="I225" i="10"/>
  <c r="G225" i="10"/>
  <c r="G226" i="10" s="1"/>
  <c r="H226" i="10" s="1"/>
  <c r="J226" i="10" s="1"/>
  <c r="F225" i="10"/>
  <c r="E225" i="10"/>
  <c r="I224" i="10"/>
  <c r="G224" i="10"/>
  <c r="F224" i="10"/>
  <c r="E224" i="10"/>
  <c r="I223" i="10"/>
  <c r="G223" i="10"/>
  <c r="H223" i="10" s="1"/>
  <c r="F223" i="10"/>
  <c r="E223" i="10"/>
  <c r="I222" i="10"/>
  <c r="G222" i="10"/>
  <c r="H222" i="10" s="1"/>
  <c r="F222" i="10"/>
  <c r="E222" i="10"/>
  <c r="I221" i="10"/>
  <c r="H221" i="10"/>
  <c r="J221" i="10" s="1"/>
  <c r="G221" i="10"/>
  <c r="F221" i="10"/>
  <c r="E221" i="10"/>
  <c r="I220" i="10"/>
  <c r="F220" i="10"/>
  <c r="E220" i="10" s="1"/>
  <c r="I219" i="10"/>
  <c r="F219" i="10"/>
  <c r="E219" i="10"/>
  <c r="I218" i="10"/>
  <c r="F218" i="10"/>
  <c r="E218" i="10" s="1"/>
  <c r="I217" i="10"/>
  <c r="F217" i="10"/>
  <c r="E217" i="10"/>
  <c r="I216" i="10"/>
  <c r="F216" i="10"/>
  <c r="E216" i="10"/>
  <c r="I215" i="10"/>
  <c r="F215" i="10"/>
  <c r="E215" i="10" s="1"/>
  <c r="I214" i="10"/>
  <c r="H214" i="10"/>
  <c r="G214" i="10"/>
  <c r="G215" i="10" s="1"/>
  <c r="F214" i="10"/>
  <c r="E214" i="10" s="1"/>
  <c r="I213" i="10"/>
  <c r="F213" i="10"/>
  <c r="E213" i="10"/>
  <c r="I212" i="10"/>
  <c r="G212" i="10"/>
  <c r="G213" i="10" s="1"/>
  <c r="H213" i="10" s="1"/>
  <c r="J213" i="10" s="1"/>
  <c r="F212" i="10"/>
  <c r="E212" i="10"/>
  <c r="I211" i="10"/>
  <c r="F211" i="10"/>
  <c r="E211" i="10"/>
  <c r="I210" i="10"/>
  <c r="H210" i="10"/>
  <c r="G210" i="10"/>
  <c r="G211" i="10" s="1"/>
  <c r="H211" i="10" s="1"/>
  <c r="F210" i="10"/>
  <c r="E210" i="10"/>
  <c r="I209" i="10"/>
  <c r="G209" i="10"/>
  <c r="H209" i="10" s="1"/>
  <c r="F209" i="10"/>
  <c r="E209" i="10"/>
  <c r="J209" i="10" s="1"/>
  <c r="I208" i="10"/>
  <c r="G208" i="10"/>
  <c r="H208" i="10" s="1"/>
  <c r="J208" i="10" s="1"/>
  <c r="F208" i="10"/>
  <c r="E208" i="10"/>
  <c r="I207" i="10"/>
  <c r="G207" i="10"/>
  <c r="F207" i="10"/>
  <c r="E207" i="10"/>
  <c r="I206" i="10"/>
  <c r="F206" i="10"/>
  <c r="E206" i="10" s="1"/>
  <c r="I205" i="10"/>
  <c r="F205" i="10"/>
  <c r="E205" i="10"/>
  <c r="I204" i="10"/>
  <c r="G204" i="10"/>
  <c r="F204" i="10"/>
  <c r="E204" i="10"/>
  <c r="I203" i="10"/>
  <c r="G203" i="10"/>
  <c r="H203" i="10" s="1"/>
  <c r="F203" i="10"/>
  <c r="E203" i="10" s="1"/>
  <c r="J203" i="10" s="1"/>
  <c r="I202" i="10"/>
  <c r="G202" i="10"/>
  <c r="H202" i="10" s="1"/>
  <c r="J202" i="10" s="1"/>
  <c r="F202" i="10"/>
  <c r="E202" i="10"/>
  <c r="I201" i="10"/>
  <c r="G201" i="10"/>
  <c r="H201" i="10" s="1"/>
  <c r="J201" i="10" s="1"/>
  <c r="F201" i="10"/>
  <c r="E201" i="10"/>
  <c r="I200" i="10"/>
  <c r="G200" i="10"/>
  <c r="F200" i="10"/>
  <c r="E200" i="10"/>
  <c r="I199" i="10"/>
  <c r="G199" i="10"/>
  <c r="H199" i="10" s="1"/>
  <c r="F199" i="10"/>
  <c r="E199" i="10" s="1"/>
  <c r="J199" i="10" s="1"/>
  <c r="I198" i="10"/>
  <c r="F198" i="10"/>
  <c r="E198" i="10"/>
  <c r="I197" i="10"/>
  <c r="G197" i="10"/>
  <c r="G198" i="10" s="1"/>
  <c r="H198" i="10" s="1"/>
  <c r="F197" i="10"/>
  <c r="E197" i="10"/>
  <c r="I196" i="10"/>
  <c r="F196" i="10"/>
  <c r="E196" i="10" s="1"/>
  <c r="I195" i="10"/>
  <c r="G195" i="10"/>
  <c r="G196" i="10" s="1"/>
  <c r="H196" i="10" s="1"/>
  <c r="F195" i="10"/>
  <c r="E195" i="10"/>
  <c r="I194" i="10"/>
  <c r="G194" i="10"/>
  <c r="H194" i="10" s="1"/>
  <c r="F194" i="10"/>
  <c r="E194" i="10" s="1"/>
  <c r="I193" i="10"/>
  <c r="G193" i="10"/>
  <c r="H193" i="10" s="1"/>
  <c r="F193" i="10"/>
  <c r="E193" i="10" s="1"/>
  <c r="J193" i="10" s="1"/>
  <c r="I192" i="10"/>
  <c r="F192" i="10"/>
  <c r="E192" i="10"/>
  <c r="I191" i="10"/>
  <c r="F191" i="10"/>
  <c r="E191" i="10"/>
  <c r="I190" i="10"/>
  <c r="F190" i="10"/>
  <c r="E190" i="10"/>
  <c r="I189" i="10"/>
  <c r="H189" i="10"/>
  <c r="G189" i="10"/>
  <c r="G190" i="10" s="1"/>
  <c r="F189" i="10"/>
  <c r="E189" i="10"/>
  <c r="J189" i="10" s="1"/>
  <c r="I188" i="10"/>
  <c r="G188" i="10"/>
  <c r="H188" i="10" s="1"/>
  <c r="F188" i="10"/>
  <c r="E188" i="10" s="1"/>
  <c r="J188" i="10" s="1"/>
  <c r="I187" i="10"/>
  <c r="F187" i="10"/>
  <c r="E187" i="10"/>
  <c r="I186" i="10"/>
  <c r="F186" i="10"/>
  <c r="E186" i="10"/>
  <c r="I185" i="10"/>
  <c r="F185" i="10"/>
  <c r="E185" i="10"/>
  <c r="I184" i="10"/>
  <c r="F184" i="10"/>
  <c r="E184" i="10"/>
  <c r="I183" i="10"/>
  <c r="F183" i="10"/>
  <c r="E183" i="10"/>
  <c r="I182" i="10"/>
  <c r="F182" i="10"/>
  <c r="E182" i="10"/>
  <c r="I181" i="10"/>
  <c r="F181" i="10"/>
  <c r="E181" i="10"/>
  <c r="I180" i="10"/>
  <c r="G180" i="10"/>
  <c r="F180" i="10"/>
  <c r="E180" i="10" s="1"/>
  <c r="I179" i="10"/>
  <c r="H179" i="10"/>
  <c r="G179" i="10"/>
  <c r="F179" i="10"/>
  <c r="E179" i="10" s="1"/>
  <c r="J179" i="10" s="1"/>
  <c r="I178" i="10"/>
  <c r="G178" i="10"/>
  <c r="H178" i="10" s="1"/>
  <c r="F178" i="10"/>
  <c r="E178" i="10"/>
  <c r="J178" i="10" s="1"/>
  <c r="I177" i="10"/>
  <c r="F177" i="10"/>
  <c r="E177" i="10"/>
  <c r="I176" i="10"/>
  <c r="F176" i="10"/>
  <c r="E176" i="10"/>
  <c r="I175" i="10"/>
  <c r="F175" i="10"/>
  <c r="E175" i="10"/>
  <c r="I174" i="10"/>
  <c r="F174" i="10"/>
  <c r="E174" i="10"/>
  <c r="I173" i="10"/>
  <c r="F173" i="10"/>
  <c r="E173" i="10" s="1"/>
  <c r="I172" i="10"/>
  <c r="F172" i="10"/>
  <c r="E172" i="10" s="1"/>
  <c r="I171" i="10"/>
  <c r="F171" i="10"/>
  <c r="E171" i="10"/>
  <c r="I170" i="10"/>
  <c r="G170" i="10"/>
  <c r="G171" i="10" s="1"/>
  <c r="F170" i="10"/>
  <c r="E170" i="10" s="1"/>
  <c r="I169" i="10"/>
  <c r="H169" i="10"/>
  <c r="J169" i="10" s="1"/>
  <c r="G169" i="10"/>
  <c r="F169" i="10"/>
  <c r="E169" i="10"/>
  <c r="I168" i="10"/>
  <c r="F168" i="10"/>
  <c r="E168" i="10"/>
  <c r="I167" i="10"/>
  <c r="F167" i="10"/>
  <c r="E167" i="10"/>
  <c r="I166" i="10"/>
  <c r="F166" i="10"/>
  <c r="E166" i="10"/>
  <c r="I165" i="10"/>
  <c r="F165" i="10"/>
  <c r="E165" i="10"/>
  <c r="I164" i="10"/>
  <c r="F164" i="10"/>
  <c r="E164" i="10" s="1"/>
  <c r="I163" i="10"/>
  <c r="F163" i="10"/>
  <c r="E163" i="10"/>
  <c r="I162" i="10"/>
  <c r="F162" i="10"/>
  <c r="E162" i="10"/>
  <c r="I161" i="10"/>
  <c r="G161" i="10"/>
  <c r="G162" i="10" s="1"/>
  <c r="G163" i="10" s="1"/>
  <c r="F161" i="10"/>
  <c r="E161" i="10" s="1"/>
  <c r="I160" i="10"/>
  <c r="H160" i="10"/>
  <c r="J160" i="10" s="1"/>
  <c r="G160" i="10"/>
  <c r="F160" i="10"/>
  <c r="E160" i="10"/>
  <c r="I159" i="10"/>
  <c r="F159" i="10"/>
  <c r="E159" i="10" s="1"/>
  <c r="I158" i="10"/>
  <c r="G158" i="10"/>
  <c r="G159" i="10" s="1"/>
  <c r="F158" i="10"/>
  <c r="E158" i="10"/>
  <c r="I157" i="10"/>
  <c r="G157" i="10"/>
  <c r="H157" i="10" s="1"/>
  <c r="F157" i="10"/>
  <c r="E157" i="10"/>
  <c r="I156" i="10"/>
  <c r="G156" i="10"/>
  <c r="H156" i="10" s="1"/>
  <c r="F156" i="10"/>
  <c r="E156" i="10" s="1"/>
  <c r="I155" i="10"/>
  <c r="G155" i="10"/>
  <c r="H155" i="10" s="1"/>
  <c r="J155" i="10" s="1"/>
  <c r="F155" i="10"/>
  <c r="E155" i="10"/>
  <c r="I154" i="10"/>
  <c r="G154" i="10"/>
  <c r="H154" i="10" s="1"/>
  <c r="F154" i="10"/>
  <c r="E154" i="10" s="1"/>
  <c r="I153" i="10"/>
  <c r="F153" i="10"/>
  <c r="E153" i="10"/>
  <c r="I152" i="10"/>
  <c r="F152" i="10"/>
  <c r="E152" i="10"/>
  <c r="I151" i="10"/>
  <c r="F151" i="10"/>
  <c r="E151" i="10"/>
  <c r="I150" i="10"/>
  <c r="F150" i="10"/>
  <c r="E150" i="10"/>
  <c r="I149" i="10"/>
  <c r="F149" i="10"/>
  <c r="E149" i="10"/>
  <c r="I148" i="10"/>
  <c r="F148" i="10"/>
  <c r="E148" i="10" s="1"/>
  <c r="I147" i="10"/>
  <c r="F147" i="10"/>
  <c r="E147" i="10"/>
  <c r="I146" i="10"/>
  <c r="F146" i="10"/>
  <c r="E146" i="10"/>
  <c r="I145" i="10"/>
  <c r="F145" i="10"/>
  <c r="E145" i="10"/>
  <c r="I144" i="10"/>
  <c r="F144" i="10"/>
  <c r="E144" i="10"/>
  <c r="I143" i="10"/>
  <c r="F143" i="10"/>
  <c r="E143" i="10"/>
  <c r="I142" i="10"/>
  <c r="F142" i="10"/>
  <c r="E142" i="10"/>
  <c r="I141" i="10"/>
  <c r="F141" i="10"/>
  <c r="E141" i="10"/>
  <c r="I140" i="10"/>
  <c r="G140" i="10"/>
  <c r="F140" i="10"/>
  <c r="E140" i="10"/>
  <c r="I139" i="10"/>
  <c r="G139" i="10"/>
  <c r="F139" i="10"/>
  <c r="E139" i="10"/>
  <c r="I138" i="10"/>
  <c r="G138" i="10"/>
  <c r="H138" i="10" s="1"/>
  <c r="F138" i="10"/>
  <c r="E138" i="10"/>
  <c r="J138" i="10" s="1"/>
  <c r="I137" i="10"/>
  <c r="G137" i="10"/>
  <c r="F137" i="10"/>
  <c r="E137" i="10"/>
  <c r="I136" i="10"/>
  <c r="G136" i="10"/>
  <c r="H136" i="10" s="1"/>
  <c r="F136" i="10"/>
  <c r="E136" i="10" s="1"/>
  <c r="J136" i="10" s="1"/>
  <c r="I135" i="10"/>
  <c r="H135" i="10"/>
  <c r="F135" i="10"/>
  <c r="E135" i="10"/>
  <c r="I134" i="10"/>
  <c r="G134" i="10"/>
  <c r="G135" i="10" s="1"/>
  <c r="F134" i="10"/>
  <c r="E134" i="10"/>
  <c r="I133" i="10"/>
  <c r="G133" i="10"/>
  <c r="H133" i="10" s="1"/>
  <c r="J133" i="10" s="1"/>
  <c r="F133" i="10"/>
  <c r="E133" i="10"/>
  <c r="I132" i="10"/>
  <c r="G132" i="10"/>
  <c r="H132" i="10" s="1"/>
  <c r="F132" i="10"/>
  <c r="E132" i="10"/>
  <c r="J132" i="10" s="1"/>
  <c r="I131" i="10"/>
  <c r="G131" i="10"/>
  <c r="H131" i="10" s="1"/>
  <c r="F131" i="10"/>
  <c r="E131" i="10" s="1"/>
  <c r="J131" i="10" s="1"/>
  <c r="I130" i="10"/>
  <c r="F130" i="10"/>
  <c r="E130" i="10" s="1"/>
  <c r="I129" i="10"/>
  <c r="F129" i="10"/>
  <c r="E129" i="10"/>
  <c r="I128" i="10"/>
  <c r="F128" i="10"/>
  <c r="E128" i="10"/>
  <c r="I127" i="10"/>
  <c r="F127" i="10"/>
  <c r="E127" i="10" s="1"/>
  <c r="I126" i="10"/>
  <c r="G126" i="10"/>
  <c r="G127" i="10" s="1"/>
  <c r="H127" i="10" s="1"/>
  <c r="F126" i="10"/>
  <c r="E126" i="10"/>
  <c r="I125" i="10"/>
  <c r="G125" i="10"/>
  <c r="H125" i="10" s="1"/>
  <c r="J125" i="10" s="1"/>
  <c r="F125" i="10"/>
  <c r="E125" i="10" s="1"/>
  <c r="I124" i="10"/>
  <c r="G124" i="10"/>
  <c r="H124" i="10" s="1"/>
  <c r="F124" i="10"/>
  <c r="E124" i="10"/>
  <c r="J124" i="10" s="1"/>
  <c r="I123" i="10"/>
  <c r="G123" i="10"/>
  <c r="H123" i="10" s="1"/>
  <c r="F123" i="10"/>
  <c r="E123" i="10"/>
  <c r="I122" i="10"/>
  <c r="H122" i="10" s="1"/>
  <c r="G122" i="10"/>
  <c r="F122" i="10"/>
  <c r="E122" i="10"/>
  <c r="I121" i="10"/>
  <c r="G121" i="10"/>
  <c r="F121" i="10"/>
  <c r="E121" i="10"/>
  <c r="I120" i="10"/>
  <c r="G120" i="10"/>
  <c r="H120" i="10" s="1"/>
  <c r="J120" i="10" s="1"/>
  <c r="F120" i="10"/>
  <c r="E120" i="10" s="1"/>
  <c r="I119" i="10"/>
  <c r="H119" i="10"/>
  <c r="G119" i="10"/>
  <c r="F119" i="10"/>
  <c r="E119" i="10"/>
  <c r="I118" i="10"/>
  <c r="F118" i="10"/>
  <c r="E118" i="10"/>
  <c r="I117" i="10"/>
  <c r="F117" i="10"/>
  <c r="E117" i="10"/>
  <c r="I116" i="10"/>
  <c r="F116" i="10"/>
  <c r="E116" i="10"/>
  <c r="I115" i="10"/>
  <c r="F115" i="10"/>
  <c r="E115" i="10"/>
  <c r="I114" i="10"/>
  <c r="F114" i="10"/>
  <c r="E114" i="10"/>
  <c r="I113" i="10"/>
  <c r="F113" i="10"/>
  <c r="E113" i="10"/>
  <c r="I112" i="10"/>
  <c r="F112" i="10"/>
  <c r="E112" i="10"/>
  <c r="I111" i="10"/>
  <c r="F111" i="10"/>
  <c r="E111" i="10" s="1"/>
  <c r="I110" i="10"/>
  <c r="F110" i="10"/>
  <c r="E110" i="10"/>
  <c r="I109" i="10"/>
  <c r="F109" i="10"/>
  <c r="E109" i="10"/>
  <c r="I108" i="10"/>
  <c r="G108" i="10"/>
  <c r="F108" i="10"/>
  <c r="E108" i="10"/>
  <c r="I107" i="10"/>
  <c r="G107" i="10"/>
  <c r="H107" i="10" s="1"/>
  <c r="F107" i="10"/>
  <c r="E107" i="10"/>
  <c r="J107" i="10" s="1"/>
  <c r="I106" i="10"/>
  <c r="H106" i="10"/>
  <c r="J106" i="10" s="1"/>
  <c r="G106" i="10"/>
  <c r="F106" i="10"/>
  <c r="E106" i="10"/>
  <c r="I105" i="10"/>
  <c r="F105" i="10"/>
  <c r="E105" i="10"/>
  <c r="I104" i="10"/>
  <c r="G104" i="10"/>
  <c r="G105" i="10" s="1"/>
  <c r="H105" i="10" s="1"/>
  <c r="F104" i="10"/>
  <c r="E104" i="10"/>
  <c r="I103" i="10"/>
  <c r="F103" i="10"/>
  <c r="E103" i="10"/>
  <c r="I102" i="10"/>
  <c r="F102" i="10"/>
  <c r="E102" i="10"/>
  <c r="I101" i="10"/>
  <c r="F101" i="10"/>
  <c r="E101" i="10"/>
  <c r="I100" i="10"/>
  <c r="H100" i="10"/>
  <c r="F100" i="10"/>
  <c r="E100" i="10"/>
  <c r="I99" i="10"/>
  <c r="G99" i="10"/>
  <c r="G100" i="10" s="1"/>
  <c r="G101" i="10" s="1"/>
  <c r="H101" i="10" s="1"/>
  <c r="F99" i="10"/>
  <c r="E99" i="10"/>
  <c r="I98" i="10"/>
  <c r="G98" i="10"/>
  <c r="H98" i="10" s="1"/>
  <c r="F98" i="10"/>
  <c r="E98" i="10"/>
  <c r="J98" i="10" s="1"/>
  <c r="I97" i="10"/>
  <c r="G97" i="10"/>
  <c r="H97" i="10" s="1"/>
  <c r="F97" i="10"/>
  <c r="E97" i="10"/>
  <c r="J97" i="10" s="1"/>
  <c r="I96" i="10"/>
  <c r="G96" i="10"/>
  <c r="H96" i="10" s="1"/>
  <c r="F96" i="10"/>
  <c r="E96" i="10"/>
  <c r="J95" i="10"/>
  <c r="I95" i="10"/>
  <c r="F95" i="10"/>
  <c r="E95" i="10"/>
  <c r="I94" i="10"/>
  <c r="G94" i="10"/>
  <c r="G95" i="10" s="1"/>
  <c r="H95" i="10" s="1"/>
  <c r="F94" i="10"/>
  <c r="E94" i="10"/>
  <c r="I93" i="10"/>
  <c r="G93" i="10"/>
  <c r="H93" i="10" s="1"/>
  <c r="F93" i="10"/>
  <c r="E93" i="10"/>
  <c r="J93" i="10" s="1"/>
  <c r="I92" i="10"/>
  <c r="G92" i="10"/>
  <c r="H92" i="10" s="1"/>
  <c r="F92" i="10"/>
  <c r="E92" i="10"/>
  <c r="I91" i="10"/>
  <c r="G91" i="10"/>
  <c r="H91" i="10" s="1"/>
  <c r="F91" i="10"/>
  <c r="E91" i="10"/>
  <c r="I90" i="10"/>
  <c r="F90" i="10"/>
  <c r="E90" i="10"/>
  <c r="I89" i="10"/>
  <c r="F89" i="10"/>
  <c r="E89" i="10" s="1"/>
  <c r="I88" i="10"/>
  <c r="F88" i="10"/>
  <c r="E88" i="10"/>
  <c r="I87" i="10"/>
  <c r="F87" i="10"/>
  <c r="E87" i="10"/>
  <c r="I86" i="10"/>
  <c r="F86" i="10"/>
  <c r="E86" i="10"/>
  <c r="I85" i="10"/>
  <c r="F85" i="10"/>
  <c r="E85" i="10"/>
  <c r="I84" i="10"/>
  <c r="F84" i="10"/>
  <c r="E84" i="10" s="1"/>
  <c r="I83" i="10"/>
  <c r="F83" i="10"/>
  <c r="E83" i="10"/>
  <c r="I82" i="10"/>
  <c r="G82" i="10"/>
  <c r="F82" i="10"/>
  <c r="E82" i="10"/>
  <c r="I81" i="10"/>
  <c r="G81" i="10"/>
  <c r="H81" i="10" s="1"/>
  <c r="F81" i="10"/>
  <c r="E81" i="10"/>
  <c r="J81" i="10" s="1"/>
  <c r="I80" i="10"/>
  <c r="G80" i="10"/>
  <c r="H80" i="10" s="1"/>
  <c r="F80" i="10"/>
  <c r="E80" i="10" s="1"/>
  <c r="J80" i="10" s="1"/>
  <c r="I79" i="10"/>
  <c r="G79" i="10"/>
  <c r="H79" i="10" s="1"/>
  <c r="F79" i="10"/>
  <c r="E79" i="10"/>
  <c r="I78" i="10"/>
  <c r="G78" i="10"/>
  <c r="H78" i="10" s="1"/>
  <c r="J78" i="10" s="1"/>
  <c r="F78" i="10"/>
  <c r="E78" i="10"/>
  <c r="I77" i="10"/>
  <c r="G77" i="10"/>
  <c r="H77" i="10" s="1"/>
  <c r="F77" i="10"/>
  <c r="E77" i="10"/>
  <c r="J77" i="10" s="1"/>
  <c r="I76" i="10"/>
  <c r="G76" i="10"/>
  <c r="H76" i="10" s="1"/>
  <c r="F76" i="10"/>
  <c r="E76" i="10"/>
  <c r="J76" i="10" s="1"/>
  <c r="I75" i="10"/>
  <c r="G75" i="10"/>
  <c r="H75" i="10" s="1"/>
  <c r="F75" i="10"/>
  <c r="E75" i="10" s="1"/>
  <c r="I74" i="10"/>
  <c r="F74" i="10"/>
  <c r="E74" i="10"/>
  <c r="I73" i="10"/>
  <c r="F73" i="10"/>
  <c r="E73" i="10"/>
  <c r="I72" i="10"/>
  <c r="H72" i="10"/>
  <c r="G72" i="10"/>
  <c r="G73" i="10" s="1"/>
  <c r="F72" i="10"/>
  <c r="E72" i="10" s="1"/>
  <c r="J72" i="10" s="1"/>
  <c r="I71" i="10"/>
  <c r="G71" i="10"/>
  <c r="H71" i="10" s="1"/>
  <c r="F71" i="10"/>
  <c r="E71" i="10"/>
  <c r="J71" i="10" s="1"/>
  <c r="I70" i="10"/>
  <c r="F70" i="10"/>
  <c r="E70" i="10"/>
  <c r="I69" i="10"/>
  <c r="G69" i="10"/>
  <c r="F69" i="10"/>
  <c r="E69" i="10"/>
  <c r="I68" i="10"/>
  <c r="H68" i="10" s="1"/>
  <c r="G68" i="10"/>
  <c r="F68" i="10"/>
  <c r="E68" i="10" s="1"/>
  <c r="I67" i="10"/>
  <c r="F67" i="10"/>
  <c r="E67" i="10"/>
  <c r="I66" i="10"/>
  <c r="F66" i="10"/>
  <c r="E66" i="10"/>
  <c r="I65" i="10"/>
  <c r="G65" i="10"/>
  <c r="F65" i="10"/>
  <c r="E65" i="10" s="1"/>
  <c r="I64" i="10"/>
  <c r="G64" i="10"/>
  <c r="H64" i="10" s="1"/>
  <c r="F64" i="10"/>
  <c r="E64" i="10"/>
  <c r="I63" i="10"/>
  <c r="G63" i="10"/>
  <c r="H63" i="10" s="1"/>
  <c r="J63" i="10" s="1"/>
  <c r="F63" i="10"/>
  <c r="E63" i="10"/>
  <c r="I62" i="10"/>
  <c r="G62" i="10"/>
  <c r="H62" i="10" s="1"/>
  <c r="J62" i="10" s="1"/>
  <c r="F62" i="10"/>
  <c r="E62" i="10"/>
  <c r="I61" i="10"/>
  <c r="G61" i="10"/>
  <c r="H61" i="10" s="1"/>
  <c r="F61" i="10"/>
  <c r="E61" i="10"/>
  <c r="J61" i="10" s="1"/>
  <c r="I60" i="10"/>
  <c r="H60" i="10"/>
  <c r="G60" i="10"/>
  <c r="F60" i="10"/>
  <c r="E60" i="10"/>
  <c r="I59" i="10"/>
  <c r="F59" i="10"/>
  <c r="E59" i="10"/>
  <c r="I58" i="10"/>
  <c r="G58" i="10"/>
  <c r="G59" i="10" s="1"/>
  <c r="H59" i="10" s="1"/>
  <c r="F58" i="10"/>
  <c r="E58" i="10"/>
  <c r="I57" i="10"/>
  <c r="F57" i="10"/>
  <c r="E57" i="10"/>
  <c r="I56" i="10"/>
  <c r="F56" i="10"/>
  <c r="E56" i="10"/>
  <c r="I55" i="10"/>
  <c r="F55" i="10"/>
  <c r="E55" i="10"/>
  <c r="I54" i="10"/>
  <c r="G54" i="10"/>
  <c r="G55" i="10" s="1"/>
  <c r="F54" i="10"/>
  <c r="E54" i="10"/>
  <c r="I53" i="10"/>
  <c r="F53" i="10"/>
  <c r="E53" i="10"/>
  <c r="I52" i="10"/>
  <c r="H52" i="10" s="1"/>
  <c r="J52" i="10" s="1"/>
  <c r="G52" i="10"/>
  <c r="G53" i="10" s="1"/>
  <c r="H53" i="10" s="1"/>
  <c r="J53" i="10" s="1"/>
  <c r="F52" i="10"/>
  <c r="E52" i="10"/>
  <c r="I51" i="10"/>
  <c r="G51" i="10"/>
  <c r="H51" i="10" s="1"/>
  <c r="F51" i="10"/>
  <c r="E51" i="10"/>
  <c r="J51" i="10" s="1"/>
  <c r="I50" i="10"/>
  <c r="G50" i="10"/>
  <c r="H50" i="10" s="1"/>
  <c r="J50" i="10" s="1"/>
  <c r="F50" i="10"/>
  <c r="E50" i="10"/>
  <c r="I49" i="10"/>
  <c r="G49" i="10"/>
  <c r="H49" i="10" s="1"/>
  <c r="F49" i="10"/>
  <c r="E49" i="10"/>
  <c r="J49" i="10" s="1"/>
  <c r="I48" i="10"/>
  <c r="G48" i="10"/>
  <c r="H48" i="10" s="1"/>
  <c r="J48" i="10" s="1"/>
  <c r="F48" i="10"/>
  <c r="E48" i="10"/>
  <c r="I47" i="10"/>
  <c r="H47" i="10" s="1"/>
  <c r="G47" i="10"/>
  <c r="F47" i="10"/>
  <c r="E47" i="10"/>
  <c r="I46" i="10"/>
  <c r="G46" i="10"/>
  <c r="H46" i="10" s="1"/>
  <c r="F46" i="10"/>
  <c r="E46" i="10"/>
  <c r="I45" i="10"/>
  <c r="G45" i="10"/>
  <c r="H45" i="10" s="1"/>
  <c r="J45" i="10" s="1"/>
  <c r="F45" i="10"/>
  <c r="E45" i="10"/>
  <c r="I44" i="10"/>
  <c r="G44" i="10"/>
  <c r="H44" i="10" s="1"/>
  <c r="J44" i="10" s="1"/>
  <c r="F44" i="10"/>
  <c r="E44" i="10"/>
  <c r="I43" i="10"/>
  <c r="G43" i="10"/>
  <c r="H43" i="10" s="1"/>
  <c r="F43" i="10"/>
  <c r="E43" i="10"/>
  <c r="J43" i="10" s="1"/>
  <c r="I42" i="10"/>
  <c r="F42" i="10"/>
  <c r="E42" i="10"/>
  <c r="I41" i="10"/>
  <c r="G41" i="10"/>
  <c r="G42" i="10" s="1"/>
  <c r="H42" i="10" s="1"/>
  <c r="F41" i="10"/>
  <c r="E41" i="10"/>
  <c r="I40" i="10"/>
  <c r="F40" i="10"/>
  <c r="E40" i="10"/>
  <c r="I39" i="10"/>
  <c r="G39" i="10"/>
  <c r="G40" i="10" s="1"/>
  <c r="H40" i="10" s="1"/>
  <c r="J40" i="10" s="1"/>
  <c r="F39" i="10"/>
  <c r="E39" i="10"/>
  <c r="I38" i="10"/>
  <c r="F38" i="10"/>
  <c r="E38" i="10"/>
  <c r="I37" i="10"/>
  <c r="G37" i="10"/>
  <c r="G38" i="10" s="1"/>
  <c r="H38" i="10" s="1"/>
  <c r="F37" i="10"/>
  <c r="E37" i="10" s="1"/>
  <c r="I36" i="10"/>
  <c r="F36" i="10"/>
  <c r="E36" i="10"/>
  <c r="I35" i="10"/>
  <c r="F35" i="10"/>
  <c r="E35" i="10"/>
  <c r="I34" i="10"/>
  <c r="F34" i="10"/>
  <c r="E34" i="10"/>
  <c r="I33" i="10"/>
  <c r="G33" i="10"/>
  <c r="G34" i="10" s="1"/>
  <c r="F33" i="10"/>
  <c r="E33" i="10"/>
  <c r="I32" i="10"/>
  <c r="F32" i="10"/>
  <c r="E32" i="10"/>
  <c r="I31" i="10"/>
  <c r="G31" i="10"/>
  <c r="G32" i="10" s="1"/>
  <c r="H32" i="10" s="1"/>
  <c r="J32" i="10" s="1"/>
  <c r="F31" i="10"/>
  <c r="E31" i="10"/>
  <c r="I30" i="10"/>
  <c r="F30" i="10"/>
  <c r="E30" i="10"/>
  <c r="I29" i="10"/>
  <c r="G29" i="10"/>
  <c r="G30" i="10" s="1"/>
  <c r="H30" i="10" s="1"/>
  <c r="F29" i="10"/>
  <c r="E29" i="10" s="1"/>
  <c r="I28" i="10"/>
  <c r="G28" i="10"/>
  <c r="H28" i="10" s="1"/>
  <c r="F28" i="10"/>
  <c r="E28" i="10"/>
  <c r="I27" i="10"/>
  <c r="G27" i="10"/>
  <c r="H27" i="10" s="1"/>
  <c r="F27" i="10"/>
  <c r="E27" i="10"/>
  <c r="J27" i="10" s="1"/>
  <c r="I26" i="10"/>
  <c r="G26" i="10"/>
  <c r="H26" i="10" s="1"/>
  <c r="F26" i="10"/>
  <c r="E26" i="10"/>
  <c r="J26" i="10" s="1"/>
  <c r="I25" i="10"/>
  <c r="H25" i="10"/>
  <c r="J25" i="10" s="1"/>
  <c r="G25" i="10"/>
  <c r="F25" i="10"/>
  <c r="E25" i="10"/>
  <c r="I24" i="10"/>
  <c r="G24" i="10"/>
  <c r="H24" i="10" s="1"/>
  <c r="J24" i="10" s="1"/>
  <c r="F24" i="10"/>
  <c r="E24" i="10"/>
  <c r="I23" i="10"/>
  <c r="F23" i="10"/>
  <c r="E23" i="10"/>
  <c r="I22" i="10"/>
  <c r="F22" i="10"/>
  <c r="E22" i="10"/>
  <c r="I21" i="10"/>
  <c r="F21" i="10"/>
  <c r="E21" i="10" s="1"/>
  <c r="I20" i="10"/>
  <c r="F20" i="10"/>
  <c r="E20" i="10"/>
  <c r="I19" i="10"/>
  <c r="F19" i="10"/>
  <c r="E19" i="10" s="1"/>
  <c r="I18" i="10"/>
  <c r="F18" i="10"/>
  <c r="E18" i="10"/>
  <c r="I17" i="10"/>
  <c r="F17" i="10"/>
  <c r="E17" i="10" s="1"/>
  <c r="I16" i="10"/>
  <c r="F16" i="10"/>
  <c r="E16" i="10"/>
  <c r="I15" i="10"/>
  <c r="H15" i="10"/>
  <c r="J15" i="10" s="1"/>
  <c r="F15" i="10"/>
  <c r="E15" i="10"/>
  <c r="I14" i="10"/>
  <c r="H14" i="10"/>
  <c r="G14" i="10"/>
  <c r="G15" i="10" s="1"/>
  <c r="G16" i="10" s="1"/>
  <c r="F14" i="10"/>
  <c r="E14" i="10"/>
  <c r="J14" i="10" s="1"/>
  <c r="I13" i="10"/>
  <c r="G13" i="10"/>
  <c r="H13" i="10" s="1"/>
  <c r="J13" i="10" s="1"/>
  <c r="F13" i="10"/>
  <c r="E13" i="10" s="1"/>
  <c r="I12" i="10"/>
  <c r="H12" i="10"/>
  <c r="G12" i="10"/>
  <c r="F12" i="10"/>
  <c r="E12" i="10" s="1"/>
  <c r="I11" i="10"/>
  <c r="G11" i="10"/>
  <c r="H11" i="10" s="1"/>
  <c r="F11" i="10"/>
  <c r="E11" i="10"/>
  <c r="J11" i="10" s="1"/>
  <c r="I10" i="10"/>
  <c r="G10" i="10"/>
  <c r="H10" i="10" s="1"/>
  <c r="F10" i="10"/>
  <c r="E10" i="10"/>
  <c r="I9" i="10"/>
  <c r="H9" i="10"/>
  <c r="J9" i="10" s="1"/>
  <c r="G9" i="10"/>
  <c r="F9" i="10"/>
  <c r="E9" i="10"/>
  <c r="I8" i="10"/>
  <c r="F8" i="10"/>
  <c r="E8" i="10"/>
  <c r="I7" i="10"/>
  <c r="F7" i="10"/>
  <c r="E7" i="10"/>
  <c r="I6" i="10"/>
  <c r="G6" i="10"/>
  <c r="G7" i="10" s="1"/>
  <c r="F6" i="10"/>
  <c r="E6" i="10"/>
  <c r="I5" i="10"/>
  <c r="F5" i="10"/>
  <c r="E5" i="10" s="1"/>
  <c r="J5" i="10" s="1"/>
  <c r="I4" i="10"/>
  <c r="G4" i="10"/>
  <c r="G5" i="10" s="1"/>
  <c r="H5" i="10" s="1"/>
  <c r="F4" i="10"/>
  <c r="E4" i="10"/>
  <c r="I3" i="10"/>
  <c r="G3" i="10"/>
  <c r="H3" i="10" s="1"/>
  <c r="F3" i="10"/>
  <c r="E3" i="10"/>
  <c r="J3" i="10" s="1"/>
  <c r="K2" i="10"/>
  <c r="L2" i="10" s="1"/>
  <c r="C3" i="10" s="1"/>
  <c r="D3" i="10" s="1"/>
  <c r="K3" i="10" s="1"/>
  <c r="L3" i="10" s="1"/>
  <c r="C4" i="10" s="1"/>
  <c r="D4" i="10" s="1"/>
  <c r="I2" i="10"/>
  <c r="H2" i="10"/>
  <c r="F2" i="10"/>
  <c r="E2" i="10"/>
  <c r="J2" i="10" s="1"/>
  <c r="D2" i="10"/>
  <c r="O26" i="9"/>
  <c r="T22" i="9"/>
  <c r="S22" i="9"/>
  <c r="R22" i="9"/>
  <c r="Q22" i="9"/>
  <c r="T21" i="9"/>
  <c r="S21" i="9"/>
  <c r="R21" i="9"/>
  <c r="Q21" i="9"/>
  <c r="T20" i="9"/>
  <c r="S20" i="9"/>
  <c r="R20" i="9"/>
  <c r="Q20" i="9"/>
  <c r="T19" i="9"/>
  <c r="S19" i="9"/>
  <c r="R19" i="9"/>
  <c r="Q19" i="9"/>
  <c r="T18" i="9"/>
  <c r="S18" i="9"/>
  <c r="R18" i="9"/>
  <c r="Q18" i="9"/>
  <c r="T17" i="9"/>
  <c r="S17" i="9"/>
  <c r="R17" i="9"/>
  <c r="Q17" i="9"/>
  <c r="T16" i="9"/>
  <c r="S16" i="9"/>
  <c r="R16" i="9"/>
  <c r="Q16" i="9"/>
  <c r="T15" i="9"/>
  <c r="S15" i="9"/>
  <c r="R15" i="9"/>
  <c r="Q15" i="9"/>
  <c r="U14" i="9"/>
  <c r="U15" i="9" s="1"/>
  <c r="U16" i="9" s="1"/>
  <c r="U17" i="9" s="1"/>
  <c r="U18" i="9" s="1"/>
  <c r="U19" i="9" s="1"/>
  <c r="U20" i="9" s="1"/>
  <c r="U21" i="9" s="1"/>
  <c r="U22" i="9" s="1"/>
  <c r="T14" i="9"/>
  <c r="S14" i="9"/>
  <c r="R14" i="9"/>
  <c r="Q14" i="9"/>
  <c r="U13" i="9"/>
  <c r="T13" i="9"/>
  <c r="S13" i="9"/>
  <c r="R13" i="9"/>
  <c r="Q13" i="9"/>
  <c r="U12" i="9"/>
  <c r="T12" i="9"/>
  <c r="S12" i="9"/>
  <c r="R12" i="9"/>
  <c r="Q12" i="9"/>
  <c r="U11" i="9"/>
  <c r="T11" i="9"/>
  <c r="S11" i="9"/>
  <c r="R11" i="9"/>
  <c r="Q11" i="9"/>
  <c r="U10" i="9"/>
  <c r="T10" i="9"/>
  <c r="S10" i="9"/>
  <c r="R10" i="9"/>
  <c r="Q10" i="9"/>
  <c r="U9" i="9"/>
  <c r="T9" i="9"/>
  <c r="S9" i="9"/>
  <c r="R9" i="9"/>
  <c r="Q9" i="9"/>
  <c r="T8" i="9"/>
  <c r="S8" i="9"/>
  <c r="R8" i="9"/>
  <c r="Q8" i="9"/>
  <c r="T7" i="9"/>
  <c r="S7" i="9"/>
  <c r="R7" i="9"/>
  <c r="Q7" i="9"/>
  <c r="T6" i="9"/>
  <c r="S6" i="9"/>
  <c r="R6" i="9"/>
  <c r="Q6" i="9"/>
  <c r="T5" i="9"/>
  <c r="S5" i="9"/>
  <c r="R5" i="9"/>
  <c r="Q5" i="9"/>
  <c r="T4" i="9"/>
  <c r="S4" i="9"/>
  <c r="R4" i="9"/>
  <c r="Q4" i="9"/>
  <c r="U3" i="9"/>
  <c r="U4" i="9" s="1"/>
  <c r="U5" i="9" s="1"/>
  <c r="U6" i="9" s="1"/>
  <c r="U7" i="9" s="1"/>
  <c r="U8" i="9" s="1"/>
  <c r="T3" i="9"/>
  <c r="S3" i="9"/>
  <c r="R3" i="9"/>
  <c r="Q3" i="9"/>
  <c r="U2" i="9"/>
  <c r="T2" i="9"/>
  <c r="S2" i="9"/>
  <c r="R2" i="9"/>
  <c r="Q2" i="9"/>
  <c r="I366" i="9"/>
  <c r="G366" i="9"/>
  <c r="H366" i="9" s="1"/>
  <c r="F366" i="9"/>
  <c r="E366" i="9" s="1"/>
  <c r="J366" i="9" s="1"/>
  <c r="I365" i="9"/>
  <c r="F365" i="9"/>
  <c r="E365" i="9" s="1"/>
  <c r="I364" i="9"/>
  <c r="F364" i="9"/>
  <c r="E364" i="9" s="1"/>
  <c r="I363" i="9"/>
  <c r="G363" i="9"/>
  <c r="F363" i="9"/>
  <c r="E363" i="9"/>
  <c r="I362" i="9"/>
  <c r="G362" i="9"/>
  <c r="H362" i="9" s="1"/>
  <c r="F362" i="9"/>
  <c r="E362" i="9" s="1"/>
  <c r="I361" i="9"/>
  <c r="G361" i="9"/>
  <c r="H361" i="9" s="1"/>
  <c r="J361" i="9" s="1"/>
  <c r="F361" i="9"/>
  <c r="E361" i="9"/>
  <c r="I360" i="9"/>
  <c r="F360" i="9"/>
  <c r="E360" i="9"/>
  <c r="I359" i="9"/>
  <c r="G359" i="9"/>
  <c r="F359" i="9"/>
  <c r="E359" i="9"/>
  <c r="I358" i="9"/>
  <c r="H358" i="9"/>
  <c r="G358" i="9"/>
  <c r="F358" i="9"/>
  <c r="E358" i="9"/>
  <c r="J357" i="9"/>
  <c r="I357" i="9"/>
  <c r="H357" i="9"/>
  <c r="G357" i="9"/>
  <c r="F357" i="9"/>
  <c r="E357" i="9"/>
  <c r="I356" i="9"/>
  <c r="G356" i="9"/>
  <c r="H356" i="9" s="1"/>
  <c r="F356" i="9"/>
  <c r="E356" i="9" s="1"/>
  <c r="I355" i="9"/>
  <c r="G355" i="9"/>
  <c r="H355" i="9" s="1"/>
  <c r="F355" i="9"/>
  <c r="E355" i="9"/>
  <c r="J355" i="9" s="1"/>
  <c r="I354" i="9"/>
  <c r="G354" i="9"/>
  <c r="H354" i="9" s="1"/>
  <c r="F354" i="9"/>
  <c r="E354" i="9" s="1"/>
  <c r="J354" i="9" s="1"/>
  <c r="I353" i="9"/>
  <c r="G353" i="9"/>
  <c r="H353" i="9" s="1"/>
  <c r="F353" i="9"/>
  <c r="E353" i="9" s="1"/>
  <c r="J353" i="9" s="1"/>
  <c r="I352" i="9"/>
  <c r="F352" i="9"/>
  <c r="E352" i="9"/>
  <c r="I351" i="9"/>
  <c r="H351" i="9"/>
  <c r="G351" i="9"/>
  <c r="G352" i="9" s="1"/>
  <c r="F351" i="9"/>
  <c r="E351" i="9"/>
  <c r="J351" i="9" s="1"/>
  <c r="I350" i="9"/>
  <c r="F350" i="9"/>
  <c r="E350" i="9"/>
  <c r="I349" i="9"/>
  <c r="F349" i="9"/>
  <c r="E349" i="9"/>
  <c r="I348" i="9"/>
  <c r="G348" i="9"/>
  <c r="G349" i="9" s="1"/>
  <c r="F348" i="9"/>
  <c r="E348" i="9" s="1"/>
  <c r="I347" i="9"/>
  <c r="F347" i="9"/>
  <c r="E347" i="9"/>
  <c r="I346" i="9"/>
  <c r="F346" i="9"/>
  <c r="E346" i="9"/>
  <c r="I345" i="9"/>
  <c r="F345" i="9"/>
  <c r="E345" i="9"/>
  <c r="I344" i="9"/>
  <c r="F344" i="9"/>
  <c r="E344" i="9"/>
  <c r="I343" i="9"/>
  <c r="F343" i="9"/>
  <c r="E343" i="9"/>
  <c r="I342" i="9"/>
  <c r="G342" i="9"/>
  <c r="F342" i="9"/>
  <c r="E342" i="9" s="1"/>
  <c r="I341" i="9"/>
  <c r="H341" i="9" s="1"/>
  <c r="J341" i="9" s="1"/>
  <c r="G341" i="9"/>
  <c r="F341" i="9"/>
  <c r="E341" i="9"/>
  <c r="J340" i="9"/>
  <c r="I340" i="9"/>
  <c r="G340" i="9"/>
  <c r="H340" i="9" s="1"/>
  <c r="F340" i="9"/>
  <c r="E340" i="9"/>
  <c r="I339" i="9"/>
  <c r="F339" i="9"/>
  <c r="E339" i="9" s="1"/>
  <c r="I338" i="9"/>
  <c r="F338" i="9"/>
  <c r="E338" i="9"/>
  <c r="I337" i="9"/>
  <c r="F337" i="9"/>
  <c r="E337" i="9"/>
  <c r="I336" i="9"/>
  <c r="F336" i="9"/>
  <c r="E336" i="9"/>
  <c r="I335" i="9"/>
  <c r="F335" i="9"/>
  <c r="E335" i="9"/>
  <c r="I334" i="9"/>
  <c r="F334" i="9"/>
  <c r="E334" i="9"/>
  <c r="I333" i="9"/>
  <c r="F333" i="9"/>
  <c r="E333" i="9"/>
  <c r="I332" i="9"/>
  <c r="G332" i="9"/>
  <c r="F332" i="9"/>
  <c r="E332" i="9" s="1"/>
  <c r="I331" i="9"/>
  <c r="H331" i="9"/>
  <c r="G331" i="9"/>
  <c r="F331" i="9"/>
  <c r="E331" i="9"/>
  <c r="I330" i="9"/>
  <c r="G330" i="9"/>
  <c r="H330" i="9" s="1"/>
  <c r="F330" i="9"/>
  <c r="E330" i="9" s="1"/>
  <c r="J330" i="9" s="1"/>
  <c r="I329" i="9"/>
  <c r="F329" i="9"/>
  <c r="E329" i="9" s="1"/>
  <c r="I328" i="9"/>
  <c r="F328" i="9"/>
  <c r="E328" i="9" s="1"/>
  <c r="I327" i="9"/>
  <c r="G327" i="9"/>
  <c r="G328" i="9" s="1"/>
  <c r="F327" i="9"/>
  <c r="E327" i="9"/>
  <c r="I326" i="9"/>
  <c r="H326" i="9"/>
  <c r="G326" i="9"/>
  <c r="F326" i="9"/>
  <c r="E326" i="9"/>
  <c r="J326" i="9" s="1"/>
  <c r="I325" i="9"/>
  <c r="H325" i="9"/>
  <c r="J325" i="9" s="1"/>
  <c r="G325" i="9"/>
  <c r="F325" i="9"/>
  <c r="E325" i="9"/>
  <c r="I324" i="9"/>
  <c r="G324" i="9"/>
  <c r="H324" i="9" s="1"/>
  <c r="J324" i="9" s="1"/>
  <c r="F324" i="9"/>
  <c r="E324" i="9"/>
  <c r="I323" i="9"/>
  <c r="F323" i="9"/>
  <c r="E323" i="9" s="1"/>
  <c r="I322" i="9"/>
  <c r="F322" i="9"/>
  <c r="E322" i="9"/>
  <c r="I321" i="9"/>
  <c r="F321" i="9"/>
  <c r="E321" i="9"/>
  <c r="I320" i="9"/>
  <c r="F320" i="9"/>
  <c r="E320" i="9"/>
  <c r="I319" i="9"/>
  <c r="F319" i="9"/>
  <c r="E319" i="9"/>
  <c r="I318" i="9"/>
  <c r="F318" i="9"/>
  <c r="E318" i="9"/>
  <c r="I317" i="9"/>
  <c r="G317" i="9"/>
  <c r="F317" i="9"/>
  <c r="E317" i="9"/>
  <c r="I316" i="9"/>
  <c r="H316" i="9"/>
  <c r="J316" i="9" s="1"/>
  <c r="G316" i="9"/>
  <c r="F316" i="9"/>
  <c r="E316" i="9"/>
  <c r="I315" i="9"/>
  <c r="G315" i="9"/>
  <c r="H315" i="9" s="1"/>
  <c r="F315" i="9"/>
  <c r="E315" i="9" s="1"/>
  <c r="J315" i="9" s="1"/>
  <c r="I314" i="9"/>
  <c r="H314" i="9"/>
  <c r="G314" i="9"/>
  <c r="F314" i="9"/>
  <c r="E314" i="9" s="1"/>
  <c r="J314" i="9" s="1"/>
  <c r="I313" i="9"/>
  <c r="G313" i="9"/>
  <c r="H313" i="9" s="1"/>
  <c r="J313" i="9" s="1"/>
  <c r="F313" i="9"/>
  <c r="E313" i="9"/>
  <c r="J312" i="9"/>
  <c r="I312" i="9"/>
  <c r="G312" i="9"/>
  <c r="H312" i="9" s="1"/>
  <c r="F312" i="9"/>
  <c r="E312" i="9"/>
  <c r="I311" i="9"/>
  <c r="G311" i="9"/>
  <c r="H311" i="9" s="1"/>
  <c r="J311" i="9" s="1"/>
  <c r="F311" i="9"/>
  <c r="E311" i="9" s="1"/>
  <c r="I310" i="9"/>
  <c r="G310" i="9"/>
  <c r="H310" i="9" s="1"/>
  <c r="F310" i="9"/>
  <c r="E310" i="9"/>
  <c r="J310" i="9" s="1"/>
  <c r="I309" i="9"/>
  <c r="H309" i="9" s="1"/>
  <c r="J309" i="9" s="1"/>
  <c r="G309" i="9"/>
  <c r="F309" i="9"/>
  <c r="E309" i="9"/>
  <c r="I308" i="9"/>
  <c r="H308" i="9" s="1"/>
  <c r="J308" i="9" s="1"/>
  <c r="G308" i="9"/>
  <c r="F308" i="9"/>
  <c r="E308" i="9" s="1"/>
  <c r="I307" i="9"/>
  <c r="F307" i="9"/>
  <c r="E307" i="9"/>
  <c r="I306" i="9"/>
  <c r="F306" i="9"/>
  <c r="E306" i="9"/>
  <c r="I305" i="9"/>
  <c r="F305" i="9"/>
  <c r="E305" i="9"/>
  <c r="I304" i="9"/>
  <c r="F304" i="9"/>
  <c r="E304" i="9"/>
  <c r="I303" i="9"/>
  <c r="F303" i="9"/>
  <c r="E303" i="9"/>
  <c r="I302" i="9"/>
  <c r="G302" i="9"/>
  <c r="G303" i="9" s="1"/>
  <c r="G304" i="9" s="1"/>
  <c r="F302" i="9"/>
  <c r="E302" i="9"/>
  <c r="I301" i="9"/>
  <c r="G301" i="9"/>
  <c r="H301" i="9" s="1"/>
  <c r="J301" i="9" s="1"/>
  <c r="F301" i="9"/>
  <c r="E301" i="9"/>
  <c r="I300" i="9"/>
  <c r="H300" i="9"/>
  <c r="G300" i="9"/>
  <c r="F300" i="9"/>
  <c r="E300" i="9"/>
  <c r="J300" i="9" s="1"/>
  <c r="I299" i="9"/>
  <c r="G299" i="9"/>
  <c r="H299" i="9" s="1"/>
  <c r="F299" i="9"/>
  <c r="E299" i="9"/>
  <c r="I298" i="9"/>
  <c r="G298" i="9"/>
  <c r="H298" i="9" s="1"/>
  <c r="F298" i="9"/>
  <c r="E298" i="9"/>
  <c r="J298" i="9" s="1"/>
  <c r="I297" i="9"/>
  <c r="G297" i="9"/>
  <c r="F297" i="9"/>
  <c r="E297" i="9" s="1"/>
  <c r="I296" i="9"/>
  <c r="G296" i="9"/>
  <c r="H296" i="9" s="1"/>
  <c r="F296" i="9"/>
  <c r="E296" i="9" s="1"/>
  <c r="J296" i="9" s="1"/>
  <c r="I295" i="9"/>
  <c r="F295" i="9"/>
  <c r="E295" i="9" s="1"/>
  <c r="I294" i="9"/>
  <c r="F294" i="9"/>
  <c r="E294" i="9"/>
  <c r="I293" i="9"/>
  <c r="F293" i="9"/>
  <c r="E293" i="9"/>
  <c r="I292" i="9"/>
  <c r="F292" i="9"/>
  <c r="E292" i="9" s="1"/>
  <c r="I291" i="9"/>
  <c r="G291" i="9"/>
  <c r="F291" i="9"/>
  <c r="E291" i="9"/>
  <c r="I290" i="9"/>
  <c r="F290" i="9"/>
  <c r="E290" i="9" s="1"/>
  <c r="I289" i="9"/>
  <c r="G289" i="9"/>
  <c r="G290" i="9" s="1"/>
  <c r="H290" i="9" s="1"/>
  <c r="F289" i="9"/>
  <c r="E289" i="9"/>
  <c r="I288" i="9"/>
  <c r="F288" i="9"/>
  <c r="E288" i="9"/>
  <c r="I287" i="9"/>
  <c r="G287" i="9"/>
  <c r="G288" i="9" s="1"/>
  <c r="H288" i="9" s="1"/>
  <c r="F287" i="9"/>
  <c r="E287" i="9"/>
  <c r="I286" i="9"/>
  <c r="H286" i="9"/>
  <c r="J286" i="9" s="1"/>
  <c r="G286" i="9"/>
  <c r="F286" i="9"/>
  <c r="E286" i="9"/>
  <c r="I285" i="9"/>
  <c r="G285" i="9"/>
  <c r="H285" i="9" s="1"/>
  <c r="J285" i="9" s="1"/>
  <c r="F285" i="9"/>
  <c r="E285" i="9"/>
  <c r="I284" i="9"/>
  <c r="H284" i="9" s="1"/>
  <c r="G284" i="9"/>
  <c r="F284" i="9"/>
  <c r="E284" i="9" s="1"/>
  <c r="I283" i="9"/>
  <c r="F283" i="9"/>
  <c r="E283" i="9"/>
  <c r="I282" i="9"/>
  <c r="F282" i="9"/>
  <c r="E282" i="9"/>
  <c r="I281" i="9"/>
  <c r="F281" i="9"/>
  <c r="E281" i="9" s="1"/>
  <c r="I280" i="9"/>
  <c r="F280" i="9"/>
  <c r="E280" i="9" s="1"/>
  <c r="I279" i="9"/>
  <c r="F279" i="9"/>
  <c r="E279" i="9"/>
  <c r="I278" i="9"/>
  <c r="F278" i="9"/>
  <c r="E278" i="9" s="1"/>
  <c r="I277" i="9"/>
  <c r="H277" i="9"/>
  <c r="J277" i="9" s="1"/>
  <c r="G277" i="9"/>
  <c r="G278" i="9" s="1"/>
  <c r="F277" i="9"/>
  <c r="E277" i="9"/>
  <c r="I276" i="9"/>
  <c r="G276" i="9"/>
  <c r="H276" i="9" s="1"/>
  <c r="F276" i="9"/>
  <c r="E276" i="9"/>
  <c r="J276" i="9" s="1"/>
  <c r="I275" i="9"/>
  <c r="G275" i="9"/>
  <c r="H275" i="9" s="1"/>
  <c r="F275" i="9"/>
  <c r="E275" i="9"/>
  <c r="I274" i="9"/>
  <c r="H274" i="9"/>
  <c r="G274" i="9"/>
  <c r="F274" i="9"/>
  <c r="E274" i="9"/>
  <c r="I273" i="9"/>
  <c r="G273" i="9"/>
  <c r="H273" i="9" s="1"/>
  <c r="F273" i="9"/>
  <c r="E273" i="9"/>
  <c r="J273" i="9" s="1"/>
  <c r="I272" i="9"/>
  <c r="F272" i="9"/>
  <c r="E272" i="9"/>
  <c r="I271" i="9"/>
  <c r="F271" i="9"/>
  <c r="E271" i="9" s="1"/>
  <c r="I270" i="9"/>
  <c r="F270" i="9"/>
  <c r="E270" i="9"/>
  <c r="I269" i="9"/>
  <c r="F269" i="9"/>
  <c r="E269" i="9"/>
  <c r="I268" i="9"/>
  <c r="F268" i="9"/>
  <c r="E268" i="9"/>
  <c r="I267" i="9"/>
  <c r="F267" i="9"/>
  <c r="E267" i="9" s="1"/>
  <c r="I266" i="9"/>
  <c r="G266" i="9"/>
  <c r="G267" i="9" s="1"/>
  <c r="F266" i="9"/>
  <c r="E266" i="9"/>
  <c r="I265" i="9"/>
  <c r="H265" i="9" s="1"/>
  <c r="G265" i="9"/>
  <c r="F265" i="9"/>
  <c r="E265" i="9"/>
  <c r="J265" i="9" s="1"/>
  <c r="I264" i="9"/>
  <c r="G264" i="9"/>
  <c r="H264" i="9" s="1"/>
  <c r="F264" i="9"/>
  <c r="E264" i="9"/>
  <c r="J264" i="9" s="1"/>
  <c r="I263" i="9"/>
  <c r="H263" i="9" s="1"/>
  <c r="G263" i="9"/>
  <c r="F263" i="9"/>
  <c r="E263" i="9" s="1"/>
  <c r="I262" i="9"/>
  <c r="F262" i="9"/>
  <c r="E262" i="9" s="1"/>
  <c r="I261" i="9"/>
  <c r="F261" i="9"/>
  <c r="E261" i="9"/>
  <c r="I260" i="9"/>
  <c r="F260" i="9"/>
  <c r="E260" i="9"/>
  <c r="I259" i="9"/>
  <c r="F259" i="9"/>
  <c r="E259" i="9"/>
  <c r="I258" i="9"/>
  <c r="G258" i="9"/>
  <c r="G259" i="9" s="1"/>
  <c r="F258" i="9"/>
  <c r="E258" i="9"/>
  <c r="J257" i="9"/>
  <c r="I257" i="9"/>
  <c r="H257" i="9"/>
  <c r="G257" i="9"/>
  <c r="F257" i="9"/>
  <c r="E257" i="9"/>
  <c r="I256" i="9"/>
  <c r="G256" i="9"/>
  <c r="H256" i="9" s="1"/>
  <c r="F256" i="9"/>
  <c r="E256" i="9"/>
  <c r="J256" i="9" s="1"/>
  <c r="I255" i="9"/>
  <c r="F255" i="9"/>
  <c r="E255" i="9" s="1"/>
  <c r="I254" i="9"/>
  <c r="G254" i="9"/>
  <c r="G255" i="9" s="1"/>
  <c r="H255" i="9" s="1"/>
  <c r="F254" i="9"/>
  <c r="E254" i="9"/>
  <c r="I253" i="9"/>
  <c r="F253" i="9"/>
  <c r="E253" i="9"/>
  <c r="I252" i="9"/>
  <c r="G252" i="9"/>
  <c r="G253" i="9" s="1"/>
  <c r="H253" i="9" s="1"/>
  <c r="J253" i="9" s="1"/>
  <c r="F252" i="9"/>
  <c r="E252" i="9"/>
  <c r="I251" i="9"/>
  <c r="H251" i="9"/>
  <c r="G251" i="9"/>
  <c r="F251" i="9"/>
  <c r="E251" i="9" s="1"/>
  <c r="I250" i="9"/>
  <c r="G250" i="9"/>
  <c r="H250" i="9" s="1"/>
  <c r="F250" i="9"/>
  <c r="E250" i="9"/>
  <c r="J250" i="9" s="1"/>
  <c r="I249" i="9"/>
  <c r="G249" i="9"/>
  <c r="H249" i="9" s="1"/>
  <c r="F249" i="9"/>
  <c r="E249" i="9" s="1"/>
  <c r="I248" i="9"/>
  <c r="G248" i="9"/>
  <c r="F248" i="9"/>
  <c r="E248" i="9"/>
  <c r="I247" i="9"/>
  <c r="H247" i="9"/>
  <c r="J247" i="9" s="1"/>
  <c r="G247" i="9"/>
  <c r="F247" i="9"/>
  <c r="E247" i="9"/>
  <c r="J246" i="9"/>
  <c r="I246" i="9"/>
  <c r="H246" i="9"/>
  <c r="G246" i="9"/>
  <c r="F246" i="9"/>
  <c r="E246" i="9"/>
  <c r="I245" i="9"/>
  <c r="F245" i="9"/>
  <c r="E245" i="9"/>
  <c r="I244" i="9"/>
  <c r="F244" i="9"/>
  <c r="E244" i="9"/>
  <c r="I243" i="9"/>
  <c r="F243" i="9"/>
  <c r="E243" i="9"/>
  <c r="I242" i="9"/>
  <c r="F242" i="9"/>
  <c r="E242" i="9"/>
  <c r="I241" i="9"/>
  <c r="F241" i="9"/>
  <c r="E241" i="9" s="1"/>
  <c r="I240" i="9"/>
  <c r="F240" i="9"/>
  <c r="E240" i="9"/>
  <c r="I239" i="9"/>
  <c r="F239" i="9"/>
  <c r="E239" i="9"/>
  <c r="I238" i="9"/>
  <c r="F238" i="9"/>
  <c r="E238" i="9"/>
  <c r="I237" i="9"/>
  <c r="F237" i="9"/>
  <c r="E237" i="9"/>
  <c r="I236" i="9"/>
  <c r="F236" i="9"/>
  <c r="E236" i="9"/>
  <c r="I235" i="9"/>
  <c r="F235" i="9"/>
  <c r="E235" i="9"/>
  <c r="I234" i="9"/>
  <c r="F234" i="9"/>
  <c r="E234" i="9"/>
  <c r="I233" i="9"/>
  <c r="F233" i="9"/>
  <c r="E233" i="9"/>
  <c r="I232" i="9"/>
  <c r="F232" i="9"/>
  <c r="E232" i="9"/>
  <c r="I231" i="9"/>
  <c r="F231" i="9"/>
  <c r="E231" i="9"/>
  <c r="I230" i="9"/>
  <c r="F230" i="9"/>
  <c r="E230" i="9"/>
  <c r="I229" i="9"/>
  <c r="F229" i="9"/>
  <c r="E229" i="9"/>
  <c r="I228" i="9"/>
  <c r="F228" i="9"/>
  <c r="E228" i="9"/>
  <c r="I227" i="9"/>
  <c r="F227" i="9"/>
  <c r="E227" i="9"/>
  <c r="I226" i="9"/>
  <c r="F226" i="9"/>
  <c r="E226" i="9"/>
  <c r="I225" i="9"/>
  <c r="G225" i="9"/>
  <c r="G226" i="9" s="1"/>
  <c r="F225" i="9"/>
  <c r="E225" i="9"/>
  <c r="I224" i="9"/>
  <c r="G224" i="9"/>
  <c r="F224" i="9"/>
  <c r="E224" i="9" s="1"/>
  <c r="I223" i="9"/>
  <c r="G223" i="9"/>
  <c r="H223" i="9" s="1"/>
  <c r="F223" i="9"/>
  <c r="E223" i="9" s="1"/>
  <c r="J223" i="9" s="1"/>
  <c r="I222" i="9"/>
  <c r="H222" i="9"/>
  <c r="J222" i="9" s="1"/>
  <c r="G222" i="9"/>
  <c r="F222" i="9"/>
  <c r="E222" i="9"/>
  <c r="I221" i="9"/>
  <c r="H221" i="9" s="1"/>
  <c r="G221" i="9"/>
  <c r="F221" i="9"/>
  <c r="E221" i="9"/>
  <c r="J221" i="9" s="1"/>
  <c r="I220" i="9"/>
  <c r="F220" i="9"/>
  <c r="E220" i="9" s="1"/>
  <c r="I219" i="9"/>
  <c r="F219" i="9"/>
  <c r="E219" i="9" s="1"/>
  <c r="I218" i="9"/>
  <c r="F218" i="9"/>
  <c r="E218" i="9"/>
  <c r="I217" i="9"/>
  <c r="F217" i="9"/>
  <c r="E217" i="9"/>
  <c r="I216" i="9"/>
  <c r="F216" i="9"/>
  <c r="E216" i="9"/>
  <c r="I215" i="9"/>
  <c r="F215" i="9"/>
  <c r="E215" i="9"/>
  <c r="I214" i="9"/>
  <c r="F214" i="9"/>
  <c r="E214" i="9"/>
  <c r="I213" i="9"/>
  <c r="F213" i="9"/>
  <c r="E213" i="9"/>
  <c r="I212" i="9"/>
  <c r="F212" i="9"/>
  <c r="E212" i="9"/>
  <c r="I211" i="9"/>
  <c r="F211" i="9"/>
  <c r="E211" i="9" s="1"/>
  <c r="I210" i="9"/>
  <c r="H210" i="9" s="1"/>
  <c r="G210" i="9"/>
  <c r="G211" i="9" s="1"/>
  <c r="F210" i="9"/>
  <c r="E210" i="9"/>
  <c r="I209" i="9"/>
  <c r="G209" i="9"/>
  <c r="H209" i="9" s="1"/>
  <c r="F209" i="9"/>
  <c r="E209" i="9" s="1"/>
  <c r="I208" i="9"/>
  <c r="G208" i="9"/>
  <c r="H208" i="9" s="1"/>
  <c r="F208" i="9"/>
  <c r="E208" i="9"/>
  <c r="J208" i="9" s="1"/>
  <c r="I207" i="9"/>
  <c r="G207" i="9"/>
  <c r="H207" i="9" s="1"/>
  <c r="F207" i="9"/>
  <c r="E207" i="9"/>
  <c r="I206" i="9"/>
  <c r="F206" i="9"/>
  <c r="E206" i="9"/>
  <c r="I205" i="9"/>
  <c r="G205" i="9"/>
  <c r="G206" i="9" s="1"/>
  <c r="H206" i="9" s="1"/>
  <c r="F205" i="9"/>
  <c r="E205" i="9"/>
  <c r="I204" i="9"/>
  <c r="G204" i="9"/>
  <c r="H204" i="9" s="1"/>
  <c r="J204" i="9" s="1"/>
  <c r="F204" i="9"/>
  <c r="E204" i="9" s="1"/>
  <c r="I203" i="9"/>
  <c r="H203" i="9"/>
  <c r="G203" i="9"/>
  <c r="F203" i="9"/>
  <c r="E203" i="9"/>
  <c r="I202" i="9"/>
  <c r="H202" i="9"/>
  <c r="J202" i="9" s="1"/>
  <c r="G202" i="9"/>
  <c r="F202" i="9"/>
  <c r="E202" i="9"/>
  <c r="I201" i="9"/>
  <c r="G201" i="9"/>
  <c r="H201" i="9" s="1"/>
  <c r="J201" i="9" s="1"/>
  <c r="F201" i="9"/>
  <c r="E201" i="9"/>
  <c r="I200" i="9"/>
  <c r="G200" i="9"/>
  <c r="H200" i="9" s="1"/>
  <c r="F200" i="9"/>
  <c r="E200" i="9"/>
  <c r="I199" i="9"/>
  <c r="G199" i="9"/>
  <c r="H199" i="9" s="1"/>
  <c r="F199" i="9"/>
  <c r="E199" i="9"/>
  <c r="J199" i="9" s="1"/>
  <c r="I198" i="9"/>
  <c r="F198" i="9"/>
  <c r="E198" i="9" s="1"/>
  <c r="I197" i="9"/>
  <c r="F197" i="9"/>
  <c r="E197" i="9" s="1"/>
  <c r="I196" i="9"/>
  <c r="F196" i="9"/>
  <c r="E196" i="9"/>
  <c r="I195" i="9"/>
  <c r="F195" i="9"/>
  <c r="E195" i="9" s="1"/>
  <c r="I194" i="9"/>
  <c r="G194" i="9"/>
  <c r="F194" i="9"/>
  <c r="E194" i="9" s="1"/>
  <c r="I193" i="9"/>
  <c r="H193" i="9" s="1"/>
  <c r="J193" i="9" s="1"/>
  <c r="G193" i="9"/>
  <c r="F193" i="9"/>
  <c r="E193" i="9"/>
  <c r="I192" i="9"/>
  <c r="F192" i="9"/>
  <c r="E192" i="9"/>
  <c r="I191" i="9"/>
  <c r="F191" i="9"/>
  <c r="E191" i="9"/>
  <c r="I190" i="9"/>
  <c r="G190" i="9"/>
  <c r="G191" i="9" s="1"/>
  <c r="F190" i="9"/>
  <c r="E190" i="9"/>
  <c r="J189" i="9"/>
  <c r="I189" i="9"/>
  <c r="H189" i="9" s="1"/>
  <c r="G189" i="9"/>
  <c r="F189" i="9"/>
  <c r="E189" i="9" s="1"/>
  <c r="I188" i="9"/>
  <c r="G188" i="9"/>
  <c r="H188" i="9" s="1"/>
  <c r="J188" i="9" s="1"/>
  <c r="F188" i="9"/>
  <c r="E188" i="9" s="1"/>
  <c r="I187" i="9"/>
  <c r="F187" i="9"/>
  <c r="E187" i="9"/>
  <c r="I186" i="9"/>
  <c r="F186" i="9"/>
  <c r="E186" i="9" s="1"/>
  <c r="I185" i="9"/>
  <c r="F185" i="9"/>
  <c r="E185" i="9"/>
  <c r="I184" i="9"/>
  <c r="F184" i="9"/>
  <c r="E184" i="9"/>
  <c r="I183" i="9"/>
  <c r="G183" i="9"/>
  <c r="F183" i="9"/>
  <c r="E183" i="9"/>
  <c r="I182" i="9"/>
  <c r="F182" i="9"/>
  <c r="E182" i="9"/>
  <c r="I181" i="9"/>
  <c r="G181" i="9"/>
  <c r="G182" i="9" s="1"/>
  <c r="H182" i="9" s="1"/>
  <c r="F181" i="9"/>
  <c r="E181" i="9" s="1"/>
  <c r="I180" i="9"/>
  <c r="G180" i="9"/>
  <c r="H180" i="9" s="1"/>
  <c r="F180" i="9"/>
  <c r="E180" i="9"/>
  <c r="J180" i="9" s="1"/>
  <c r="I179" i="9"/>
  <c r="H179" i="9"/>
  <c r="G179" i="9"/>
  <c r="F179" i="9"/>
  <c r="E179" i="9"/>
  <c r="J179" i="9" s="1"/>
  <c r="I178" i="9"/>
  <c r="G178" i="9"/>
  <c r="H178" i="9" s="1"/>
  <c r="J178" i="9" s="1"/>
  <c r="F178" i="9"/>
  <c r="E178" i="9"/>
  <c r="I177" i="9"/>
  <c r="F177" i="9"/>
  <c r="E177" i="9" s="1"/>
  <c r="I176" i="9"/>
  <c r="F176" i="9"/>
  <c r="E176" i="9"/>
  <c r="I175" i="9"/>
  <c r="F175" i="9"/>
  <c r="E175" i="9"/>
  <c r="I174" i="9"/>
  <c r="F174" i="9"/>
  <c r="E174" i="9" s="1"/>
  <c r="I173" i="9"/>
  <c r="F173" i="9"/>
  <c r="E173" i="9" s="1"/>
  <c r="I172" i="9"/>
  <c r="F172" i="9"/>
  <c r="E172" i="9"/>
  <c r="I171" i="9"/>
  <c r="F171" i="9"/>
  <c r="E171" i="9"/>
  <c r="I170" i="9"/>
  <c r="F170" i="9"/>
  <c r="E170" i="9"/>
  <c r="I169" i="9"/>
  <c r="G169" i="9"/>
  <c r="F169" i="9"/>
  <c r="E169" i="9" s="1"/>
  <c r="I168" i="9"/>
  <c r="F168" i="9"/>
  <c r="E168" i="9"/>
  <c r="I167" i="9"/>
  <c r="F167" i="9"/>
  <c r="E167" i="9"/>
  <c r="I166" i="9"/>
  <c r="F166" i="9"/>
  <c r="E166" i="9"/>
  <c r="I165" i="9"/>
  <c r="F165" i="9"/>
  <c r="E165" i="9" s="1"/>
  <c r="I164" i="9"/>
  <c r="F164" i="9"/>
  <c r="E164" i="9"/>
  <c r="I163" i="9"/>
  <c r="F163" i="9"/>
  <c r="E163" i="9"/>
  <c r="I162" i="9"/>
  <c r="F162" i="9"/>
  <c r="E162" i="9"/>
  <c r="I161" i="9"/>
  <c r="G161" i="9"/>
  <c r="G162" i="9" s="1"/>
  <c r="F161" i="9"/>
  <c r="E161" i="9"/>
  <c r="I160" i="9"/>
  <c r="F160" i="9"/>
  <c r="E160" i="9"/>
  <c r="I159" i="9"/>
  <c r="G159" i="9"/>
  <c r="G160" i="9" s="1"/>
  <c r="F159" i="9"/>
  <c r="E159" i="9"/>
  <c r="I158" i="9"/>
  <c r="H158" i="9" s="1"/>
  <c r="G158" i="9"/>
  <c r="F158" i="9"/>
  <c r="E158" i="9"/>
  <c r="J158" i="9" s="1"/>
  <c r="I157" i="9"/>
  <c r="G157" i="9"/>
  <c r="H157" i="9" s="1"/>
  <c r="F157" i="9"/>
  <c r="E157" i="9"/>
  <c r="I156" i="9"/>
  <c r="G156" i="9"/>
  <c r="H156" i="9" s="1"/>
  <c r="F156" i="9"/>
  <c r="E156" i="9"/>
  <c r="I155" i="9"/>
  <c r="G155" i="9"/>
  <c r="H155" i="9" s="1"/>
  <c r="F155" i="9"/>
  <c r="E155" i="9" s="1"/>
  <c r="J155" i="9" s="1"/>
  <c r="I154" i="9"/>
  <c r="H154" i="9" s="1"/>
  <c r="G154" i="9"/>
  <c r="F154" i="9"/>
  <c r="E154" i="9"/>
  <c r="I153" i="9"/>
  <c r="F153" i="9"/>
  <c r="E153" i="9"/>
  <c r="I152" i="9"/>
  <c r="F152" i="9"/>
  <c r="E152" i="9" s="1"/>
  <c r="I151" i="9"/>
  <c r="F151" i="9"/>
  <c r="E151" i="9"/>
  <c r="I150" i="9"/>
  <c r="F150" i="9"/>
  <c r="E150" i="9"/>
  <c r="I149" i="9"/>
  <c r="F149" i="9"/>
  <c r="E149" i="9"/>
  <c r="I148" i="9"/>
  <c r="F148" i="9"/>
  <c r="E148" i="9"/>
  <c r="I147" i="9"/>
  <c r="F147" i="9"/>
  <c r="E147" i="9" s="1"/>
  <c r="I146" i="9"/>
  <c r="F146" i="9"/>
  <c r="E146" i="9"/>
  <c r="I145" i="9"/>
  <c r="F145" i="9"/>
  <c r="E145" i="9"/>
  <c r="I144" i="9"/>
  <c r="F144" i="9"/>
  <c r="E144" i="9"/>
  <c r="I143" i="9"/>
  <c r="F143" i="9"/>
  <c r="E143" i="9"/>
  <c r="I142" i="9"/>
  <c r="F142" i="9"/>
  <c r="E142" i="9"/>
  <c r="I141" i="9"/>
  <c r="F141" i="9"/>
  <c r="E141" i="9"/>
  <c r="I140" i="9"/>
  <c r="G140" i="9"/>
  <c r="G141" i="9" s="1"/>
  <c r="F140" i="9"/>
  <c r="E140" i="9"/>
  <c r="I139" i="9"/>
  <c r="G139" i="9"/>
  <c r="H139" i="9" s="1"/>
  <c r="J139" i="9" s="1"/>
  <c r="F139" i="9"/>
  <c r="E139" i="9" s="1"/>
  <c r="I138" i="9"/>
  <c r="G138" i="9"/>
  <c r="H138" i="9" s="1"/>
  <c r="F138" i="9"/>
  <c r="E138" i="9" s="1"/>
  <c r="J138" i="9" s="1"/>
  <c r="I137" i="9"/>
  <c r="H137" i="9"/>
  <c r="G137" i="9"/>
  <c r="F137" i="9"/>
  <c r="E137" i="9"/>
  <c r="I136" i="9"/>
  <c r="F136" i="9"/>
  <c r="E136" i="9"/>
  <c r="I135" i="9"/>
  <c r="F135" i="9"/>
  <c r="E135" i="9"/>
  <c r="I134" i="9"/>
  <c r="F134" i="9"/>
  <c r="E134" i="9"/>
  <c r="I133" i="9"/>
  <c r="H133" i="9"/>
  <c r="F133" i="9"/>
  <c r="E133" i="9"/>
  <c r="I132" i="9"/>
  <c r="G132" i="9"/>
  <c r="G133" i="9" s="1"/>
  <c r="G134" i="9" s="1"/>
  <c r="F132" i="9"/>
  <c r="E132" i="9"/>
  <c r="I131" i="9"/>
  <c r="G131" i="9"/>
  <c r="H131" i="9" s="1"/>
  <c r="J131" i="9" s="1"/>
  <c r="F131" i="9"/>
  <c r="E131" i="9" s="1"/>
  <c r="I130" i="9"/>
  <c r="F130" i="9"/>
  <c r="E130" i="9"/>
  <c r="I129" i="9"/>
  <c r="F129" i="9"/>
  <c r="E129" i="9"/>
  <c r="I128" i="9"/>
  <c r="F128" i="9"/>
  <c r="E128" i="9"/>
  <c r="I127" i="9"/>
  <c r="F127" i="9"/>
  <c r="E127" i="9"/>
  <c r="I126" i="9"/>
  <c r="F126" i="9"/>
  <c r="E126" i="9"/>
  <c r="I125" i="9"/>
  <c r="F125" i="9"/>
  <c r="E125" i="9"/>
  <c r="I124" i="9"/>
  <c r="G124" i="9"/>
  <c r="F124" i="9"/>
  <c r="E124" i="9"/>
  <c r="I123" i="9"/>
  <c r="H123" i="9"/>
  <c r="J123" i="9" s="1"/>
  <c r="G123" i="9"/>
  <c r="F123" i="9"/>
  <c r="E123" i="9" s="1"/>
  <c r="I122" i="9"/>
  <c r="G122" i="9"/>
  <c r="H122" i="9" s="1"/>
  <c r="F122" i="9"/>
  <c r="E122" i="9" s="1"/>
  <c r="J122" i="9" s="1"/>
  <c r="I121" i="9"/>
  <c r="H121" i="9"/>
  <c r="G121" i="9"/>
  <c r="F121" i="9"/>
  <c r="E121" i="9"/>
  <c r="I120" i="9"/>
  <c r="G120" i="9"/>
  <c r="H120" i="9" s="1"/>
  <c r="F120" i="9"/>
  <c r="E120" i="9" s="1"/>
  <c r="J119" i="9"/>
  <c r="I119" i="9"/>
  <c r="G119" i="9"/>
  <c r="H119" i="9" s="1"/>
  <c r="F119" i="9"/>
  <c r="E119" i="9"/>
  <c r="I118" i="9"/>
  <c r="F118" i="9"/>
  <c r="E118" i="9"/>
  <c r="I117" i="9"/>
  <c r="F117" i="9"/>
  <c r="E117" i="9"/>
  <c r="I116" i="9"/>
  <c r="F116" i="9"/>
  <c r="E116" i="9"/>
  <c r="I115" i="9"/>
  <c r="F115" i="9"/>
  <c r="E115" i="9" s="1"/>
  <c r="I114" i="9"/>
  <c r="F114" i="9"/>
  <c r="E114" i="9"/>
  <c r="I113" i="9"/>
  <c r="F113" i="9"/>
  <c r="E113" i="9"/>
  <c r="I112" i="9"/>
  <c r="F112" i="9"/>
  <c r="E112" i="9"/>
  <c r="I111" i="9"/>
  <c r="F111" i="9"/>
  <c r="E111" i="9"/>
  <c r="I110" i="9"/>
  <c r="F110" i="9"/>
  <c r="E110" i="9"/>
  <c r="I109" i="9"/>
  <c r="F109" i="9"/>
  <c r="E109" i="9"/>
  <c r="I108" i="9"/>
  <c r="G108" i="9"/>
  <c r="F108" i="9"/>
  <c r="E108" i="9"/>
  <c r="I107" i="9"/>
  <c r="H107" i="9"/>
  <c r="J107" i="9" s="1"/>
  <c r="G107" i="9"/>
  <c r="F107" i="9"/>
  <c r="E107" i="9" s="1"/>
  <c r="I106" i="9"/>
  <c r="G106" i="9"/>
  <c r="H106" i="9" s="1"/>
  <c r="F106" i="9"/>
  <c r="E106" i="9"/>
  <c r="J106" i="9" s="1"/>
  <c r="I105" i="9"/>
  <c r="F105" i="9"/>
  <c r="E105" i="9"/>
  <c r="I104" i="9"/>
  <c r="G104" i="9"/>
  <c r="G105" i="9" s="1"/>
  <c r="H105" i="9" s="1"/>
  <c r="F104" i="9"/>
  <c r="E104" i="9"/>
  <c r="I103" i="9"/>
  <c r="F103" i="9"/>
  <c r="E103" i="9" s="1"/>
  <c r="I102" i="9"/>
  <c r="F102" i="9"/>
  <c r="E102" i="9"/>
  <c r="I101" i="9"/>
  <c r="F101" i="9"/>
  <c r="E101" i="9" s="1"/>
  <c r="I100" i="9"/>
  <c r="F100" i="9"/>
  <c r="E100" i="9"/>
  <c r="I99" i="9"/>
  <c r="F99" i="9"/>
  <c r="E99" i="9" s="1"/>
  <c r="I98" i="9"/>
  <c r="G98" i="9"/>
  <c r="F98" i="9"/>
  <c r="E98" i="9"/>
  <c r="I97" i="9"/>
  <c r="G97" i="9"/>
  <c r="H97" i="9" s="1"/>
  <c r="F97" i="9"/>
  <c r="E97" i="9" s="1"/>
  <c r="I96" i="9"/>
  <c r="F96" i="9"/>
  <c r="E96" i="9"/>
  <c r="I95" i="9"/>
  <c r="G95" i="9"/>
  <c r="G96" i="9" s="1"/>
  <c r="H96" i="9" s="1"/>
  <c r="F95" i="9"/>
  <c r="E95" i="9" s="1"/>
  <c r="I94" i="9"/>
  <c r="F94" i="9"/>
  <c r="E94" i="9"/>
  <c r="I93" i="9"/>
  <c r="G93" i="9"/>
  <c r="G94" i="9" s="1"/>
  <c r="H94" i="9" s="1"/>
  <c r="F93" i="9"/>
  <c r="E93" i="9" s="1"/>
  <c r="I92" i="9"/>
  <c r="G92" i="9"/>
  <c r="H92" i="9" s="1"/>
  <c r="F92" i="9"/>
  <c r="E92" i="9"/>
  <c r="I91" i="9"/>
  <c r="G91" i="9"/>
  <c r="H91" i="9" s="1"/>
  <c r="F91" i="9"/>
  <c r="E91" i="9" s="1"/>
  <c r="J91" i="9" s="1"/>
  <c r="I90" i="9"/>
  <c r="F90" i="9"/>
  <c r="E90" i="9"/>
  <c r="I89" i="9"/>
  <c r="F89" i="9"/>
  <c r="E89" i="9"/>
  <c r="I88" i="9"/>
  <c r="F88" i="9"/>
  <c r="E88" i="9"/>
  <c r="I87" i="9"/>
  <c r="F87" i="9"/>
  <c r="E87" i="9"/>
  <c r="I86" i="9"/>
  <c r="F86" i="9"/>
  <c r="E86" i="9"/>
  <c r="I85" i="9"/>
  <c r="G85" i="9"/>
  <c r="G86" i="9" s="1"/>
  <c r="F85" i="9"/>
  <c r="E85" i="9"/>
  <c r="I84" i="9"/>
  <c r="F84" i="9"/>
  <c r="E84" i="9"/>
  <c r="J84" i="9" s="1"/>
  <c r="I83" i="9"/>
  <c r="G83" i="9"/>
  <c r="G84" i="9" s="1"/>
  <c r="H84" i="9" s="1"/>
  <c r="F83" i="9"/>
  <c r="E83" i="9" s="1"/>
  <c r="I82" i="9"/>
  <c r="G82" i="9"/>
  <c r="H82" i="9" s="1"/>
  <c r="J82" i="9" s="1"/>
  <c r="F82" i="9"/>
  <c r="E82" i="9"/>
  <c r="I81" i="9"/>
  <c r="H81" i="9"/>
  <c r="G81" i="9"/>
  <c r="F81" i="9"/>
  <c r="E81" i="9"/>
  <c r="I80" i="9"/>
  <c r="G80" i="9"/>
  <c r="H80" i="9" s="1"/>
  <c r="F80" i="9"/>
  <c r="E80" i="9"/>
  <c r="J80" i="9" s="1"/>
  <c r="I79" i="9"/>
  <c r="G79" i="9"/>
  <c r="H79" i="9" s="1"/>
  <c r="F79" i="9"/>
  <c r="E79" i="9"/>
  <c r="J79" i="9" s="1"/>
  <c r="I78" i="9"/>
  <c r="H78" i="9" s="1"/>
  <c r="G78" i="9"/>
  <c r="F78" i="9"/>
  <c r="E78" i="9"/>
  <c r="J78" i="9" s="1"/>
  <c r="I77" i="9"/>
  <c r="G77" i="9"/>
  <c r="H77" i="9" s="1"/>
  <c r="F77" i="9"/>
  <c r="E77" i="9" s="1"/>
  <c r="I76" i="9"/>
  <c r="G76" i="9"/>
  <c r="H76" i="9" s="1"/>
  <c r="F76" i="9"/>
  <c r="E76" i="9"/>
  <c r="I75" i="9"/>
  <c r="G75" i="9"/>
  <c r="H75" i="9" s="1"/>
  <c r="J75" i="9" s="1"/>
  <c r="F75" i="9"/>
  <c r="E75" i="9" s="1"/>
  <c r="I74" i="9"/>
  <c r="F74" i="9"/>
  <c r="E74" i="9"/>
  <c r="I73" i="9"/>
  <c r="F73" i="9"/>
  <c r="E73" i="9"/>
  <c r="J73" i="9" s="1"/>
  <c r="I72" i="9"/>
  <c r="G72" i="9"/>
  <c r="G73" i="9" s="1"/>
  <c r="H73" i="9" s="1"/>
  <c r="F72" i="9"/>
  <c r="E72" i="9"/>
  <c r="I71" i="9"/>
  <c r="G71" i="9"/>
  <c r="H71" i="9" s="1"/>
  <c r="F71" i="9"/>
  <c r="E71" i="9" s="1"/>
  <c r="J71" i="9" s="1"/>
  <c r="I70" i="9"/>
  <c r="F70" i="9"/>
  <c r="E70" i="9"/>
  <c r="I69" i="9"/>
  <c r="G69" i="9"/>
  <c r="F69" i="9"/>
  <c r="E69" i="9"/>
  <c r="J68" i="9"/>
  <c r="I68" i="9"/>
  <c r="G68" i="9"/>
  <c r="H68" i="9" s="1"/>
  <c r="F68" i="9"/>
  <c r="E68" i="9"/>
  <c r="I67" i="9"/>
  <c r="G67" i="9"/>
  <c r="H67" i="9" s="1"/>
  <c r="F67" i="9"/>
  <c r="E67" i="9" s="1"/>
  <c r="J67" i="9" s="1"/>
  <c r="J66" i="9"/>
  <c r="I66" i="9"/>
  <c r="F66" i="9"/>
  <c r="E66" i="9"/>
  <c r="I65" i="9"/>
  <c r="G65" i="9"/>
  <c r="G66" i="9" s="1"/>
  <c r="H66" i="9" s="1"/>
  <c r="F65" i="9"/>
  <c r="E65" i="9"/>
  <c r="I64" i="9"/>
  <c r="G64" i="9"/>
  <c r="H64" i="9" s="1"/>
  <c r="F64" i="9"/>
  <c r="E64" i="9"/>
  <c r="J64" i="9" s="1"/>
  <c r="I63" i="9"/>
  <c r="G63" i="9"/>
  <c r="H63" i="9" s="1"/>
  <c r="F63" i="9"/>
  <c r="E63" i="9"/>
  <c r="J63" i="9" s="1"/>
  <c r="I62" i="9"/>
  <c r="F62" i="9"/>
  <c r="E62" i="9"/>
  <c r="I61" i="9"/>
  <c r="G61" i="9"/>
  <c r="G62" i="9" s="1"/>
  <c r="H62" i="9" s="1"/>
  <c r="F61" i="9"/>
  <c r="E61" i="9" s="1"/>
  <c r="I60" i="9"/>
  <c r="G60" i="9"/>
  <c r="H60" i="9" s="1"/>
  <c r="F60" i="9"/>
  <c r="E60" i="9" s="1"/>
  <c r="I59" i="9"/>
  <c r="F59" i="9"/>
  <c r="E59" i="9" s="1"/>
  <c r="I58" i="9"/>
  <c r="G58" i="9"/>
  <c r="G59" i="9" s="1"/>
  <c r="H59" i="9" s="1"/>
  <c r="J59" i="9" s="1"/>
  <c r="F58" i="9"/>
  <c r="E58" i="9"/>
  <c r="I57" i="9"/>
  <c r="F57" i="9"/>
  <c r="E57" i="9"/>
  <c r="I56" i="9"/>
  <c r="F56" i="9"/>
  <c r="E56" i="9"/>
  <c r="I55" i="9"/>
  <c r="G55" i="9"/>
  <c r="F55" i="9"/>
  <c r="E55" i="9" s="1"/>
  <c r="I54" i="9"/>
  <c r="G54" i="9"/>
  <c r="H54" i="9" s="1"/>
  <c r="J54" i="9" s="1"/>
  <c r="F54" i="9"/>
  <c r="E54" i="9"/>
  <c r="I53" i="9"/>
  <c r="G53" i="9"/>
  <c r="H53" i="9" s="1"/>
  <c r="F53" i="9"/>
  <c r="E53" i="9"/>
  <c r="J53" i="9" s="1"/>
  <c r="I52" i="9"/>
  <c r="G52" i="9"/>
  <c r="H52" i="9" s="1"/>
  <c r="F52" i="9"/>
  <c r="E52" i="9" s="1"/>
  <c r="J52" i="9" s="1"/>
  <c r="I51" i="9"/>
  <c r="G51" i="9"/>
  <c r="H51" i="9" s="1"/>
  <c r="F51" i="9"/>
  <c r="E51" i="9" s="1"/>
  <c r="J51" i="9" s="1"/>
  <c r="I50" i="9"/>
  <c r="F50" i="9"/>
  <c r="E50" i="9"/>
  <c r="I49" i="9"/>
  <c r="F49" i="9"/>
  <c r="E49" i="9"/>
  <c r="I48" i="9"/>
  <c r="G48" i="9"/>
  <c r="G49" i="9" s="1"/>
  <c r="F48" i="9"/>
  <c r="E48" i="9"/>
  <c r="I47" i="9"/>
  <c r="G47" i="9"/>
  <c r="H47" i="9" s="1"/>
  <c r="F47" i="9"/>
  <c r="E47" i="9"/>
  <c r="J47" i="9" s="1"/>
  <c r="I46" i="9"/>
  <c r="H46" i="9" s="1"/>
  <c r="G46" i="9"/>
  <c r="F46" i="9"/>
  <c r="E46" i="9"/>
  <c r="J46" i="9" s="1"/>
  <c r="I45" i="9"/>
  <c r="G45" i="9"/>
  <c r="H45" i="9" s="1"/>
  <c r="J45" i="9" s="1"/>
  <c r="F45" i="9"/>
  <c r="E45" i="9"/>
  <c r="I44" i="9"/>
  <c r="H44" i="9"/>
  <c r="J44" i="9" s="1"/>
  <c r="G44" i="9"/>
  <c r="F44" i="9"/>
  <c r="E44" i="9"/>
  <c r="I43" i="9"/>
  <c r="G43" i="9"/>
  <c r="H43" i="9" s="1"/>
  <c r="J43" i="9" s="1"/>
  <c r="F43" i="9"/>
  <c r="E43" i="9" s="1"/>
  <c r="I42" i="9"/>
  <c r="F42" i="9"/>
  <c r="E42" i="9" s="1"/>
  <c r="I41" i="9"/>
  <c r="F41" i="9"/>
  <c r="E41" i="9"/>
  <c r="I40" i="9"/>
  <c r="G40" i="9"/>
  <c r="F40" i="9"/>
  <c r="E40" i="9"/>
  <c r="I39" i="9"/>
  <c r="G39" i="9"/>
  <c r="H39" i="9" s="1"/>
  <c r="F39" i="9"/>
  <c r="E39" i="9"/>
  <c r="I38" i="9"/>
  <c r="F38" i="9"/>
  <c r="E38" i="9"/>
  <c r="I37" i="9"/>
  <c r="G37" i="9"/>
  <c r="G38" i="9" s="1"/>
  <c r="F37" i="9"/>
  <c r="E37" i="9"/>
  <c r="I36" i="9"/>
  <c r="F36" i="9"/>
  <c r="E36" i="9"/>
  <c r="I35" i="9"/>
  <c r="F35" i="9"/>
  <c r="E35" i="9" s="1"/>
  <c r="I34" i="9"/>
  <c r="F34" i="9"/>
  <c r="E34" i="9"/>
  <c r="I33" i="9"/>
  <c r="F33" i="9"/>
  <c r="E33" i="9"/>
  <c r="I32" i="9"/>
  <c r="F32" i="9"/>
  <c r="E32" i="9"/>
  <c r="I31" i="9"/>
  <c r="F31" i="9"/>
  <c r="E31" i="9"/>
  <c r="I30" i="9"/>
  <c r="F30" i="9"/>
  <c r="E30" i="9"/>
  <c r="I29" i="9"/>
  <c r="F29" i="9"/>
  <c r="E29" i="9"/>
  <c r="I28" i="9"/>
  <c r="G28" i="9"/>
  <c r="G29" i="9" s="1"/>
  <c r="F28" i="9"/>
  <c r="E28" i="9"/>
  <c r="I27" i="9"/>
  <c r="G27" i="9"/>
  <c r="H27" i="9" s="1"/>
  <c r="J27" i="9" s="1"/>
  <c r="F27" i="9"/>
  <c r="E27" i="9" s="1"/>
  <c r="I26" i="9"/>
  <c r="G26" i="9"/>
  <c r="H26" i="9" s="1"/>
  <c r="J26" i="9" s="1"/>
  <c r="F26" i="9"/>
  <c r="E26" i="9"/>
  <c r="I25" i="9"/>
  <c r="G25" i="9"/>
  <c r="H25" i="9" s="1"/>
  <c r="F25" i="9"/>
  <c r="E25" i="9"/>
  <c r="J25" i="9" s="1"/>
  <c r="I24" i="9"/>
  <c r="G24" i="9"/>
  <c r="H24" i="9" s="1"/>
  <c r="J24" i="9" s="1"/>
  <c r="F24" i="9"/>
  <c r="E24" i="9"/>
  <c r="I23" i="9"/>
  <c r="F23" i="9"/>
  <c r="E23" i="9"/>
  <c r="I22" i="9"/>
  <c r="F22" i="9"/>
  <c r="E22" i="9" s="1"/>
  <c r="I21" i="9"/>
  <c r="F21" i="9"/>
  <c r="E21" i="9"/>
  <c r="I20" i="9"/>
  <c r="F20" i="9"/>
  <c r="E20" i="9"/>
  <c r="I19" i="9"/>
  <c r="F19" i="9"/>
  <c r="E19" i="9" s="1"/>
  <c r="I18" i="9"/>
  <c r="F18" i="9"/>
  <c r="E18" i="9"/>
  <c r="I17" i="9"/>
  <c r="F17" i="9"/>
  <c r="E17" i="9"/>
  <c r="I16" i="9"/>
  <c r="G16" i="9"/>
  <c r="G17" i="9" s="1"/>
  <c r="F16" i="9"/>
  <c r="E16" i="9"/>
  <c r="I15" i="9"/>
  <c r="H15" i="9"/>
  <c r="J15" i="9" s="1"/>
  <c r="G15" i="9"/>
  <c r="F15" i="9"/>
  <c r="E15" i="9"/>
  <c r="I14" i="9"/>
  <c r="H14" i="9" s="1"/>
  <c r="G14" i="9"/>
  <c r="F14" i="9"/>
  <c r="E14" i="9"/>
  <c r="J14" i="9" s="1"/>
  <c r="J13" i="9"/>
  <c r="I13" i="9"/>
  <c r="H13" i="9"/>
  <c r="G13" i="9"/>
  <c r="F13" i="9"/>
  <c r="E13" i="9"/>
  <c r="I12" i="9"/>
  <c r="G12" i="9"/>
  <c r="H12" i="9" s="1"/>
  <c r="F12" i="9"/>
  <c r="E12" i="9"/>
  <c r="J11" i="9"/>
  <c r="I11" i="9"/>
  <c r="G11" i="9"/>
  <c r="H11" i="9" s="1"/>
  <c r="F11" i="9"/>
  <c r="E11" i="9" s="1"/>
  <c r="I10" i="9"/>
  <c r="G10" i="9"/>
  <c r="H10" i="9" s="1"/>
  <c r="F10" i="9"/>
  <c r="E10" i="9"/>
  <c r="J10" i="9" s="1"/>
  <c r="I9" i="9"/>
  <c r="G9" i="9"/>
  <c r="H9" i="9" s="1"/>
  <c r="F9" i="9"/>
  <c r="E9" i="9"/>
  <c r="I8" i="9"/>
  <c r="F8" i="9"/>
  <c r="E8" i="9" s="1"/>
  <c r="I7" i="9"/>
  <c r="F7" i="9"/>
  <c r="E7" i="9"/>
  <c r="I6" i="9"/>
  <c r="F6" i="9"/>
  <c r="E6" i="9" s="1"/>
  <c r="I5" i="9"/>
  <c r="G5" i="9"/>
  <c r="G6" i="9" s="1"/>
  <c r="F5" i="9"/>
  <c r="E5" i="9"/>
  <c r="I4" i="9"/>
  <c r="H4" i="9"/>
  <c r="J4" i="9" s="1"/>
  <c r="F4" i="9"/>
  <c r="E4" i="9"/>
  <c r="J3" i="9"/>
  <c r="K3" i="9" s="1"/>
  <c r="L3" i="9" s="1"/>
  <c r="C4" i="9" s="1"/>
  <c r="D4" i="9" s="1"/>
  <c r="K4" i="9" s="1"/>
  <c r="L4" i="9" s="1"/>
  <c r="C5" i="9" s="1"/>
  <c r="D5" i="9" s="1"/>
  <c r="I3" i="9"/>
  <c r="H3" i="9"/>
  <c r="G3" i="9"/>
  <c r="G4" i="9" s="1"/>
  <c r="F3" i="9"/>
  <c r="E3" i="9" s="1"/>
  <c r="I2" i="9"/>
  <c r="H2" i="9"/>
  <c r="F2" i="9"/>
  <c r="E2" i="9"/>
  <c r="J2" i="9" s="1"/>
  <c r="D2" i="9"/>
  <c r="K2" i="9" s="1"/>
  <c r="L2" i="9" s="1"/>
  <c r="C3" i="9" s="1"/>
  <c r="D3" i="9" s="1"/>
  <c r="C4" i="7"/>
  <c r="C3" i="7"/>
  <c r="L2" i="7"/>
  <c r="L4" i="7"/>
  <c r="C5" i="7" s="1"/>
  <c r="D5" i="7" s="1"/>
  <c r="K5" i="7" s="1"/>
  <c r="L5" i="7"/>
  <c r="C6" i="7" s="1"/>
  <c r="D6" i="7" s="1"/>
  <c r="K6" i="7" s="1"/>
  <c r="L6" i="7" s="1"/>
  <c r="C7" i="7" s="1"/>
  <c r="D7" i="7" s="1"/>
  <c r="K7" i="7" s="1"/>
  <c r="L7" i="7" s="1"/>
  <c r="C8" i="7" s="1"/>
  <c r="D8" i="7" s="1"/>
  <c r="K8" i="7" s="1"/>
  <c r="L8" i="7" s="1"/>
  <c r="C9" i="7" s="1"/>
  <c r="D9" i="7" s="1"/>
  <c r="K9" i="7" s="1"/>
  <c r="L9" i="7" s="1"/>
  <c r="C10" i="7" s="1"/>
  <c r="D10" i="7" s="1"/>
  <c r="K10" i="7" s="1"/>
  <c r="L10" i="7" s="1"/>
  <c r="C11" i="7" s="1"/>
  <c r="D11" i="7" s="1"/>
  <c r="K11" i="7" s="1"/>
  <c r="L11" i="7" s="1"/>
  <c r="C12" i="7" s="1"/>
  <c r="D12" i="7" s="1"/>
  <c r="K12" i="7" s="1"/>
  <c r="L12" i="7" s="1"/>
  <c r="C13" i="7" s="1"/>
  <c r="D13" i="7" s="1"/>
  <c r="K13" i="7" s="1"/>
  <c r="L13" i="7" s="1"/>
  <c r="C14" i="7" s="1"/>
  <c r="D14" i="7" s="1"/>
  <c r="K14" i="7" s="1"/>
  <c r="L14" i="7" s="1"/>
  <c r="C15" i="7" s="1"/>
  <c r="D15" i="7" s="1"/>
  <c r="K15" i="7" s="1"/>
  <c r="L15" i="7" s="1"/>
  <c r="C16" i="7" s="1"/>
  <c r="D16" i="7" s="1"/>
  <c r="K16" i="7" s="1"/>
  <c r="L16" i="7" s="1"/>
  <c r="C17" i="7" s="1"/>
  <c r="D17" i="7" s="1"/>
  <c r="K17" i="7" s="1"/>
  <c r="L17" i="7" s="1"/>
  <c r="C18" i="7" s="1"/>
  <c r="D18" i="7" s="1"/>
  <c r="K18" i="7" s="1"/>
  <c r="L18" i="7" s="1"/>
  <c r="C19" i="7" s="1"/>
  <c r="D19" i="7" s="1"/>
  <c r="K19" i="7" s="1"/>
  <c r="L19" i="7" s="1"/>
  <c r="C20" i="7" s="1"/>
  <c r="D20" i="7" s="1"/>
  <c r="K20" i="7" s="1"/>
  <c r="L20" i="7" s="1"/>
  <c r="C21" i="7" s="1"/>
  <c r="D21" i="7" s="1"/>
  <c r="K21" i="7" s="1"/>
  <c r="L21" i="7" s="1"/>
  <c r="C22" i="7" s="1"/>
  <c r="D22" i="7" s="1"/>
  <c r="K22" i="7" s="1"/>
  <c r="L22" i="7" s="1"/>
  <c r="C23" i="7" s="1"/>
  <c r="D23" i="7" s="1"/>
  <c r="K23" i="7" s="1"/>
  <c r="L23" i="7" s="1"/>
  <c r="C24" i="7" s="1"/>
  <c r="D24" i="7" s="1"/>
  <c r="K24" i="7" s="1"/>
  <c r="L24" i="7" s="1"/>
  <c r="C25" i="7" s="1"/>
  <c r="D25" i="7" s="1"/>
  <c r="K25" i="7" s="1"/>
  <c r="L25" i="7" s="1"/>
  <c r="C26" i="7" s="1"/>
  <c r="D26" i="7" s="1"/>
  <c r="K26" i="7" s="1"/>
  <c r="L26" i="7" s="1"/>
  <c r="C27" i="7" s="1"/>
  <c r="D27" i="7" s="1"/>
  <c r="K27" i="7" s="1"/>
  <c r="L27" i="7" s="1"/>
  <c r="C28" i="7" s="1"/>
  <c r="D28" i="7" s="1"/>
  <c r="K28" i="7" s="1"/>
  <c r="L28" i="7" s="1"/>
  <c r="C29" i="7" s="1"/>
  <c r="D29" i="7" s="1"/>
  <c r="K29" i="7" s="1"/>
  <c r="L29" i="7" s="1"/>
  <c r="C30" i="7" s="1"/>
  <c r="D30" i="7" s="1"/>
  <c r="K30" i="7" s="1"/>
  <c r="L30" i="7" s="1"/>
  <c r="C31" i="7" s="1"/>
  <c r="D31" i="7" s="1"/>
  <c r="K31" i="7" s="1"/>
  <c r="L31" i="7" s="1"/>
  <c r="C32" i="7" s="1"/>
  <c r="D32" i="7" s="1"/>
  <c r="K32" i="7" s="1"/>
  <c r="L32" i="7" s="1"/>
  <c r="C33" i="7" s="1"/>
  <c r="D33" i="7" s="1"/>
  <c r="K33" i="7" s="1"/>
  <c r="L33" i="7" s="1"/>
  <c r="C34" i="7" s="1"/>
  <c r="D34" i="7" s="1"/>
  <c r="K34" i="7" s="1"/>
  <c r="L34" i="7" s="1"/>
  <c r="C35" i="7" s="1"/>
  <c r="D35" i="7" s="1"/>
  <c r="K35" i="7" s="1"/>
  <c r="L35" i="7" s="1"/>
  <c r="C36" i="7" s="1"/>
  <c r="D36" i="7" s="1"/>
  <c r="K36" i="7" s="1"/>
  <c r="L36" i="7" s="1"/>
  <c r="C37" i="7" s="1"/>
  <c r="D37" i="7" s="1"/>
  <c r="K37" i="7" s="1"/>
  <c r="L37" i="7" s="1"/>
  <c r="C38" i="7" s="1"/>
  <c r="D38" i="7" s="1"/>
  <c r="K38" i="7" s="1"/>
  <c r="L38" i="7" s="1"/>
  <c r="C39" i="7" s="1"/>
  <c r="D39" i="7" s="1"/>
  <c r="K39" i="7" s="1"/>
  <c r="L39" i="7" s="1"/>
  <c r="C40" i="7" s="1"/>
  <c r="D40" i="7" s="1"/>
  <c r="K40" i="7" s="1"/>
  <c r="L40" i="7" s="1"/>
  <c r="C41" i="7" s="1"/>
  <c r="D41" i="7" s="1"/>
  <c r="K41" i="7" s="1"/>
  <c r="L41" i="7" s="1"/>
  <c r="C42" i="7" s="1"/>
  <c r="D42" i="7" s="1"/>
  <c r="K42" i="7" s="1"/>
  <c r="L42" i="7" s="1"/>
  <c r="C43" i="7" s="1"/>
  <c r="D43" i="7" s="1"/>
  <c r="K43" i="7" s="1"/>
  <c r="L43" i="7" s="1"/>
  <c r="C44" i="7" s="1"/>
  <c r="D44" i="7" s="1"/>
  <c r="K44" i="7" s="1"/>
  <c r="L44" i="7" s="1"/>
  <c r="C45" i="7" s="1"/>
  <c r="D45" i="7" s="1"/>
  <c r="K45" i="7" s="1"/>
  <c r="L45" i="7" s="1"/>
  <c r="C46" i="7" s="1"/>
  <c r="D46" i="7" s="1"/>
  <c r="K46" i="7" s="1"/>
  <c r="L46" i="7" s="1"/>
  <c r="C47" i="7" s="1"/>
  <c r="D47" i="7" s="1"/>
  <c r="K47" i="7" s="1"/>
  <c r="L47" i="7" s="1"/>
  <c r="C48" i="7" s="1"/>
  <c r="D48" i="7" s="1"/>
  <c r="K48" i="7" s="1"/>
  <c r="L48" i="7" s="1"/>
  <c r="C49" i="7" s="1"/>
  <c r="D49" i="7" s="1"/>
  <c r="K49" i="7" s="1"/>
  <c r="L49" i="7" s="1"/>
  <c r="C50" i="7" s="1"/>
  <c r="D50" i="7" s="1"/>
  <c r="K50" i="7" s="1"/>
  <c r="L50" i="7" s="1"/>
  <c r="C51" i="7" s="1"/>
  <c r="D51" i="7" s="1"/>
  <c r="K51" i="7" s="1"/>
  <c r="L51" i="7" s="1"/>
  <c r="C52" i="7" s="1"/>
  <c r="D52" i="7" s="1"/>
  <c r="K52" i="7" s="1"/>
  <c r="L52" i="7" s="1"/>
  <c r="C53" i="7" s="1"/>
  <c r="D53" i="7" s="1"/>
  <c r="K53" i="7" s="1"/>
  <c r="L53" i="7" s="1"/>
  <c r="C54" i="7" s="1"/>
  <c r="D54" i="7" s="1"/>
  <c r="K54" i="7" s="1"/>
  <c r="L54" i="7" s="1"/>
  <c r="C55" i="7" s="1"/>
  <c r="D55" i="7" s="1"/>
  <c r="K55" i="7" s="1"/>
  <c r="L55" i="7" s="1"/>
  <c r="C56" i="7" s="1"/>
  <c r="D56" i="7" s="1"/>
  <c r="K56" i="7" s="1"/>
  <c r="L56" i="7" s="1"/>
  <c r="C57" i="7" s="1"/>
  <c r="D57" i="7" s="1"/>
  <c r="K57" i="7" s="1"/>
  <c r="L57" i="7" s="1"/>
  <c r="C58" i="7" s="1"/>
  <c r="D58" i="7" s="1"/>
  <c r="K58" i="7" s="1"/>
  <c r="L58" i="7" s="1"/>
  <c r="C59" i="7" s="1"/>
  <c r="D59" i="7" s="1"/>
  <c r="K59" i="7" s="1"/>
  <c r="L59" i="7" s="1"/>
  <c r="C60" i="7" s="1"/>
  <c r="D60" i="7" s="1"/>
  <c r="K60" i="7" s="1"/>
  <c r="L60" i="7" s="1"/>
  <c r="C61" i="7" s="1"/>
  <c r="D61" i="7" s="1"/>
  <c r="K61" i="7" s="1"/>
  <c r="L61" i="7" s="1"/>
  <c r="C62" i="7" s="1"/>
  <c r="D62" i="7" s="1"/>
  <c r="K62" i="7" s="1"/>
  <c r="L62" i="7" s="1"/>
  <c r="C63" i="7" s="1"/>
  <c r="D63" i="7" s="1"/>
  <c r="K63" i="7" s="1"/>
  <c r="L63" i="7" s="1"/>
  <c r="C64" i="7" s="1"/>
  <c r="D64" i="7" s="1"/>
  <c r="K64" i="7" s="1"/>
  <c r="L64" i="7" s="1"/>
  <c r="C65" i="7" s="1"/>
  <c r="D65" i="7" s="1"/>
  <c r="K65" i="7" s="1"/>
  <c r="L65" i="7" s="1"/>
  <c r="C66" i="7" s="1"/>
  <c r="D66" i="7" s="1"/>
  <c r="K66" i="7" s="1"/>
  <c r="L66" i="7" s="1"/>
  <c r="C67" i="7" s="1"/>
  <c r="D67" i="7" s="1"/>
  <c r="K67" i="7" s="1"/>
  <c r="L67" i="7" s="1"/>
  <c r="C68" i="7" s="1"/>
  <c r="D68" i="7" s="1"/>
  <c r="K68" i="7" s="1"/>
  <c r="L68" i="7" s="1"/>
  <c r="C69" i="7" s="1"/>
  <c r="D69" i="7" s="1"/>
  <c r="K69" i="7" s="1"/>
  <c r="L69" i="7" s="1"/>
  <c r="C70" i="7" s="1"/>
  <c r="D70" i="7" s="1"/>
  <c r="K70" i="7" s="1"/>
  <c r="L70" i="7" s="1"/>
  <c r="C71" i="7" s="1"/>
  <c r="D71" i="7" s="1"/>
  <c r="K71" i="7" s="1"/>
  <c r="L71" i="7" s="1"/>
  <c r="C72" i="7" s="1"/>
  <c r="D72" i="7" s="1"/>
  <c r="K72" i="7" s="1"/>
  <c r="L72" i="7" s="1"/>
  <c r="C73" i="7" s="1"/>
  <c r="D73" i="7" s="1"/>
  <c r="K73" i="7" s="1"/>
  <c r="L73" i="7" s="1"/>
  <c r="C74" i="7" s="1"/>
  <c r="D74" i="7" s="1"/>
  <c r="K74" i="7" s="1"/>
  <c r="L74" i="7" s="1"/>
  <c r="C75" i="7" s="1"/>
  <c r="D75" i="7" s="1"/>
  <c r="K75" i="7" s="1"/>
  <c r="L75" i="7" s="1"/>
  <c r="C76" i="7" s="1"/>
  <c r="D76" i="7" s="1"/>
  <c r="K76" i="7" s="1"/>
  <c r="L76" i="7" s="1"/>
  <c r="C77" i="7" s="1"/>
  <c r="D77" i="7" s="1"/>
  <c r="K77" i="7" s="1"/>
  <c r="L77" i="7" s="1"/>
  <c r="C78" i="7" s="1"/>
  <c r="D78" i="7" s="1"/>
  <c r="K78" i="7" s="1"/>
  <c r="L78" i="7" s="1"/>
  <c r="C79" i="7" s="1"/>
  <c r="D79" i="7" s="1"/>
  <c r="K79" i="7" s="1"/>
  <c r="L79" i="7" s="1"/>
  <c r="C80" i="7" s="1"/>
  <c r="D80" i="7" s="1"/>
  <c r="K80" i="7" s="1"/>
  <c r="L80" i="7" s="1"/>
  <c r="C81" i="7" s="1"/>
  <c r="D81" i="7" s="1"/>
  <c r="K81" i="7" s="1"/>
  <c r="L81" i="7" s="1"/>
  <c r="C82" i="7" s="1"/>
  <c r="D82" i="7" s="1"/>
  <c r="K82" i="7" s="1"/>
  <c r="L82" i="7" s="1"/>
  <c r="C83" i="7" s="1"/>
  <c r="D83" i="7" s="1"/>
  <c r="K83" i="7" s="1"/>
  <c r="L83" i="7" s="1"/>
  <c r="C84" i="7" s="1"/>
  <c r="D84" i="7" s="1"/>
  <c r="K84" i="7" s="1"/>
  <c r="L84" i="7" s="1"/>
  <c r="C85" i="7" s="1"/>
  <c r="D85" i="7" s="1"/>
  <c r="K85" i="7" s="1"/>
  <c r="L85" i="7" s="1"/>
  <c r="C86" i="7" s="1"/>
  <c r="D86" i="7" s="1"/>
  <c r="K86" i="7" s="1"/>
  <c r="L86" i="7" s="1"/>
  <c r="C87" i="7" s="1"/>
  <c r="D87" i="7" s="1"/>
  <c r="K87" i="7" s="1"/>
  <c r="L87" i="7" s="1"/>
  <c r="C88" i="7" s="1"/>
  <c r="D88" i="7" s="1"/>
  <c r="K88" i="7" s="1"/>
  <c r="L88" i="7" s="1"/>
  <c r="C89" i="7" s="1"/>
  <c r="D89" i="7" s="1"/>
  <c r="K89" i="7" s="1"/>
  <c r="L89" i="7" s="1"/>
  <c r="C90" i="7" s="1"/>
  <c r="D90" i="7" s="1"/>
  <c r="K90" i="7" s="1"/>
  <c r="L90" i="7" s="1"/>
  <c r="C91" i="7" s="1"/>
  <c r="D91" i="7" s="1"/>
  <c r="K91" i="7" s="1"/>
  <c r="L91" i="7" s="1"/>
  <c r="C92" i="7" s="1"/>
  <c r="D92" i="7" s="1"/>
  <c r="K92" i="7" s="1"/>
  <c r="L92" i="7" s="1"/>
  <c r="C93" i="7" s="1"/>
  <c r="D93" i="7" s="1"/>
  <c r="K93" i="7" s="1"/>
  <c r="L93" i="7" s="1"/>
  <c r="C94" i="7" s="1"/>
  <c r="D94" i="7" s="1"/>
  <c r="K94" i="7" s="1"/>
  <c r="L94" i="7" s="1"/>
  <c r="C95" i="7" s="1"/>
  <c r="D95" i="7" s="1"/>
  <c r="K95" i="7" s="1"/>
  <c r="L95" i="7" s="1"/>
  <c r="C96" i="7" s="1"/>
  <c r="D96" i="7" s="1"/>
  <c r="K96" i="7" s="1"/>
  <c r="L96" i="7" s="1"/>
  <c r="C97" i="7" s="1"/>
  <c r="D97" i="7" s="1"/>
  <c r="K97" i="7" s="1"/>
  <c r="L97" i="7" s="1"/>
  <c r="C98" i="7" s="1"/>
  <c r="D98" i="7" s="1"/>
  <c r="K98" i="7" s="1"/>
  <c r="L98" i="7" s="1"/>
  <c r="C99" i="7" s="1"/>
  <c r="D99" i="7" s="1"/>
  <c r="K99" i="7" s="1"/>
  <c r="L99" i="7" s="1"/>
  <c r="C100" i="7" s="1"/>
  <c r="D100" i="7" s="1"/>
  <c r="K100" i="7" s="1"/>
  <c r="L100" i="7" s="1"/>
  <c r="C101" i="7" s="1"/>
  <c r="D101" i="7" s="1"/>
  <c r="K101" i="7" s="1"/>
  <c r="L101" i="7" s="1"/>
  <c r="C102" i="7" s="1"/>
  <c r="D102" i="7" s="1"/>
  <c r="K102" i="7" s="1"/>
  <c r="L102" i="7" s="1"/>
  <c r="C103" i="7" s="1"/>
  <c r="D103" i="7" s="1"/>
  <c r="K103" i="7" s="1"/>
  <c r="L103" i="7" s="1"/>
  <c r="C104" i="7" s="1"/>
  <c r="D104" i="7" s="1"/>
  <c r="K104" i="7" s="1"/>
  <c r="L104" i="7" s="1"/>
  <c r="C105" i="7" s="1"/>
  <c r="D105" i="7" s="1"/>
  <c r="K105" i="7" s="1"/>
  <c r="L105" i="7" s="1"/>
  <c r="C106" i="7" s="1"/>
  <c r="D106" i="7" s="1"/>
  <c r="K106" i="7" s="1"/>
  <c r="L106" i="7" s="1"/>
  <c r="C107" i="7" s="1"/>
  <c r="D107" i="7" s="1"/>
  <c r="K107" i="7" s="1"/>
  <c r="L107" i="7" s="1"/>
  <c r="C108" i="7" s="1"/>
  <c r="D108" i="7" s="1"/>
  <c r="K108" i="7" s="1"/>
  <c r="L108" i="7" s="1"/>
  <c r="C109" i="7" s="1"/>
  <c r="D109" i="7" s="1"/>
  <c r="K109" i="7" s="1"/>
  <c r="L109" i="7" s="1"/>
  <c r="C110" i="7" s="1"/>
  <c r="D110" i="7" s="1"/>
  <c r="K110" i="7" s="1"/>
  <c r="L110" i="7" s="1"/>
  <c r="C111" i="7" s="1"/>
  <c r="D111" i="7" s="1"/>
  <c r="K111" i="7" s="1"/>
  <c r="L111" i="7" s="1"/>
  <c r="C112" i="7" s="1"/>
  <c r="D112" i="7" s="1"/>
  <c r="K112" i="7" s="1"/>
  <c r="L112" i="7" s="1"/>
  <c r="C113" i="7" s="1"/>
  <c r="D113" i="7" s="1"/>
  <c r="K113" i="7" s="1"/>
  <c r="L113" i="7" s="1"/>
  <c r="C114" i="7" s="1"/>
  <c r="D114" i="7" s="1"/>
  <c r="K114" i="7" s="1"/>
  <c r="L114" i="7" s="1"/>
  <c r="C115" i="7" s="1"/>
  <c r="D115" i="7" s="1"/>
  <c r="K115" i="7" s="1"/>
  <c r="L115" i="7" s="1"/>
  <c r="C116" i="7" s="1"/>
  <c r="D116" i="7" s="1"/>
  <c r="K116" i="7" s="1"/>
  <c r="L116" i="7" s="1"/>
  <c r="C117" i="7" s="1"/>
  <c r="D117" i="7" s="1"/>
  <c r="K117" i="7" s="1"/>
  <c r="L117" i="7" s="1"/>
  <c r="C118" i="7" s="1"/>
  <c r="D118" i="7" s="1"/>
  <c r="K118" i="7" s="1"/>
  <c r="L118" i="7" s="1"/>
  <c r="C119" i="7" s="1"/>
  <c r="D119" i="7" s="1"/>
  <c r="K119" i="7" s="1"/>
  <c r="L119" i="7" s="1"/>
  <c r="C120" i="7" s="1"/>
  <c r="D120" i="7" s="1"/>
  <c r="K120" i="7" s="1"/>
  <c r="L120" i="7" s="1"/>
  <c r="C121" i="7" s="1"/>
  <c r="D121" i="7" s="1"/>
  <c r="K121" i="7" s="1"/>
  <c r="L121" i="7" s="1"/>
  <c r="C122" i="7" s="1"/>
  <c r="D122" i="7" s="1"/>
  <c r="K122" i="7" s="1"/>
  <c r="L122" i="7" s="1"/>
  <c r="C123" i="7" s="1"/>
  <c r="D123" i="7" s="1"/>
  <c r="K123" i="7" s="1"/>
  <c r="L123" i="7" s="1"/>
  <c r="C124" i="7" s="1"/>
  <c r="D124" i="7" s="1"/>
  <c r="K124" i="7" s="1"/>
  <c r="L124" i="7" s="1"/>
  <c r="C125" i="7" s="1"/>
  <c r="D125" i="7" s="1"/>
  <c r="K125" i="7" s="1"/>
  <c r="L125" i="7" s="1"/>
  <c r="C126" i="7" s="1"/>
  <c r="D126" i="7" s="1"/>
  <c r="K126" i="7" s="1"/>
  <c r="L126" i="7" s="1"/>
  <c r="C127" i="7" s="1"/>
  <c r="D127" i="7" s="1"/>
  <c r="K127" i="7" s="1"/>
  <c r="L127" i="7" s="1"/>
  <c r="C128" i="7" s="1"/>
  <c r="D128" i="7" s="1"/>
  <c r="K128" i="7" s="1"/>
  <c r="L128" i="7" s="1"/>
  <c r="C129" i="7" s="1"/>
  <c r="D129" i="7" s="1"/>
  <c r="K129" i="7" s="1"/>
  <c r="L129" i="7" s="1"/>
  <c r="C130" i="7" s="1"/>
  <c r="D130" i="7" s="1"/>
  <c r="K130" i="7" s="1"/>
  <c r="L130" i="7" s="1"/>
  <c r="C131" i="7" s="1"/>
  <c r="D131" i="7" s="1"/>
  <c r="K131" i="7" s="1"/>
  <c r="L131" i="7" s="1"/>
  <c r="C132" i="7" s="1"/>
  <c r="D132" i="7" s="1"/>
  <c r="K132" i="7" s="1"/>
  <c r="L132" i="7" s="1"/>
  <c r="C133" i="7" s="1"/>
  <c r="D133" i="7" s="1"/>
  <c r="K133" i="7" s="1"/>
  <c r="L133" i="7" s="1"/>
  <c r="C134" i="7" s="1"/>
  <c r="D134" i="7" s="1"/>
  <c r="K134" i="7" s="1"/>
  <c r="L134" i="7" s="1"/>
  <c r="C135" i="7" s="1"/>
  <c r="D135" i="7" s="1"/>
  <c r="K135" i="7" s="1"/>
  <c r="L135" i="7" s="1"/>
  <c r="C136" i="7" s="1"/>
  <c r="D136" i="7" s="1"/>
  <c r="K136" i="7" s="1"/>
  <c r="L136" i="7" s="1"/>
  <c r="C137" i="7" s="1"/>
  <c r="D137" i="7" s="1"/>
  <c r="K137" i="7" s="1"/>
  <c r="L137" i="7" s="1"/>
  <c r="C138" i="7" s="1"/>
  <c r="D138" i="7" s="1"/>
  <c r="K138" i="7" s="1"/>
  <c r="L138" i="7" s="1"/>
  <c r="C139" i="7" s="1"/>
  <c r="D139" i="7" s="1"/>
  <c r="K139" i="7" s="1"/>
  <c r="L139" i="7" s="1"/>
  <c r="C140" i="7" s="1"/>
  <c r="D140" i="7" s="1"/>
  <c r="K140" i="7" s="1"/>
  <c r="L140" i="7" s="1"/>
  <c r="C141" i="7" s="1"/>
  <c r="D141" i="7" s="1"/>
  <c r="K141" i="7" s="1"/>
  <c r="L141" i="7" s="1"/>
  <c r="C142" i="7" s="1"/>
  <c r="D142" i="7" s="1"/>
  <c r="K142" i="7" s="1"/>
  <c r="L142" i="7" s="1"/>
  <c r="C143" i="7" s="1"/>
  <c r="D143" i="7" s="1"/>
  <c r="K143" i="7" s="1"/>
  <c r="L143" i="7" s="1"/>
  <c r="C144" i="7" s="1"/>
  <c r="D144" i="7" s="1"/>
  <c r="K144" i="7" s="1"/>
  <c r="L144" i="7" s="1"/>
  <c r="C145" i="7" s="1"/>
  <c r="D145" i="7" s="1"/>
  <c r="K145" i="7" s="1"/>
  <c r="L145" i="7" s="1"/>
  <c r="C146" i="7" s="1"/>
  <c r="D146" i="7" s="1"/>
  <c r="K146" i="7" s="1"/>
  <c r="L146" i="7" s="1"/>
  <c r="C147" i="7" s="1"/>
  <c r="D147" i="7" s="1"/>
  <c r="K147" i="7" s="1"/>
  <c r="L147" i="7" s="1"/>
  <c r="C148" i="7" s="1"/>
  <c r="D148" i="7" s="1"/>
  <c r="K148" i="7" s="1"/>
  <c r="L148" i="7" s="1"/>
  <c r="C149" i="7" s="1"/>
  <c r="D149" i="7" s="1"/>
  <c r="K149" i="7" s="1"/>
  <c r="L149" i="7" s="1"/>
  <c r="C150" i="7" s="1"/>
  <c r="D150" i="7" s="1"/>
  <c r="K150" i="7" s="1"/>
  <c r="L150" i="7" s="1"/>
  <c r="C151" i="7" s="1"/>
  <c r="D151" i="7" s="1"/>
  <c r="K151" i="7" s="1"/>
  <c r="L151" i="7" s="1"/>
  <c r="C152" i="7" s="1"/>
  <c r="D152" i="7" s="1"/>
  <c r="K152" i="7" s="1"/>
  <c r="L152" i="7" s="1"/>
  <c r="C153" i="7" s="1"/>
  <c r="D153" i="7" s="1"/>
  <c r="K153" i="7" s="1"/>
  <c r="L153" i="7" s="1"/>
  <c r="C154" i="7" s="1"/>
  <c r="D154" i="7" s="1"/>
  <c r="K154" i="7" s="1"/>
  <c r="L154" i="7" s="1"/>
  <c r="C155" i="7" s="1"/>
  <c r="D155" i="7" s="1"/>
  <c r="K155" i="7" s="1"/>
  <c r="L155" i="7" s="1"/>
  <c r="C156" i="7" s="1"/>
  <c r="D156" i="7" s="1"/>
  <c r="K156" i="7" s="1"/>
  <c r="L156" i="7" s="1"/>
  <c r="C157" i="7" s="1"/>
  <c r="D157" i="7" s="1"/>
  <c r="K157" i="7" s="1"/>
  <c r="L157" i="7" s="1"/>
  <c r="C158" i="7" s="1"/>
  <c r="D158" i="7" s="1"/>
  <c r="K158" i="7" s="1"/>
  <c r="L158" i="7" s="1"/>
  <c r="C159" i="7" s="1"/>
  <c r="D159" i="7" s="1"/>
  <c r="K159" i="7" s="1"/>
  <c r="L159" i="7" s="1"/>
  <c r="C160" i="7" s="1"/>
  <c r="D160" i="7" s="1"/>
  <c r="K160" i="7" s="1"/>
  <c r="L160" i="7" s="1"/>
  <c r="C161" i="7" s="1"/>
  <c r="D161" i="7" s="1"/>
  <c r="K161" i="7" s="1"/>
  <c r="L161" i="7" s="1"/>
  <c r="C162" i="7" s="1"/>
  <c r="D162" i="7" s="1"/>
  <c r="K162" i="7" s="1"/>
  <c r="L162" i="7" s="1"/>
  <c r="C163" i="7" s="1"/>
  <c r="D163" i="7" s="1"/>
  <c r="K163" i="7" s="1"/>
  <c r="L163" i="7" s="1"/>
  <c r="C164" i="7" s="1"/>
  <c r="D164" i="7" s="1"/>
  <c r="K164" i="7" s="1"/>
  <c r="L164" i="7" s="1"/>
  <c r="C165" i="7" s="1"/>
  <c r="D165" i="7" s="1"/>
  <c r="K165" i="7" s="1"/>
  <c r="L165" i="7" s="1"/>
  <c r="C166" i="7" s="1"/>
  <c r="D166" i="7" s="1"/>
  <c r="K166" i="7" s="1"/>
  <c r="L166" i="7" s="1"/>
  <c r="C167" i="7" s="1"/>
  <c r="D167" i="7" s="1"/>
  <c r="K167" i="7" s="1"/>
  <c r="L167" i="7" s="1"/>
  <c r="C168" i="7" s="1"/>
  <c r="D168" i="7" s="1"/>
  <c r="K168" i="7" s="1"/>
  <c r="L168" i="7" s="1"/>
  <c r="C169" i="7" s="1"/>
  <c r="D169" i="7" s="1"/>
  <c r="K169" i="7" s="1"/>
  <c r="L169" i="7" s="1"/>
  <c r="C170" i="7" s="1"/>
  <c r="D170" i="7" s="1"/>
  <c r="K170" i="7" s="1"/>
  <c r="L170" i="7" s="1"/>
  <c r="C171" i="7" s="1"/>
  <c r="D171" i="7" s="1"/>
  <c r="K171" i="7" s="1"/>
  <c r="L171" i="7" s="1"/>
  <c r="C172" i="7" s="1"/>
  <c r="D172" i="7" s="1"/>
  <c r="K172" i="7" s="1"/>
  <c r="L172" i="7" s="1"/>
  <c r="C173" i="7" s="1"/>
  <c r="D173" i="7" s="1"/>
  <c r="K173" i="7" s="1"/>
  <c r="L173" i="7" s="1"/>
  <c r="C174" i="7" s="1"/>
  <c r="D174" i="7" s="1"/>
  <c r="K174" i="7" s="1"/>
  <c r="L174" i="7" s="1"/>
  <c r="C175" i="7" s="1"/>
  <c r="D175" i="7" s="1"/>
  <c r="K175" i="7" s="1"/>
  <c r="L175" i="7" s="1"/>
  <c r="C176" i="7" s="1"/>
  <c r="D176" i="7" s="1"/>
  <c r="K176" i="7" s="1"/>
  <c r="L176" i="7" s="1"/>
  <c r="C177" i="7" s="1"/>
  <c r="D177" i="7" s="1"/>
  <c r="K177" i="7" s="1"/>
  <c r="L177" i="7" s="1"/>
  <c r="C178" i="7" s="1"/>
  <c r="D178" i="7" s="1"/>
  <c r="K178" i="7" s="1"/>
  <c r="L178" i="7" s="1"/>
  <c r="C179" i="7" s="1"/>
  <c r="D179" i="7" s="1"/>
  <c r="K179" i="7" s="1"/>
  <c r="L179" i="7" s="1"/>
  <c r="C180" i="7" s="1"/>
  <c r="D180" i="7" s="1"/>
  <c r="K180" i="7" s="1"/>
  <c r="L180" i="7" s="1"/>
  <c r="C181" i="7" s="1"/>
  <c r="D181" i="7" s="1"/>
  <c r="K181" i="7" s="1"/>
  <c r="L181" i="7" s="1"/>
  <c r="C182" i="7" s="1"/>
  <c r="D182" i="7" s="1"/>
  <c r="K182" i="7" s="1"/>
  <c r="L182" i="7" s="1"/>
  <c r="C183" i="7" s="1"/>
  <c r="D183" i="7" s="1"/>
  <c r="K183" i="7" s="1"/>
  <c r="L183" i="7" s="1"/>
  <c r="C184" i="7" s="1"/>
  <c r="D184" i="7" s="1"/>
  <c r="K184" i="7" s="1"/>
  <c r="L184" i="7" s="1"/>
  <c r="C185" i="7" s="1"/>
  <c r="D185" i="7" s="1"/>
  <c r="K185" i="7" s="1"/>
  <c r="L185" i="7" s="1"/>
  <c r="C186" i="7" s="1"/>
  <c r="D186" i="7" s="1"/>
  <c r="K186" i="7" s="1"/>
  <c r="L186" i="7" s="1"/>
  <c r="C187" i="7" s="1"/>
  <c r="D187" i="7" s="1"/>
  <c r="K187" i="7" s="1"/>
  <c r="L187" i="7" s="1"/>
  <c r="C188" i="7" s="1"/>
  <c r="D188" i="7" s="1"/>
  <c r="K188" i="7" s="1"/>
  <c r="L188" i="7" s="1"/>
  <c r="C189" i="7" s="1"/>
  <c r="D189" i="7" s="1"/>
  <c r="K189" i="7" s="1"/>
  <c r="L189" i="7" s="1"/>
  <c r="C190" i="7" s="1"/>
  <c r="D190" i="7" s="1"/>
  <c r="K190" i="7" s="1"/>
  <c r="L190" i="7" s="1"/>
  <c r="C191" i="7" s="1"/>
  <c r="D191" i="7" s="1"/>
  <c r="K191" i="7" s="1"/>
  <c r="L191" i="7" s="1"/>
  <c r="C192" i="7" s="1"/>
  <c r="D192" i="7" s="1"/>
  <c r="K192" i="7" s="1"/>
  <c r="L192" i="7" s="1"/>
  <c r="C193" i="7" s="1"/>
  <c r="D193" i="7" s="1"/>
  <c r="K193" i="7" s="1"/>
  <c r="L193" i="7" s="1"/>
  <c r="C194" i="7" s="1"/>
  <c r="D194" i="7" s="1"/>
  <c r="K194" i="7" s="1"/>
  <c r="L194" i="7" s="1"/>
  <c r="C195" i="7" s="1"/>
  <c r="D195" i="7" s="1"/>
  <c r="K195" i="7" s="1"/>
  <c r="L195" i="7" s="1"/>
  <c r="C196" i="7" s="1"/>
  <c r="D196" i="7" s="1"/>
  <c r="K196" i="7" s="1"/>
  <c r="L196" i="7" s="1"/>
  <c r="C197" i="7" s="1"/>
  <c r="D197" i="7" s="1"/>
  <c r="K197" i="7" s="1"/>
  <c r="L197" i="7" s="1"/>
  <c r="C198" i="7" s="1"/>
  <c r="D198" i="7" s="1"/>
  <c r="K198" i="7" s="1"/>
  <c r="L198" i="7" s="1"/>
  <c r="C199" i="7" s="1"/>
  <c r="D199" i="7" s="1"/>
  <c r="K199" i="7" s="1"/>
  <c r="L199" i="7" s="1"/>
  <c r="C200" i="7" s="1"/>
  <c r="D200" i="7" s="1"/>
  <c r="K200" i="7" s="1"/>
  <c r="L200" i="7" s="1"/>
  <c r="C201" i="7" s="1"/>
  <c r="D201" i="7" s="1"/>
  <c r="K201" i="7" s="1"/>
  <c r="L201" i="7" s="1"/>
  <c r="C202" i="7" s="1"/>
  <c r="D202" i="7" s="1"/>
  <c r="K202" i="7" s="1"/>
  <c r="L202" i="7" s="1"/>
  <c r="C203" i="7" s="1"/>
  <c r="D203" i="7" s="1"/>
  <c r="K203" i="7" s="1"/>
  <c r="L203" i="7" s="1"/>
  <c r="C204" i="7" s="1"/>
  <c r="D204" i="7" s="1"/>
  <c r="K204" i="7" s="1"/>
  <c r="L204" i="7" s="1"/>
  <c r="C205" i="7" s="1"/>
  <c r="D205" i="7" s="1"/>
  <c r="K205" i="7" s="1"/>
  <c r="L205" i="7" s="1"/>
  <c r="C206" i="7" s="1"/>
  <c r="D206" i="7" s="1"/>
  <c r="K206" i="7" s="1"/>
  <c r="L206" i="7" s="1"/>
  <c r="C207" i="7" s="1"/>
  <c r="D207" i="7" s="1"/>
  <c r="K207" i="7" s="1"/>
  <c r="L207" i="7" s="1"/>
  <c r="C208" i="7" s="1"/>
  <c r="D208" i="7" s="1"/>
  <c r="K208" i="7" s="1"/>
  <c r="L208" i="7" s="1"/>
  <c r="C209" i="7" s="1"/>
  <c r="D209" i="7" s="1"/>
  <c r="K209" i="7" s="1"/>
  <c r="L209" i="7" s="1"/>
  <c r="C210" i="7" s="1"/>
  <c r="D210" i="7" s="1"/>
  <c r="K210" i="7" s="1"/>
  <c r="L210" i="7" s="1"/>
  <c r="C211" i="7" s="1"/>
  <c r="D211" i="7" s="1"/>
  <c r="K211" i="7" s="1"/>
  <c r="L211" i="7" s="1"/>
  <c r="C212" i="7" s="1"/>
  <c r="D212" i="7" s="1"/>
  <c r="K212" i="7" s="1"/>
  <c r="L212" i="7" s="1"/>
  <c r="C213" i="7" s="1"/>
  <c r="D213" i="7" s="1"/>
  <c r="K213" i="7" s="1"/>
  <c r="L213" i="7" s="1"/>
  <c r="C214" i="7" s="1"/>
  <c r="D214" i="7" s="1"/>
  <c r="K214" i="7" s="1"/>
  <c r="L214" i="7" s="1"/>
  <c r="C215" i="7" s="1"/>
  <c r="D215" i="7" s="1"/>
  <c r="K215" i="7" s="1"/>
  <c r="L215" i="7" s="1"/>
  <c r="C216" i="7" s="1"/>
  <c r="D216" i="7" s="1"/>
  <c r="K216" i="7" s="1"/>
  <c r="L216" i="7" s="1"/>
  <c r="C217" i="7" s="1"/>
  <c r="D217" i="7" s="1"/>
  <c r="K217" i="7" s="1"/>
  <c r="L217" i="7" s="1"/>
  <c r="C218" i="7" s="1"/>
  <c r="D218" i="7" s="1"/>
  <c r="K218" i="7" s="1"/>
  <c r="L218" i="7" s="1"/>
  <c r="C219" i="7" s="1"/>
  <c r="D219" i="7" s="1"/>
  <c r="K219" i="7" s="1"/>
  <c r="L219" i="7" s="1"/>
  <c r="C220" i="7" s="1"/>
  <c r="D220" i="7" s="1"/>
  <c r="K220" i="7" s="1"/>
  <c r="L220" i="7" s="1"/>
  <c r="C221" i="7" s="1"/>
  <c r="D221" i="7" s="1"/>
  <c r="K221" i="7" s="1"/>
  <c r="L221" i="7" s="1"/>
  <c r="C222" i="7" s="1"/>
  <c r="D222" i="7" s="1"/>
  <c r="K222" i="7" s="1"/>
  <c r="L222" i="7" s="1"/>
  <c r="C223" i="7" s="1"/>
  <c r="D223" i="7" s="1"/>
  <c r="K223" i="7" s="1"/>
  <c r="L223" i="7" s="1"/>
  <c r="C224" i="7" s="1"/>
  <c r="D224" i="7" s="1"/>
  <c r="K224" i="7" s="1"/>
  <c r="L224" i="7" s="1"/>
  <c r="C225" i="7" s="1"/>
  <c r="D225" i="7" s="1"/>
  <c r="K225" i="7" s="1"/>
  <c r="L225" i="7" s="1"/>
  <c r="C226" i="7" s="1"/>
  <c r="D226" i="7" s="1"/>
  <c r="K226" i="7" s="1"/>
  <c r="L226" i="7" s="1"/>
  <c r="C227" i="7" s="1"/>
  <c r="D227" i="7" s="1"/>
  <c r="K227" i="7" s="1"/>
  <c r="L227" i="7" s="1"/>
  <c r="C228" i="7" s="1"/>
  <c r="D228" i="7" s="1"/>
  <c r="K228" i="7" s="1"/>
  <c r="L228" i="7" s="1"/>
  <c r="C229" i="7" s="1"/>
  <c r="D229" i="7" s="1"/>
  <c r="K229" i="7" s="1"/>
  <c r="L229" i="7" s="1"/>
  <c r="C230" i="7" s="1"/>
  <c r="D230" i="7" s="1"/>
  <c r="K230" i="7" s="1"/>
  <c r="L230" i="7" s="1"/>
  <c r="C231" i="7" s="1"/>
  <c r="D231" i="7" s="1"/>
  <c r="K231" i="7" s="1"/>
  <c r="L231" i="7" s="1"/>
  <c r="C232" i="7" s="1"/>
  <c r="D232" i="7" s="1"/>
  <c r="K232" i="7" s="1"/>
  <c r="L232" i="7" s="1"/>
  <c r="C233" i="7" s="1"/>
  <c r="D233" i="7" s="1"/>
  <c r="K233" i="7" s="1"/>
  <c r="L233" i="7" s="1"/>
  <c r="C234" i="7" s="1"/>
  <c r="D234" i="7" s="1"/>
  <c r="K234" i="7" s="1"/>
  <c r="L234" i="7" s="1"/>
  <c r="C235" i="7" s="1"/>
  <c r="D235" i="7" s="1"/>
  <c r="K235" i="7" s="1"/>
  <c r="L235" i="7" s="1"/>
  <c r="C236" i="7" s="1"/>
  <c r="D236" i="7" s="1"/>
  <c r="K236" i="7" s="1"/>
  <c r="L236" i="7" s="1"/>
  <c r="C237" i="7" s="1"/>
  <c r="D237" i="7" s="1"/>
  <c r="K237" i="7" s="1"/>
  <c r="L237" i="7" s="1"/>
  <c r="C238" i="7" s="1"/>
  <c r="D238" i="7" s="1"/>
  <c r="K238" i="7" s="1"/>
  <c r="L238" i="7" s="1"/>
  <c r="C239" i="7" s="1"/>
  <c r="D239" i="7" s="1"/>
  <c r="K239" i="7" s="1"/>
  <c r="L239" i="7" s="1"/>
  <c r="C240" i="7" s="1"/>
  <c r="D240" i="7" s="1"/>
  <c r="K240" i="7" s="1"/>
  <c r="L240" i="7" s="1"/>
  <c r="C241" i="7" s="1"/>
  <c r="D241" i="7" s="1"/>
  <c r="K241" i="7" s="1"/>
  <c r="L241" i="7" s="1"/>
  <c r="C242" i="7" s="1"/>
  <c r="D242" i="7" s="1"/>
  <c r="K242" i="7" s="1"/>
  <c r="L242" i="7" s="1"/>
  <c r="C243" i="7" s="1"/>
  <c r="D243" i="7" s="1"/>
  <c r="K243" i="7" s="1"/>
  <c r="L243" i="7" s="1"/>
  <c r="C244" i="7" s="1"/>
  <c r="D244" i="7" s="1"/>
  <c r="K244" i="7" s="1"/>
  <c r="L244" i="7" s="1"/>
  <c r="C245" i="7" s="1"/>
  <c r="D245" i="7" s="1"/>
  <c r="K245" i="7" s="1"/>
  <c r="L245" i="7" s="1"/>
  <c r="C246" i="7" s="1"/>
  <c r="D246" i="7" s="1"/>
  <c r="K246" i="7" s="1"/>
  <c r="L246" i="7" s="1"/>
  <c r="C247" i="7" s="1"/>
  <c r="D247" i="7" s="1"/>
  <c r="K247" i="7" s="1"/>
  <c r="L247" i="7" s="1"/>
  <c r="C248" i="7" s="1"/>
  <c r="D248" i="7" s="1"/>
  <c r="K248" i="7" s="1"/>
  <c r="L248" i="7" s="1"/>
  <c r="C249" i="7" s="1"/>
  <c r="D249" i="7" s="1"/>
  <c r="K249" i="7" s="1"/>
  <c r="L249" i="7" s="1"/>
  <c r="C250" i="7" s="1"/>
  <c r="D250" i="7" s="1"/>
  <c r="K250" i="7" s="1"/>
  <c r="L250" i="7" s="1"/>
  <c r="C251" i="7" s="1"/>
  <c r="D251" i="7" s="1"/>
  <c r="K251" i="7" s="1"/>
  <c r="L251" i="7" s="1"/>
  <c r="C252" i="7" s="1"/>
  <c r="D252" i="7" s="1"/>
  <c r="K252" i="7" s="1"/>
  <c r="L252" i="7" s="1"/>
  <c r="C253" i="7" s="1"/>
  <c r="D253" i="7" s="1"/>
  <c r="K253" i="7" s="1"/>
  <c r="L253" i="7" s="1"/>
  <c r="C254" i="7" s="1"/>
  <c r="D254" i="7" s="1"/>
  <c r="K254" i="7" s="1"/>
  <c r="L254" i="7" s="1"/>
  <c r="C255" i="7" s="1"/>
  <c r="D255" i="7" s="1"/>
  <c r="K255" i="7" s="1"/>
  <c r="L255" i="7" s="1"/>
  <c r="C256" i="7" s="1"/>
  <c r="D256" i="7" s="1"/>
  <c r="K256" i="7" s="1"/>
  <c r="L256" i="7" s="1"/>
  <c r="C257" i="7" s="1"/>
  <c r="D257" i="7" s="1"/>
  <c r="K257" i="7" s="1"/>
  <c r="L257" i="7" s="1"/>
  <c r="C258" i="7" s="1"/>
  <c r="D258" i="7" s="1"/>
  <c r="K258" i="7" s="1"/>
  <c r="L258" i="7" s="1"/>
  <c r="C259" i="7" s="1"/>
  <c r="D259" i="7" s="1"/>
  <c r="K259" i="7" s="1"/>
  <c r="L259" i="7" s="1"/>
  <c r="C260" i="7" s="1"/>
  <c r="D260" i="7" s="1"/>
  <c r="K260" i="7" s="1"/>
  <c r="L260" i="7" s="1"/>
  <c r="C261" i="7" s="1"/>
  <c r="D261" i="7" s="1"/>
  <c r="K261" i="7" s="1"/>
  <c r="L261" i="7" s="1"/>
  <c r="C262" i="7" s="1"/>
  <c r="D262" i="7" s="1"/>
  <c r="K262" i="7" s="1"/>
  <c r="L262" i="7" s="1"/>
  <c r="C263" i="7" s="1"/>
  <c r="D263" i="7" s="1"/>
  <c r="K263" i="7" s="1"/>
  <c r="L263" i="7" s="1"/>
  <c r="C264" i="7" s="1"/>
  <c r="D264" i="7" s="1"/>
  <c r="K264" i="7" s="1"/>
  <c r="L264" i="7" s="1"/>
  <c r="C265" i="7" s="1"/>
  <c r="D265" i="7" s="1"/>
  <c r="K265" i="7" s="1"/>
  <c r="L265" i="7" s="1"/>
  <c r="C266" i="7" s="1"/>
  <c r="D266" i="7" s="1"/>
  <c r="K266" i="7" s="1"/>
  <c r="L266" i="7" s="1"/>
  <c r="C267" i="7" s="1"/>
  <c r="D267" i="7" s="1"/>
  <c r="K267" i="7" s="1"/>
  <c r="L267" i="7" s="1"/>
  <c r="C268" i="7" s="1"/>
  <c r="D268" i="7" s="1"/>
  <c r="K268" i="7" s="1"/>
  <c r="L268" i="7" s="1"/>
  <c r="C269" i="7" s="1"/>
  <c r="D269" i="7" s="1"/>
  <c r="K269" i="7" s="1"/>
  <c r="L269" i="7" s="1"/>
  <c r="C270" i="7" s="1"/>
  <c r="D270" i="7" s="1"/>
  <c r="K270" i="7" s="1"/>
  <c r="L270" i="7" s="1"/>
  <c r="C271" i="7" s="1"/>
  <c r="D271" i="7" s="1"/>
  <c r="K271" i="7" s="1"/>
  <c r="L271" i="7" s="1"/>
  <c r="C272" i="7" s="1"/>
  <c r="D272" i="7" s="1"/>
  <c r="K272" i="7" s="1"/>
  <c r="L272" i="7" s="1"/>
  <c r="C273" i="7" s="1"/>
  <c r="D273" i="7" s="1"/>
  <c r="K273" i="7" s="1"/>
  <c r="L273" i="7" s="1"/>
  <c r="C274" i="7" s="1"/>
  <c r="D274" i="7" s="1"/>
  <c r="K274" i="7" s="1"/>
  <c r="L274" i="7" s="1"/>
  <c r="C275" i="7" s="1"/>
  <c r="D275" i="7" s="1"/>
  <c r="K275" i="7" s="1"/>
  <c r="L275" i="7" s="1"/>
  <c r="C276" i="7" s="1"/>
  <c r="D276" i="7" s="1"/>
  <c r="K276" i="7" s="1"/>
  <c r="L276" i="7" s="1"/>
  <c r="C277" i="7" s="1"/>
  <c r="D277" i="7" s="1"/>
  <c r="K277" i="7" s="1"/>
  <c r="L277" i="7" s="1"/>
  <c r="C278" i="7" s="1"/>
  <c r="D278" i="7" s="1"/>
  <c r="K278" i="7" s="1"/>
  <c r="L278" i="7" s="1"/>
  <c r="C279" i="7" s="1"/>
  <c r="D279" i="7" s="1"/>
  <c r="K279" i="7" s="1"/>
  <c r="L279" i="7" s="1"/>
  <c r="C280" i="7" s="1"/>
  <c r="D280" i="7" s="1"/>
  <c r="K280" i="7" s="1"/>
  <c r="L280" i="7" s="1"/>
  <c r="C281" i="7" s="1"/>
  <c r="D281" i="7" s="1"/>
  <c r="K281" i="7" s="1"/>
  <c r="L281" i="7" s="1"/>
  <c r="C282" i="7" s="1"/>
  <c r="D282" i="7" s="1"/>
  <c r="K282" i="7" s="1"/>
  <c r="L282" i="7" s="1"/>
  <c r="C283" i="7" s="1"/>
  <c r="D283" i="7" s="1"/>
  <c r="K283" i="7" s="1"/>
  <c r="L283" i="7" s="1"/>
  <c r="C284" i="7" s="1"/>
  <c r="D284" i="7" s="1"/>
  <c r="K284" i="7" s="1"/>
  <c r="L284" i="7" s="1"/>
  <c r="C285" i="7" s="1"/>
  <c r="D285" i="7" s="1"/>
  <c r="K285" i="7" s="1"/>
  <c r="L285" i="7" s="1"/>
  <c r="C286" i="7" s="1"/>
  <c r="D286" i="7" s="1"/>
  <c r="K286" i="7" s="1"/>
  <c r="L286" i="7" s="1"/>
  <c r="C287" i="7" s="1"/>
  <c r="D287" i="7" s="1"/>
  <c r="K287" i="7" s="1"/>
  <c r="L287" i="7" s="1"/>
  <c r="C288" i="7" s="1"/>
  <c r="D288" i="7" s="1"/>
  <c r="K288" i="7" s="1"/>
  <c r="L288" i="7" s="1"/>
  <c r="C289" i="7" s="1"/>
  <c r="D289" i="7" s="1"/>
  <c r="K289" i="7" s="1"/>
  <c r="L289" i="7" s="1"/>
  <c r="C290" i="7" s="1"/>
  <c r="D290" i="7" s="1"/>
  <c r="K290" i="7" s="1"/>
  <c r="L290" i="7" s="1"/>
  <c r="C291" i="7" s="1"/>
  <c r="D291" i="7" s="1"/>
  <c r="K291" i="7" s="1"/>
  <c r="L291" i="7" s="1"/>
  <c r="C292" i="7" s="1"/>
  <c r="D292" i="7" s="1"/>
  <c r="K292" i="7" s="1"/>
  <c r="L292" i="7" s="1"/>
  <c r="C293" i="7" s="1"/>
  <c r="D293" i="7" s="1"/>
  <c r="K293" i="7" s="1"/>
  <c r="L293" i="7" s="1"/>
  <c r="C294" i="7" s="1"/>
  <c r="D294" i="7" s="1"/>
  <c r="K294" i="7" s="1"/>
  <c r="L294" i="7" s="1"/>
  <c r="C295" i="7" s="1"/>
  <c r="D295" i="7" s="1"/>
  <c r="K295" i="7" s="1"/>
  <c r="L295" i="7" s="1"/>
  <c r="C296" i="7" s="1"/>
  <c r="D296" i="7" s="1"/>
  <c r="K296" i="7" s="1"/>
  <c r="L296" i="7" s="1"/>
  <c r="C297" i="7" s="1"/>
  <c r="D297" i="7" s="1"/>
  <c r="K297" i="7" s="1"/>
  <c r="L297" i="7" s="1"/>
  <c r="C298" i="7" s="1"/>
  <c r="D298" i="7" s="1"/>
  <c r="K298" i="7" s="1"/>
  <c r="L298" i="7" s="1"/>
  <c r="C299" i="7" s="1"/>
  <c r="D299" i="7" s="1"/>
  <c r="K299" i="7" s="1"/>
  <c r="L299" i="7" s="1"/>
  <c r="C300" i="7" s="1"/>
  <c r="D300" i="7" s="1"/>
  <c r="K300" i="7" s="1"/>
  <c r="L300" i="7" s="1"/>
  <c r="C301" i="7" s="1"/>
  <c r="D301" i="7" s="1"/>
  <c r="K301" i="7" s="1"/>
  <c r="L301" i="7" s="1"/>
  <c r="C302" i="7" s="1"/>
  <c r="D302" i="7" s="1"/>
  <c r="K302" i="7" s="1"/>
  <c r="L302" i="7" s="1"/>
  <c r="C303" i="7" s="1"/>
  <c r="D303" i="7" s="1"/>
  <c r="K303" i="7" s="1"/>
  <c r="L303" i="7" s="1"/>
  <c r="C304" i="7" s="1"/>
  <c r="D304" i="7" s="1"/>
  <c r="K304" i="7" s="1"/>
  <c r="L304" i="7" s="1"/>
  <c r="C305" i="7" s="1"/>
  <c r="D305" i="7" s="1"/>
  <c r="K305" i="7" s="1"/>
  <c r="L305" i="7" s="1"/>
  <c r="C306" i="7" s="1"/>
  <c r="D306" i="7" s="1"/>
  <c r="K306" i="7" s="1"/>
  <c r="L306" i="7" s="1"/>
  <c r="C307" i="7" s="1"/>
  <c r="D307" i="7" s="1"/>
  <c r="K307" i="7" s="1"/>
  <c r="L307" i="7" s="1"/>
  <c r="C308" i="7" s="1"/>
  <c r="D308" i="7" s="1"/>
  <c r="K308" i="7" s="1"/>
  <c r="L308" i="7" s="1"/>
  <c r="C309" i="7" s="1"/>
  <c r="D309" i="7" s="1"/>
  <c r="K309" i="7" s="1"/>
  <c r="L309" i="7" s="1"/>
  <c r="C310" i="7" s="1"/>
  <c r="D310" i="7" s="1"/>
  <c r="K310" i="7" s="1"/>
  <c r="L310" i="7" s="1"/>
  <c r="C311" i="7" s="1"/>
  <c r="D311" i="7" s="1"/>
  <c r="K311" i="7" s="1"/>
  <c r="L311" i="7" s="1"/>
  <c r="C312" i="7" s="1"/>
  <c r="D312" i="7" s="1"/>
  <c r="K312" i="7" s="1"/>
  <c r="L312" i="7" s="1"/>
  <c r="C313" i="7" s="1"/>
  <c r="D313" i="7" s="1"/>
  <c r="K313" i="7" s="1"/>
  <c r="L313" i="7" s="1"/>
  <c r="C314" i="7" s="1"/>
  <c r="D314" i="7" s="1"/>
  <c r="K314" i="7" s="1"/>
  <c r="L314" i="7" s="1"/>
  <c r="C315" i="7" s="1"/>
  <c r="D315" i="7" s="1"/>
  <c r="K315" i="7" s="1"/>
  <c r="L315" i="7" s="1"/>
  <c r="C316" i="7" s="1"/>
  <c r="D316" i="7" s="1"/>
  <c r="K316" i="7" s="1"/>
  <c r="L316" i="7" s="1"/>
  <c r="C317" i="7" s="1"/>
  <c r="D317" i="7" s="1"/>
  <c r="K317" i="7" s="1"/>
  <c r="L317" i="7" s="1"/>
  <c r="C318" i="7" s="1"/>
  <c r="D318" i="7" s="1"/>
  <c r="K318" i="7" s="1"/>
  <c r="L318" i="7" s="1"/>
  <c r="C319" i="7" s="1"/>
  <c r="D319" i="7" s="1"/>
  <c r="K319" i="7" s="1"/>
  <c r="L319" i="7" s="1"/>
  <c r="C320" i="7" s="1"/>
  <c r="D320" i="7" s="1"/>
  <c r="K320" i="7" s="1"/>
  <c r="L320" i="7" s="1"/>
  <c r="C321" i="7" s="1"/>
  <c r="D321" i="7" s="1"/>
  <c r="K321" i="7" s="1"/>
  <c r="L321" i="7" s="1"/>
  <c r="C322" i="7" s="1"/>
  <c r="D322" i="7" s="1"/>
  <c r="K322" i="7" s="1"/>
  <c r="L322" i="7" s="1"/>
  <c r="C323" i="7" s="1"/>
  <c r="D323" i="7" s="1"/>
  <c r="K323" i="7" s="1"/>
  <c r="L323" i="7" s="1"/>
  <c r="C324" i="7" s="1"/>
  <c r="D324" i="7" s="1"/>
  <c r="K324" i="7" s="1"/>
  <c r="L324" i="7" s="1"/>
  <c r="C325" i="7" s="1"/>
  <c r="D325" i="7" s="1"/>
  <c r="K325" i="7" s="1"/>
  <c r="L325" i="7" s="1"/>
  <c r="C326" i="7" s="1"/>
  <c r="D326" i="7" s="1"/>
  <c r="K326" i="7" s="1"/>
  <c r="L326" i="7" s="1"/>
  <c r="C327" i="7" s="1"/>
  <c r="D327" i="7" s="1"/>
  <c r="K327" i="7" s="1"/>
  <c r="L327" i="7" s="1"/>
  <c r="C328" i="7" s="1"/>
  <c r="D328" i="7" s="1"/>
  <c r="K328" i="7" s="1"/>
  <c r="L328" i="7" s="1"/>
  <c r="C329" i="7" s="1"/>
  <c r="D329" i="7" s="1"/>
  <c r="K329" i="7" s="1"/>
  <c r="L329" i="7" s="1"/>
  <c r="C330" i="7" s="1"/>
  <c r="D330" i="7" s="1"/>
  <c r="K330" i="7" s="1"/>
  <c r="L330" i="7" s="1"/>
  <c r="C331" i="7" s="1"/>
  <c r="D331" i="7" s="1"/>
  <c r="K331" i="7" s="1"/>
  <c r="L331" i="7" s="1"/>
  <c r="C332" i="7" s="1"/>
  <c r="D332" i="7" s="1"/>
  <c r="K332" i="7" s="1"/>
  <c r="L332" i="7" s="1"/>
  <c r="C333" i="7" s="1"/>
  <c r="D333" i="7" s="1"/>
  <c r="K333" i="7" s="1"/>
  <c r="L333" i="7" s="1"/>
  <c r="C334" i="7" s="1"/>
  <c r="D334" i="7" s="1"/>
  <c r="K334" i="7" s="1"/>
  <c r="L334" i="7" s="1"/>
  <c r="C335" i="7" s="1"/>
  <c r="D335" i="7" s="1"/>
  <c r="K335" i="7" s="1"/>
  <c r="L335" i="7" s="1"/>
  <c r="C336" i="7" s="1"/>
  <c r="D336" i="7" s="1"/>
  <c r="K336" i="7" s="1"/>
  <c r="L336" i="7" s="1"/>
  <c r="C337" i="7" s="1"/>
  <c r="D337" i="7" s="1"/>
  <c r="K337" i="7" s="1"/>
  <c r="L337" i="7" s="1"/>
  <c r="C338" i="7" s="1"/>
  <c r="D338" i="7" s="1"/>
  <c r="K338" i="7" s="1"/>
  <c r="L338" i="7" s="1"/>
  <c r="C339" i="7" s="1"/>
  <c r="D339" i="7" s="1"/>
  <c r="K339" i="7" s="1"/>
  <c r="L339" i="7" s="1"/>
  <c r="C340" i="7" s="1"/>
  <c r="D340" i="7" s="1"/>
  <c r="K340" i="7" s="1"/>
  <c r="L340" i="7" s="1"/>
  <c r="C341" i="7" s="1"/>
  <c r="D341" i="7" s="1"/>
  <c r="K341" i="7" s="1"/>
  <c r="L341" i="7" s="1"/>
  <c r="C342" i="7" s="1"/>
  <c r="D342" i="7" s="1"/>
  <c r="K342" i="7" s="1"/>
  <c r="L342" i="7" s="1"/>
  <c r="C343" i="7" s="1"/>
  <c r="D343" i="7" s="1"/>
  <c r="K343" i="7" s="1"/>
  <c r="L343" i="7" s="1"/>
  <c r="C344" i="7" s="1"/>
  <c r="D344" i="7" s="1"/>
  <c r="K344" i="7" s="1"/>
  <c r="L344" i="7" s="1"/>
  <c r="C345" i="7" s="1"/>
  <c r="D345" i="7" s="1"/>
  <c r="K345" i="7" s="1"/>
  <c r="L345" i="7" s="1"/>
  <c r="C346" i="7" s="1"/>
  <c r="D346" i="7" s="1"/>
  <c r="K346" i="7" s="1"/>
  <c r="L346" i="7" s="1"/>
  <c r="C347" i="7" s="1"/>
  <c r="D347" i="7" s="1"/>
  <c r="K347" i="7" s="1"/>
  <c r="L347" i="7" s="1"/>
  <c r="C348" i="7" s="1"/>
  <c r="D348" i="7" s="1"/>
  <c r="K348" i="7" s="1"/>
  <c r="L348" i="7" s="1"/>
  <c r="C349" i="7" s="1"/>
  <c r="D349" i="7" s="1"/>
  <c r="K349" i="7" s="1"/>
  <c r="L349" i="7" s="1"/>
  <c r="C350" i="7" s="1"/>
  <c r="D350" i="7" s="1"/>
  <c r="K350" i="7" s="1"/>
  <c r="L350" i="7" s="1"/>
  <c r="C351" i="7" s="1"/>
  <c r="D351" i="7" s="1"/>
  <c r="K351" i="7" s="1"/>
  <c r="L351" i="7" s="1"/>
  <c r="C352" i="7" s="1"/>
  <c r="D352" i="7" s="1"/>
  <c r="K352" i="7" s="1"/>
  <c r="L352" i="7" s="1"/>
  <c r="C353" i="7" s="1"/>
  <c r="D353" i="7" s="1"/>
  <c r="K353" i="7" s="1"/>
  <c r="L353" i="7" s="1"/>
  <c r="C354" i="7" s="1"/>
  <c r="D354" i="7" s="1"/>
  <c r="K354" i="7" s="1"/>
  <c r="L354" i="7" s="1"/>
  <c r="C355" i="7" s="1"/>
  <c r="D355" i="7" s="1"/>
  <c r="K355" i="7" s="1"/>
  <c r="L355" i="7" s="1"/>
  <c r="C356" i="7" s="1"/>
  <c r="D356" i="7" s="1"/>
  <c r="K356" i="7" s="1"/>
  <c r="L356" i="7" s="1"/>
  <c r="C357" i="7" s="1"/>
  <c r="D357" i="7" s="1"/>
  <c r="K357" i="7" s="1"/>
  <c r="L357" i="7" s="1"/>
  <c r="C358" i="7" s="1"/>
  <c r="D358" i="7" s="1"/>
  <c r="K358" i="7" s="1"/>
  <c r="L358" i="7" s="1"/>
  <c r="C359" i="7" s="1"/>
  <c r="D359" i="7" s="1"/>
  <c r="K359" i="7" s="1"/>
  <c r="L359" i="7" s="1"/>
  <c r="C360" i="7" s="1"/>
  <c r="D360" i="7" s="1"/>
  <c r="K360" i="7" s="1"/>
  <c r="L360" i="7" s="1"/>
  <c r="C361" i="7" s="1"/>
  <c r="D361" i="7" s="1"/>
  <c r="K361" i="7" s="1"/>
  <c r="L361" i="7" s="1"/>
  <c r="C362" i="7" s="1"/>
  <c r="D362" i="7" s="1"/>
  <c r="K362" i="7" s="1"/>
  <c r="L362" i="7" s="1"/>
  <c r="C363" i="7" s="1"/>
  <c r="D363" i="7" s="1"/>
  <c r="K363" i="7" s="1"/>
  <c r="L363" i="7" s="1"/>
  <c r="C364" i="7" s="1"/>
  <c r="D364" i="7" s="1"/>
  <c r="K364" i="7" s="1"/>
  <c r="L364" i="7" s="1"/>
  <c r="C365" i="7" s="1"/>
  <c r="D365" i="7" s="1"/>
  <c r="K365" i="7" s="1"/>
  <c r="L365" i="7" s="1"/>
  <c r="C366" i="7" s="1"/>
  <c r="D366" i="7" s="1"/>
  <c r="K366" i="7" s="1"/>
  <c r="L366" i="7" s="1"/>
  <c r="K2" i="7"/>
  <c r="K3" i="7"/>
  <c r="L3" i="7" s="1"/>
  <c r="K4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H90" i="7"/>
  <c r="H210" i="7"/>
  <c r="H216" i="7"/>
  <c r="H217" i="7"/>
  <c r="H351" i="7"/>
  <c r="I2" i="7"/>
  <c r="H2" i="7" s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H33" i="7" s="1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H93" i="7" s="1"/>
  <c r="I94" i="7"/>
  <c r="I95" i="7"/>
  <c r="I96" i="7"/>
  <c r="I97" i="7"/>
  <c r="H97" i="7" s="1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H209" i="7" s="1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H301" i="7" s="1"/>
  <c r="I302" i="7"/>
  <c r="H302" i="7" s="1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G9" i="7"/>
  <c r="G10" i="7"/>
  <c r="H10" i="7" s="1"/>
  <c r="G11" i="7"/>
  <c r="H11" i="7" s="1"/>
  <c r="G12" i="7"/>
  <c r="G13" i="7"/>
  <c r="G14" i="7"/>
  <c r="G15" i="7" s="1"/>
  <c r="G16" i="7" s="1"/>
  <c r="G17" i="7" s="1"/>
  <c r="G18" i="7" s="1"/>
  <c r="G19" i="7" s="1"/>
  <c r="G20" i="7" s="1"/>
  <c r="G21" i="7" s="1"/>
  <c r="G22" i="7" s="1"/>
  <c r="G23" i="7" s="1"/>
  <c r="G24" i="7"/>
  <c r="H24" i="7" s="1"/>
  <c r="G25" i="7"/>
  <c r="H25" i="7" s="1"/>
  <c r="G26" i="7"/>
  <c r="H26" i="7" s="1"/>
  <c r="G27" i="7"/>
  <c r="G28" i="7"/>
  <c r="G29" i="7" s="1"/>
  <c r="G30" i="7" s="1"/>
  <c r="G31" i="7" s="1"/>
  <c r="G32" i="7" s="1"/>
  <c r="G33" i="7" s="1"/>
  <c r="G34" i="7" s="1"/>
  <c r="G35" i="7" s="1"/>
  <c r="G36" i="7" s="1"/>
  <c r="G37" i="7"/>
  <c r="G38" i="7" s="1"/>
  <c r="G39" i="7"/>
  <c r="H39" i="7" s="1"/>
  <c r="G43" i="7"/>
  <c r="H43" i="7" s="1"/>
  <c r="G44" i="7"/>
  <c r="G45" i="7"/>
  <c r="G46" i="7"/>
  <c r="H46" i="7" s="1"/>
  <c r="G47" i="7"/>
  <c r="H47" i="7" s="1"/>
  <c r="G48" i="7"/>
  <c r="G49" i="7" s="1"/>
  <c r="G50" i="7" s="1"/>
  <c r="H50" i="7" s="1"/>
  <c r="G51" i="7"/>
  <c r="G52" i="7" s="1"/>
  <c r="G53" i="7" s="1"/>
  <c r="G54" i="7"/>
  <c r="G55" i="7" s="1"/>
  <c r="G56" i="7" s="1"/>
  <c r="G57" i="7" s="1"/>
  <c r="G58" i="7"/>
  <c r="G59" i="7" s="1"/>
  <c r="G60" i="7"/>
  <c r="G61" i="7"/>
  <c r="G62" i="7" s="1"/>
  <c r="H62" i="7" s="1"/>
  <c r="G63" i="7"/>
  <c r="H63" i="7" s="1"/>
  <c r="G64" i="7"/>
  <c r="G65" i="7"/>
  <c r="G66" i="7"/>
  <c r="G67" i="7" s="1"/>
  <c r="G68" i="7"/>
  <c r="G69" i="7"/>
  <c r="G71" i="7"/>
  <c r="H71" i="7" s="1"/>
  <c r="G72" i="7"/>
  <c r="H72" i="7" s="1"/>
  <c r="G73" i="7"/>
  <c r="G74" i="7" s="1"/>
  <c r="H74" i="7" s="1"/>
  <c r="G75" i="7"/>
  <c r="G76" i="7"/>
  <c r="G77" i="7"/>
  <c r="G78" i="7"/>
  <c r="H78" i="7" s="1"/>
  <c r="G79" i="7"/>
  <c r="H79" i="7" s="1"/>
  <c r="G80" i="7"/>
  <c r="H80" i="7" s="1"/>
  <c r="G81" i="7"/>
  <c r="G82" i="7"/>
  <c r="G83" i="7" s="1"/>
  <c r="G84" i="7" s="1"/>
  <c r="G85" i="7" s="1"/>
  <c r="G86" i="7" s="1"/>
  <c r="G87" i="7" s="1"/>
  <c r="G88" i="7" s="1"/>
  <c r="G89" i="7" s="1"/>
  <c r="G90" i="7" s="1"/>
  <c r="G91" i="7"/>
  <c r="G92" i="7"/>
  <c r="G93" i="7"/>
  <c r="G94" i="7" s="1"/>
  <c r="G95" i="7" s="1"/>
  <c r="G96" i="7" s="1"/>
  <c r="G97" i="7"/>
  <c r="G98" i="7"/>
  <c r="G99" i="7"/>
  <c r="G100" i="7" s="1"/>
  <c r="G101" i="7" s="1"/>
  <c r="G102" i="7" s="1"/>
  <c r="G103" i="7" s="1"/>
  <c r="H103" i="7" s="1"/>
  <c r="G104" i="7"/>
  <c r="H104" i="7" s="1"/>
  <c r="G105" i="7"/>
  <c r="H105" i="7" s="1"/>
  <c r="G106" i="7"/>
  <c r="G107" i="7"/>
  <c r="G108" i="7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/>
  <c r="G120" i="7"/>
  <c r="H120" i="7" s="1"/>
  <c r="G121" i="7"/>
  <c r="H121" i="7" s="1"/>
  <c r="G122" i="7"/>
  <c r="H122" i="7" s="1"/>
  <c r="G123" i="7"/>
  <c r="G124" i="7"/>
  <c r="G125" i="7"/>
  <c r="G126" i="7" s="1"/>
  <c r="G127" i="7" s="1"/>
  <c r="G128" i="7" s="1"/>
  <c r="G129" i="7" s="1"/>
  <c r="G130" i="7" s="1"/>
  <c r="G131" i="7"/>
  <c r="G132" i="7"/>
  <c r="G133" i="7" s="1"/>
  <c r="G134" i="7" s="1"/>
  <c r="G135" i="7" s="1"/>
  <c r="G136" i="7" s="1"/>
  <c r="H136" i="7" s="1"/>
  <c r="G137" i="7"/>
  <c r="G138" i="7"/>
  <c r="G139" i="7"/>
  <c r="H139" i="7" s="1"/>
  <c r="G140" i="7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H153" i="7" s="1"/>
  <c r="G154" i="7"/>
  <c r="G155" i="7"/>
  <c r="G156" i="7"/>
  <c r="G157" i="7"/>
  <c r="G158" i="7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H168" i="7" s="1"/>
  <c r="G169" i="7"/>
  <c r="G170" i="7" s="1"/>
  <c r="G171" i="7" s="1"/>
  <c r="G172" i="7" s="1"/>
  <c r="G173" i="7" s="1"/>
  <c r="G174" i="7" s="1"/>
  <c r="G175" i="7" s="1"/>
  <c r="G176" i="7" s="1"/>
  <c r="G177" i="7" s="1"/>
  <c r="G178" i="7"/>
  <c r="G179" i="7"/>
  <c r="G180" i="7"/>
  <c r="G181" i="7"/>
  <c r="G182" i="7" s="1"/>
  <c r="G183" i="7" s="1"/>
  <c r="G184" i="7" s="1"/>
  <c r="G185" i="7" s="1"/>
  <c r="G186" i="7" s="1"/>
  <c r="G187" i="7" s="1"/>
  <c r="H187" i="7" s="1"/>
  <c r="G188" i="7"/>
  <c r="H188" i="7" s="1"/>
  <c r="G189" i="7"/>
  <c r="G190" i="7" s="1"/>
  <c r="G193" i="7"/>
  <c r="G194" i="7"/>
  <c r="G195" i="7" s="1"/>
  <c r="G196" i="7" s="1"/>
  <c r="G197" i="7" s="1"/>
  <c r="G198" i="7" s="1"/>
  <c r="G199" i="7"/>
  <c r="H199" i="7" s="1"/>
  <c r="G200" i="7"/>
  <c r="G201" i="7"/>
  <c r="G202" i="7"/>
  <c r="G203" i="7"/>
  <c r="G204" i="7"/>
  <c r="G205" i="7" s="1"/>
  <c r="G206" i="7" s="1"/>
  <c r="H206" i="7" s="1"/>
  <c r="G207" i="7"/>
  <c r="H207" i="7" s="1"/>
  <c r="G208" i="7"/>
  <c r="G209" i="7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/>
  <c r="G222" i="7"/>
  <c r="G223" i="7"/>
  <c r="H223" i="7" s="1"/>
  <c r="G224" i="7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/>
  <c r="G247" i="7"/>
  <c r="H247" i="7" s="1"/>
  <c r="G248" i="7"/>
  <c r="H248" i="7" s="1"/>
  <c r="G249" i="7"/>
  <c r="H249" i="7" s="1"/>
  <c r="G250" i="7"/>
  <c r="G251" i="7"/>
  <c r="G252" i="7" s="1"/>
  <c r="G253" i="7" s="1"/>
  <c r="G254" i="7" s="1"/>
  <c r="G255" i="7" s="1"/>
  <c r="G256" i="7"/>
  <c r="G257" i="7"/>
  <c r="G258" i="7" s="1"/>
  <c r="G259" i="7" s="1"/>
  <c r="G260" i="7" s="1"/>
  <c r="G261" i="7" s="1"/>
  <c r="G262" i="7" s="1"/>
  <c r="G263" i="7"/>
  <c r="G264" i="7"/>
  <c r="H264" i="7" s="1"/>
  <c r="G265" i="7"/>
  <c r="G266" i="7" s="1"/>
  <c r="G273" i="7"/>
  <c r="G274" i="7"/>
  <c r="G275" i="7"/>
  <c r="G276" i="7"/>
  <c r="G277" i="7"/>
  <c r="G278" i="7"/>
  <c r="G279" i="7" s="1"/>
  <c r="G280" i="7" s="1"/>
  <c r="G281" i="7" s="1"/>
  <c r="G282" i="7" s="1"/>
  <c r="G283" i="7" s="1"/>
  <c r="H283" i="7" s="1"/>
  <c r="G284" i="7"/>
  <c r="H284" i="7" s="1"/>
  <c r="G285" i="7"/>
  <c r="G286" i="7"/>
  <c r="G287" i="7" s="1"/>
  <c r="G288" i="7" s="1"/>
  <c r="G289" i="7" s="1"/>
  <c r="G290" i="7" s="1"/>
  <c r="G291" i="7" s="1"/>
  <c r="G292" i="7" s="1"/>
  <c r="G293" i="7" s="1"/>
  <c r="G294" i="7" s="1"/>
  <c r="G295" i="7" s="1"/>
  <c r="G296" i="7"/>
  <c r="G297" i="7"/>
  <c r="H297" i="7" s="1"/>
  <c r="G298" i="7"/>
  <c r="H298" i="7" s="1"/>
  <c r="G299" i="7"/>
  <c r="G300" i="7"/>
  <c r="G301" i="7"/>
  <c r="G302" i="7"/>
  <c r="G303" i="7" s="1"/>
  <c r="G304" i="7" s="1"/>
  <c r="G305" i="7" s="1"/>
  <c r="G306" i="7" s="1"/>
  <c r="G308" i="7"/>
  <c r="G309" i="7"/>
  <c r="G310" i="7"/>
  <c r="G311" i="7"/>
  <c r="H311" i="7" s="1"/>
  <c r="G312" i="7"/>
  <c r="H312" i="7" s="1"/>
  <c r="G313" i="7"/>
  <c r="H313" i="7" s="1"/>
  <c r="G314" i="7"/>
  <c r="G315" i="7"/>
  <c r="G316" i="7"/>
  <c r="G317" i="7" s="1"/>
  <c r="G318" i="7" s="1"/>
  <c r="G319" i="7" s="1"/>
  <c r="G320" i="7" s="1"/>
  <c r="G321" i="7" s="1"/>
  <c r="G322" i="7" s="1"/>
  <c r="G323" i="7" s="1"/>
  <c r="G324" i="7"/>
  <c r="G325" i="7"/>
  <c r="G326" i="7"/>
  <c r="G327" i="7"/>
  <c r="G328" i="7" s="1"/>
  <c r="G329" i="7" s="1"/>
  <c r="H329" i="7" s="1"/>
  <c r="G330" i="7"/>
  <c r="H330" i="7" s="1"/>
  <c r="G331" i="7"/>
  <c r="G332" i="7" s="1"/>
  <c r="G333" i="7" s="1"/>
  <c r="G334" i="7" s="1"/>
  <c r="G335" i="7" s="1"/>
  <c r="G336" i="7" s="1"/>
  <c r="G337" i="7" s="1"/>
  <c r="G338" i="7" s="1"/>
  <c r="G339" i="7" s="1"/>
  <c r="G340" i="7"/>
  <c r="G341" i="7"/>
  <c r="G342" i="7" s="1"/>
  <c r="G343" i="7" s="1"/>
  <c r="G344" i="7" s="1"/>
  <c r="G345" i="7" s="1"/>
  <c r="G346" i="7" s="1"/>
  <c r="G347" i="7" s="1"/>
  <c r="H347" i="7" s="1"/>
  <c r="G348" i="7"/>
  <c r="G349" i="7" s="1"/>
  <c r="G351" i="7"/>
  <c r="G352" i="7" s="1"/>
  <c r="G353" i="7" s="1"/>
  <c r="G354" i="7"/>
  <c r="G355" i="7"/>
  <c r="G356" i="7" s="1"/>
  <c r="G357" i="7"/>
  <c r="G358" i="7" s="1"/>
  <c r="G359" i="7" s="1"/>
  <c r="G360" i="7" s="1"/>
  <c r="G361" i="7"/>
  <c r="G362" i="7" s="1"/>
  <c r="G363" i="7"/>
  <c r="G364" i="7" s="1"/>
  <c r="G366" i="7"/>
  <c r="H366" i="7" s="1"/>
  <c r="G3" i="7"/>
  <c r="G4" i="7" s="1"/>
  <c r="G5" i="7" s="1"/>
  <c r="G6" i="7" s="1"/>
  <c r="G7" i="7" s="1"/>
  <c r="G8" i="7" s="1"/>
  <c r="H8" i="7" s="1"/>
  <c r="F2" i="7"/>
  <c r="E2" i="7" s="1"/>
  <c r="F3" i="7"/>
  <c r="E3" i="7" s="1"/>
  <c r="F4" i="7"/>
  <c r="E4" i="7" s="1"/>
  <c r="F5" i="7"/>
  <c r="E5" i="7" s="1"/>
  <c r="F6" i="7"/>
  <c r="E6" i="7" s="1"/>
  <c r="F7" i="7"/>
  <c r="E7" i="7" s="1"/>
  <c r="F8" i="7"/>
  <c r="E8" i="7" s="1"/>
  <c r="F9" i="7"/>
  <c r="E9" i="7" s="1"/>
  <c r="F10" i="7"/>
  <c r="E10" i="7" s="1"/>
  <c r="F11" i="7"/>
  <c r="E11" i="7" s="1"/>
  <c r="F12" i="7"/>
  <c r="E12" i="7" s="1"/>
  <c r="F13" i="7"/>
  <c r="E13" i="7" s="1"/>
  <c r="F14" i="7"/>
  <c r="E14" i="7" s="1"/>
  <c r="F15" i="7"/>
  <c r="E15" i="7" s="1"/>
  <c r="F16" i="7"/>
  <c r="E16" i="7" s="1"/>
  <c r="F17" i="7"/>
  <c r="E17" i="7" s="1"/>
  <c r="F18" i="7"/>
  <c r="E18" i="7" s="1"/>
  <c r="F19" i="7"/>
  <c r="E19" i="7" s="1"/>
  <c r="F20" i="7"/>
  <c r="E20" i="7" s="1"/>
  <c r="F21" i="7"/>
  <c r="E21" i="7" s="1"/>
  <c r="F22" i="7"/>
  <c r="E22" i="7" s="1"/>
  <c r="F23" i="7"/>
  <c r="E23" i="7" s="1"/>
  <c r="F24" i="7"/>
  <c r="E24" i="7" s="1"/>
  <c r="F25" i="7"/>
  <c r="E25" i="7" s="1"/>
  <c r="F26" i="7"/>
  <c r="E26" i="7" s="1"/>
  <c r="F27" i="7"/>
  <c r="E27" i="7" s="1"/>
  <c r="F28" i="7"/>
  <c r="E28" i="7" s="1"/>
  <c r="F29" i="7"/>
  <c r="E29" i="7" s="1"/>
  <c r="F30" i="7"/>
  <c r="E30" i="7" s="1"/>
  <c r="F31" i="7"/>
  <c r="E31" i="7" s="1"/>
  <c r="F32" i="7"/>
  <c r="E32" i="7" s="1"/>
  <c r="F33" i="7"/>
  <c r="E33" i="7" s="1"/>
  <c r="F34" i="7"/>
  <c r="E34" i="7" s="1"/>
  <c r="F35" i="7"/>
  <c r="E35" i="7" s="1"/>
  <c r="F36" i="7"/>
  <c r="E36" i="7" s="1"/>
  <c r="F37" i="7"/>
  <c r="E37" i="7" s="1"/>
  <c r="F38" i="7"/>
  <c r="E38" i="7" s="1"/>
  <c r="F39" i="7"/>
  <c r="E39" i="7" s="1"/>
  <c r="F40" i="7"/>
  <c r="E40" i="7" s="1"/>
  <c r="F41" i="7"/>
  <c r="E41" i="7" s="1"/>
  <c r="F42" i="7"/>
  <c r="E42" i="7" s="1"/>
  <c r="F43" i="7"/>
  <c r="E43" i="7" s="1"/>
  <c r="F44" i="7"/>
  <c r="E44" i="7" s="1"/>
  <c r="F45" i="7"/>
  <c r="E45" i="7" s="1"/>
  <c r="F46" i="7"/>
  <c r="E46" i="7" s="1"/>
  <c r="F47" i="7"/>
  <c r="E47" i="7" s="1"/>
  <c r="F48" i="7"/>
  <c r="E48" i="7" s="1"/>
  <c r="F49" i="7"/>
  <c r="E49" i="7" s="1"/>
  <c r="F50" i="7"/>
  <c r="E50" i="7" s="1"/>
  <c r="F51" i="7"/>
  <c r="E51" i="7" s="1"/>
  <c r="F52" i="7"/>
  <c r="E52" i="7" s="1"/>
  <c r="F53" i="7"/>
  <c r="E53" i="7" s="1"/>
  <c r="F54" i="7"/>
  <c r="E54" i="7" s="1"/>
  <c r="F55" i="7"/>
  <c r="E55" i="7" s="1"/>
  <c r="F56" i="7"/>
  <c r="E56" i="7" s="1"/>
  <c r="F57" i="7"/>
  <c r="E57" i="7" s="1"/>
  <c r="F58" i="7"/>
  <c r="E58" i="7" s="1"/>
  <c r="F59" i="7"/>
  <c r="E59" i="7" s="1"/>
  <c r="F60" i="7"/>
  <c r="E60" i="7" s="1"/>
  <c r="F61" i="7"/>
  <c r="E61" i="7" s="1"/>
  <c r="F62" i="7"/>
  <c r="E62" i="7" s="1"/>
  <c r="F63" i="7"/>
  <c r="E63" i="7" s="1"/>
  <c r="F64" i="7"/>
  <c r="E64" i="7" s="1"/>
  <c r="F65" i="7"/>
  <c r="E65" i="7" s="1"/>
  <c r="F66" i="7"/>
  <c r="E66" i="7" s="1"/>
  <c r="F67" i="7"/>
  <c r="E67" i="7" s="1"/>
  <c r="F68" i="7"/>
  <c r="E68" i="7" s="1"/>
  <c r="F69" i="7"/>
  <c r="E69" i="7" s="1"/>
  <c r="F70" i="7"/>
  <c r="E70" i="7" s="1"/>
  <c r="F71" i="7"/>
  <c r="E71" i="7" s="1"/>
  <c r="F72" i="7"/>
  <c r="E72" i="7" s="1"/>
  <c r="F73" i="7"/>
  <c r="E73" i="7" s="1"/>
  <c r="F74" i="7"/>
  <c r="E74" i="7" s="1"/>
  <c r="F75" i="7"/>
  <c r="E75" i="7" s="1"/>
  <c r="F76" i="7"/>
  <c r="E76" i="7" s="1"/>
  <c r="F77" i="7"/>
  <c r="E77" i="7" s="1"/>
  <c r="F78" i="7"/>
  <c r="E78" i="7" s="1"/>
  <c r="F79" i="7"/>
  <c r="E79" i="7" s="1"/>
  <c r="F80" i="7"/>
  <c r="E80" i="7" s="1"/>
  <c r="F81" i="7"/>
  <c r="E81" i="7" s="1"/>
  <c r="F82" i="7"/>
  <c r="E82" i="7" s="1"/>
  <c r="F83" i="7"/>
  <c r="E83" i="7" s="1"/>
  <c r="F84" i="7"/>
  <c r="E84" i="7" s="1"/>
  <c r="F85" i="7"/>
  <c r="E85" i="7" s="1"/>
  <c r="F86" i="7"/>
  <c r="E86" i="7" s="1"/>
  <c r="F87" i="7"/>
  <c r="E87" i="7" s="1"/>
  <c r="F88" i="7"/>
  <c r="E88" i="7" s="1"/>
  <c r="F89" i="7"/>
  <c r="E89" i="7" s="1"/>
  <c r="F90" i="7"/>
  <c r="E90" i="7" s="1"/>
  <c r="F91" i="7"/>
  <c r="E91" i="7" s="1"/>
  <c r="F92" i="7"/>
  <c r="E92" i="7" s="1"/>
  <c r="F93" i="7"/>
  <c r="E93" i="7" s="1"/>
  <c r="F94" i="7"/>
  <c r="E94" i="7" s="1"/>
  <c r="F95" i="7"/>
  <c r="E95" i="7" s="1"/>
  <c r="F96" i="7"/>
  <c r="E96" i="7" s="1"/>
  <c r="F97" i="7"/>
  <c r="E97" i="7" s="1"/>
  <c r="F98" i="7"/>
  <c r="E98" i="7" s="1"/>
  <c r="F99" i="7"/>
  <c r="E99" i="7" s="1"/>
  <c r="F100" i="7"/>
  <c r="E100" i="7" s="1"/>
  <c r="F101" i="7"/>
  <c r="E101" i="7" s="1"/>
  <c r="F102" i="7"/>
  <c r="E102" i="7" s="1"/>
  <c r="F103" i="7"/>
  <c r="E103" i="7" s="1"/>
  <c r="F104" i="7"/>
  <c r="E104" i="7" s="1"/>
  <c r="F105" i="7"/>
  <c r="E105" i="7" s="1"/>
  <c r="F106" i="7"/>
  <c r="E106" i="7" s="1"/>
  <c r="F107" i="7"/>
  <c r="E107" i="7" s="1"/>
  <c r="F108" i="7"/>
  <c r="E108" i="7" s="1"/>
  <c r="F109" i="7"/>
  <c r="E109" i="7" s="1"/>
  <c r="F110" i="7"/>
  <c r="E110" i="7" s="1"/>
  <c r="F111" i="7"/>
  <c r="E111" i="7" s="1"/>
  <c r="F112" i="7"/>
  <c r="E112" i="7" s="1"/>
  <c r="F113" i="7"/>
  <c r="E113" i="7" s="1"/>
  <c r="F114" i="7"/>
  <c r="E114" i="7" s="1"/>
  <c r="F115" i="7"/>
  <c r="E115" i="7" s="1"/>
  <c r="F116" i="7"/>
  <c r="E116" i="7" s="1"/>
  <c r="F117" i="7"/>
  <c r="E117" i="7" s="1"/>
  <c r="F118" i="7"/>
  <c r="E118" i="7" s="1"/>
  <c r="F119" i="7"/>
  <c r="E119" i="7" s="1"/>
  <c r="F120" i="7"/>
  <c r="E120" i="7" s="1"/>
  <c r="F121" i="7"/>
  <c r="E121" i="7" s="1"/>
  <c r="F122" i="7"/>
  <c r="E122" i="7" s="1"/>
  <c r="F123" i="7"/>
  <c r="E123" i="7" s="1"/>
  <c r="F124" i="7"/>
  <c r="E124" i="7" s="1"/>
  <c r="F125" i="7"/>
  <c r="E125" i="7" s="1"/>
  <c r="F126" i="7"/>
  <c r="E126" i="7" s="1"/>
  <c r="F127" i="7"/>
  <c r="E127" i="7" s="1"/>
  <c r="F128" i="7"/>
  <c r="E128" i="7" s="1"/>
  <c r="F129" i="7"/>
  <c r="E129" i="7" s="1"/>
  <c r="F130" i="7"/>
  <c r="E130" i="7" s="1"/>
  <c r="F131" i="7"/>
  <c r="E131" i="7" s="1"/>
  <c r="F132" i="7"/>
  <c r="E132" i="7" s="1"/>
  <c r="F133" i="7"/>
  <c r="E133" i="7" s="1"/>
  <c r="F134" i="7"/>
  <c r="E134" i="7" s="1"/>
  <c r="F135" i="7"/>
  <c r="E135" i="7" s="1"/>
  <c r="F136" i="7"/>
  <c r="E136" i="7" s="1"/>
  <c r="F137" i="7"/>
  <c r="E137" i="7" s="1"/>
  <c r="F138" i="7"/>
  <c r="E138" i="7" s="1"/>
  <c r="F139" i="7"/>
  <c r="E139" i="7" s="1"/>
  <c r="F140" i="7"/>
  <c r="E140" i="7" s="1"/>
  <c r="F141" i="7"/>
  <c r="E141" i="7" s="1"/>
  <c r="F142" i="7"/>
  <c r="E142" i="7" s="1"/>
  <c r="F143" i="7"/>
  <c r="E143" i="7" s="1"/>
  <c r="F144" i="7"/>
  <c r="E144" i="7" s="1"/>
  <c r="F145" i="7"/>
  <c r="E145" i="7" s="1"/>
  <c r="F146" i="7"/>
  <c r="E146" i="7" s="1"/>
  <c r="F147" i="7"/>
  <c r="E147" i="7" s="1"/>
  <c r="F148" i="7"/>
  <c r="E148" i="7" s="1"/>
  <c r="F149" i="7"/>
  <c r="E149" i="7" s="1"/>
  <c r="F150" i="7"/>
  <c r="E150" i="7" s="1"/>
  <c r="F151" i="7"/>
  <c r="E151" i="7" s="1"/>
  <c r="F152" i="7"/>
  <c r="E152" i="7" s="1"/>
  <c r="F153" i="7"/>
  <c r="E153" i="7" s="1"/>
  <c r="F154" i="7"/>
  <c r="E154" i="7" s="1"/>
  <c r="F155" i="7"/>
  <c r="E155" i="7" s="1"/>
  <c r="F156" i="7"/>
  <c r="E156" i="7" s="1"/>
  <c r="F157" i="7"/>
  <c r="E157" i="7" s="1"/>
  <c r="F158" i="7"/>
  <c r="E158" i="7" s="1"/>
  <c r="F159" i="7"/>
  <c r="E159" i="7" s="1"/>
  <c r="F160" i="7"/>
  <c r="E160" i="7" s="1"/>
  <c r="F161" i="7"/>
  <c r="E161" i="7" s="1"/>
  <c r="F162" i="7"/>
  <c r="E162" i="7" s="1"/>
  <c r="F163" i="7"/>
  <c r="E163" i="7" s="1"/>
  <c r="F164" i="7"/>
  <c r="E164" i="7" s="1"/>
  <c r="F165" i="7"/>
  <c r="E165" i="7" s="1"/>
  <c r="F166" i="7"/>
  <c r="E166" i="7" s="1"/>
  <c r="F167" i="7"/>
  <c r="E167" i="7" s="1"/>
  <c r="F168" i="7"/>
  <c r="E168" i="7" s="1"/>
  <c r="F169" i="7"/>
  <c r="E169" i="7" s="1"/>
  <c r="F170" i="7"/>
  <c r="E170" i="7" s="1"/>
  <c r="F171" i="7"/>
  <c r="E171" i="7" s="1"/>
  <c r="F172" i="7"/>
  <c r="E172" i="7" s="1"/>
  <c r="F173" i="7"/>
  <c r="E173" i="7" s="1"/>
  <c r="F174" i="7"/>
  <c r="E174" i="7" s="1"/>
  <c r="F175" i="7"/>
  <c r="E175" i="7" s="1"/>
  <c r="F176" i="7"/>
  <c r="E176" i="7" s="1"/>
  <c r="F177" i="7"/>
  <c r="E177" i="7" s="1"/>
  <c r="F178" i="7"/>
  <c r="E178" i="7" s="1"/>
  <c r="F179" i="7"/>
  <c r="E179" i="7" s="1"/>
  <c r="F180" i="7"/>
  <c r="E180" i="7" s="1"/>
  <c r="F181" i="7"/>
  <c r="E181" i="7" s="1"/>
  <c r="F182" i="7"/>
  <c r="E182" i="7" s="1"/>
  <c r="F183" i="7"/>
  <c r="E183" i="7" s="1"/>
  <c r="F184" i="7"/>
  <c r="E184" i="7" s="1"/>
  <c r="F185" i="7"/>
  <c r="E185" i="7" s="1"/>
  <c r="F186" i="7"/>
  <c r="E186" i="7" s="1"/>
  <c r="F187" i="7"/>
  <c r="E187" i="7" s="1"/>
  <c r="F188" i="7"/>
  <c r="E188" i="7" s="1"/>
  <c r="F189" i="7"/>
  <c r="E189" i="7" s="1"/>
  <c r="F190" i="7"/>
  <c r="E190" i="7" s="1"/>
  <c r="F191" i="7"/>
  <c r="E191" i="7" s="1"/>
  <c r="F192" i="7"/>
  <c r="E192" i="7" s="1"/>
  <c r="F193" i="7"/>
  <c r="E193" i="7" s="1"/>
  <c r="F194" i="7"/>
  <c r="E194" i="7" s="1"/>
  <c r="F195" i="7"/>
  <c r="E195" i="7" s="1"/>
  <c r="F196" i="7"/>
  <c r="E196" i="7" s="1"/>
  <c r="F197" i="7"/>
  <c r="E197" i="7" s="1"/>
  <c r="F198" i="7"/>
  <c r="E198" i="7" s="1"/>
  <c r="F199" i="7"/>
  <c r="E199" i="7" s="1"/>
  <c r="F200" i="7"/>
  <c r="E200" i="7" s="1"/>
  <c r="F201" i="7"/>
  <c r="E201" i="7" s="1"/>
  <c r="F202" i="7"/>
  <c r="E202" i="7" s="1"/>
  <c r="F203" i="7"/>
  <c r="E203" i="7" s="1"/>
  <c r="F204" i="7"/>
  <c r="E204" i="7" s="1"/>
  <c r="F205" i="7"/>
  <c r="E205" i="7" s="1"/>
  <c r="F206" i="7"/>
  <c r="E206" i="7" s="1"/>
  <c r="F207" i="7"/>
  <c r="E207" i="7" s="1"/>
  <c r="F208" i="7"/>
  <c r="E208" i="7" s="1"/>
  <c r="F209" i="7"/>
  <c r="E209" i="7" s="1"/>
  <c r="F210" i="7"/>
  <c r="E210" i="7" s="1"/>
  <c r="F211" i="7"/>
  <c r="E211" i="7" s="1"/>
  <c r="F212" i="7"/>
  <c r="E212" i="7" s="1"/>
  <c r="F213" i="7"/>
  <c r="E213" i="7" s="1"/>
  <c r="F214" i="7"/>
  <c r="E214" i="7" s="1"/>
  <c r="F215" i="7"/>
  <c r="E215" i="7" s="1"/>
  <c r="F216" i="7"/>
  <c r="E216" i="7" s="1"/>
  <c r="F217" i="7"/>
  <c r="E217" i="7" s="1"/>
  <c r="F218" i="7"/>
  <c r="E218" i="7" s="1"/>
  <c r="F219" i="7"/>
  <c r="E219" i="7" s="1"/>
  <c r="F220" i="7"/>
  <c r="E220" i="7" s="1"/>
  <c r="F221" i="7"/>
  <c r="E221" i="7" s="1"/>
  <c r="F222" i="7"/>
  <c r="E222" i="7" s="1"/>
  <c r="F223" i="7"/>
  <c r="E223" i="7" s="1"/>
  <c r="F224" i="7"/>
  <c r="E224" i="7" s="1"/>
  <c r="F225" i="7"/>
  <c r="E225" i="7" s="1"/>
  <c r="F226" i="7"/>
  <c r="E226" i="7" s="1"/>
  <c r="F227" i="7"/>
  <c r="E227" i="7" s="1"/>
  <c r="F228" i="7"/>
  <c r="E228" i="7" s="1"/>
  <c r="F229" i="7"/>
  <c r="E229" i="7" s="1"/>
  <c r="F230" i="7"/>
  <c r="E230" i="7" s="1"/>
  <c r="F231" i="7"/>
  <c r="E231" i="7" s="1"/>
  <c r="F232" i="7"/>
  <c r="E232" i="7" s="1"/>
  <c r="F233" i="7"/>
  <c r="E233" i="7" s="1"/>
  <c r="F234" i="7"/>
  <c r="E234" i="7" s="1"/>
  <c r="F235" i="7"/>
  <c r="E235" i="7" s="1"/>
  <c r="F236" i="7"/>
  <c r="E236" i="7" s="1"/>
  <c r="F237" i="7"/>
  <c r="E237" i="7" s="1"/>
  <c r="F238" i="7"/>
  <c r="E238" i="7" s="1"/>
  <c r="F239" i="7"/>
  <c r="E239" i="7" s="1"/>
  <c r="F240" i="7"/>
  <c r="E240" i="7" s="1"/>
  <c r="F241" i="7"/>
  <c r="E241" i="7" s="1"/>
  <c r="F242" i="7"/>
  <c r="E242" i="7" s="1"/>
  <c r="F243" i="7"/>
  <c r="E243" i="7" s="1"/>
  <c r="F244" i="7"/>
  <c r="E244" i="7" s="1"/>
  <c r="F245" i="7"/>
  <c r="E245" i="7" s="1"/>
  <c r="F246" i="7"/>
  <c r="E246" i="7" s="1"/>
  <c r="F247" i="7"/>
  <c r="E247" i="7" s="1"/>
  <c r="F248" i="7"/>
  <c r="E248" i="7" s="1"/>
  <c r="F249" i="7"/>
  <c r="E249" i="7" s="1"/>
  <c r="F250" i="7"/>
  <c r="E250" i="7" s="1"/>
  <c r="F251" i="7"/>
  <c r="E251" i="7" s="1"/>
  <c r="F252" i="7"/>
  <c r="E252" i="7" s="1"/>
  <c r="F253" i="7"/>
  <c r="E253" i="7" s="1"/>
  <c r="F254" i="7"/>
  <c r="E254" i="7" s="1"/>
  <c r="F255" i="7"/>
  <c r="E255" i="7" s="1"/>
  <c r="F256" i="7"/>
  <c r="E256" i="7" s="1"/>
  <c r="F257" i="7"/>
  <c r="E257" i="7" s="1"/>
  <c r="F258" i="7"/>
  <c r="E258" i="7" s="1"/>
  <c r="F259" i="7"/>
  <c r="E259" i="7" s="1"/>
  <c r="F260" i="7"/>
  <c r="E260" i="7" s="1"/>
  <c r="F261" i="7"/>
  <c r="E261" i="7" s="1"/>
  <c r="F262" i="7"/>
  <c r="E262" i="7" s="1"/>
  <c r="F263" i="7"/>
  <c r="E263" i="7" s="1"/>
  <c r="F264" i="7"/>
  <c r="E264" i="7" s="1"/>
  <c r="F265" i="7"/>
  <c r="E265" i="7" s="1"/>
  <c r="F266" i="7"/>
  <c r="E266" i="7" s="1"/>
  <c r="F267" i="7"/>
  <c r="E267" i="7" s="1"/>
  <c r="F268" i="7"/>
  <c r="E268" i="7" s="1"/>
  <c r="F269" i="7"/>
  <c r="E269" i="7" s="1"/>
  <c r="F270" i="7"/>
  <c r="E270" i="7" s="1"/>
  <c r="F271" i="7"/>
  <c r="E271" i="7" s="1"/>
  <c r="F272" i="7"/>
  <c r="E272" i="7" s="1"/>
  <c r="F273" i="7"/>
  <c r="E273" i="7" s="1"/>
  <c r="F274" i="7"/>
  <c r="E274" i="7" s="1"/>
  <c r="F275" i="7"/>
  <c r="E275" i="7" s="1"/>
  <c r="F276" i="7"/>
  <c r="E276" i="7" s="1"/>
  <c r="F277" i="7"/>
  <c r="E277" i="7" s="1"/>
  <c r="F278" i="7"/>
  <c r="E278" i="7" s="1"/>
  <c r="F279" i="7"/>
  <c r="E279" i="7" s="1"/>
  <c r="F280" i="7"/>
  <c r="E280" i="7" s="1"/>
  <c r="F281" i="7"/>
  <c r="E281" i="7" s="1"/>
  <c r="F282" i="7"/>
  <c r="E282" i="7" s="1"/>
  <c r="F283" i="7"/>
  <c r="E283" i="7" s="1"/>
  <c r="F284" i="7"/>
  <c r="E284" i="7" s="1"/>
  <c r="F285" i="7"/>
  <c r="E285" i="7" s="1"/>
  <c r="F286" i="7"/>
  <c r="E286" i="7" s="1"/>
  <c r="F287" i="7"/>
  <c r="E287" i="7" s="1"/>
  <c r="F288" i="7"/>
  <c r="E288" i="7" s="1"/>
  <c r="F289" i="7"/>
  <c r="E289" i="7" s="1"/>
  <c r="F290" i="7"/>
  <c r="E290" i="7" s="1"/>
  <c r="F291" i="7"/>
  <c r="E291" i="7" s="1"/>
  <c r="F292" i="7"/>
  <c r="E292" i="7" s="1"/>
  <c r="F293" i="7"/>
  <c r="E293" i="7" s="1"/>
  <c r="F294" i="7"/>
  <c r="E294" i="7" s="1"/>
  <c r="F295" i="7"/>
  <c r="E295" i="7" s="1"/>
  <c r="F296" i="7"/>
  <c r="E296" i="7" s="1"/>
  <c r="F297" i="7"/>
  <c r="E297" i="7" s="1"/>
  <c r="F298" i="7"/>
  <c r="E298" i="7" s="1"/>
  <c r="F299" i="7"/>
  <c r="E299" i="7" s="1"/>
  <c r="F300" i="7"/>
  <c r="E300" i="7" s="1"/>
  <c r="F301" i="7"/>
  <c r="E301" i="7" s="1"/>
  <c r="F302" i="7"/>
  <c r="E302" i="7" s="1"/>
  <c r="F303" i="7"/>
  <c r="E303" i="7" s="1"/>
  <c r="F304" i="7"/>
  <c r="E304" i="7" s="1"/>
  <c r="F305" i="7"/>
  <c r="E305" i="7" s="1"/>
  <c r="F306" i="7"/>
  <c r="E306" i="7" s="1"/>
  <c r="F307" i="7"/>
  <c r="E307" i="7" s="1"/>
  <c r="F308" i="7"/>
  <c r="E308" i="7" s="1"/>
  <c r="F309" i="7"/>
  <c r="E309" i="7" s="1"/>
  <c r="F310" i="7"/>
  <c r="E310" i="7" s="1"/>
  <c r="F311" i="7"/>
  <c r="E311" i="7" s="1"/>
  <c r="F312" i="7"/>
  <c r="E312" i="7" s="1"/>
  <c r="F313" i="7"/>
  <c r="E313" i="7" s="1"/>
  <c r="F314" i="7"/>
  <c r="E314" i="7" s="1"/>
  <c r="F315" i="7"/>
  <c r="E315" i="7" s="1"/>
  <c r="F316" i="7"/>
  <c r="E316" i="7" s="1"/>
  <c r="F317" i="7"/>
  <c r="E317" i="7" s="1"/>
  <c r="F318" i="7"/>
  <c r="E318" i="7" s="1"/>
  <c r="F319" i="7"/>
  <c r="E319" i="7" s="1"/>
  <c r="F320" i="7"/>
  <c r="E320" i="7" s="1"/>
  <c r="F321" i="7"/>
  <c r="E321" i="7" s="1"/>
  <c r="F322" i="7"/>
  <c r="E322" i="7" s="1"/>
  <c r="F323" i="7"/>
  <c r="E323" i="7" s="1"/>
  <c r="F324" i="7"/>
  <c r="E324" i="7" s="1"/>
  <c r="F325" i="7"/>
  <c r="E325" i="7" s="1"/>
  <c r="F326" i="7"/>
  <c r="E326" i="7" s="1"/>
  <c r="F327" i="7"/>
  <c r="E327" i="7" s="1"/>
  <c r="F328" i="7"/>
  <c r="E328" i="7" s="1"/>
  <c r="F329" i="7"/>
  <c r="E329" i="7" s="1"/>
  <c r="F330" i="7"/>
  <c r="E330" i="7" s="1"/>
  <c r="F331" i="7"/>
  <c r="E331" i="7" s="1"/>
  <c r="F332" i="7"/>
  <c r="E332" i="7" s="1"/>
  <c r="F333" i="7"/>
  <c r="E333" i="7" s="1"/>
  <c r="F334" i="7"/>
  <c r="E334" i="7" s="1"/>
  <c r="F335" i="7"/>
  <c r="E335" i="7" s="1"/>
  <c r="F336" i="7"/>
  <c r="E336" i="7" s="1"/>
  <c r="F337" i="7"/>
  <c r="E337" i="7" s="1"/>
  <c r="F338" i="7"/>
  <c r="E338" i="7" s="1"/>
  <c r="F339" i="7"/>
  <c r="E339" i="7" s="1"/>
  <c r="F340" i="7"/>
  <c r="E340" i="7" s="1"/>
  <c r="F341" i="7"/>
  <c r="E341" i="7" s="1"/>
  <c r="F342" i="7"/>
  <c r="E342" i="7" s="1"/>
  <c r="F343" i="7"/>
  <c r="E343" i="7" s="1"/>
  <c r="F344" i="7"/>
  <c r="E344" i="7" s="1"/>
  <c r="F345" i="7"/>
  <c r="E345" i="7" s="1"/>
  <c r="F346" i="7"/>
  <c r="E346" i="7" s="1"/>
  <c r="F347" i="7"/>
  <c r="E347" i="7" s="1"/>
  <c r="F348" i="7"/>
  <c r="E348" i="7" s="1"/>
  <c r="F349" i="7"/>
  <c r="E349" i="7" s="1"/>
  <c r="F350" i="7"/>
  <c r="E350" i="7" s="1"/>
  <c r="F351" i="7"/>
  <c r="E351" i="7" s="1"/>
  <c r="F352" i="7"/>
  <c r="E352" i="7" s="1"/>
  <c r="F353" i="7"/>
  <c r="E353" i="7" s="1"/>
  <c r="F354" i="7"/>
  <c r="E354" i="7" s="1"/>
  <c r="F355" i="7"/>
  <c r="E355" i="7" s="1"/>
  <c r="F356" i="7"/>
  <c r="E356" i="7" s="1"/>
  <c r="F357" i="7"/>
  <c r="E357" i="7" s="1"/>
  <c r="F358" i="7"/>
  <c r="E358" i="7" s="1"/>
  <c r="F359" i="7"/>
  <c r="E359" i="7" s="1"/>
  <c r="F360" i="7"/>
  <c r="E360" i="7" s="1"/>
  <c r="F361" i="7"/>
  <c r="E361" i="7" s="1"/>
  <c r="F362" i="7"/>
  <c r="E362" i="7" s="1"/>
  <c r="F363" i="7"/>
  <c r="E363" i="7" s="1"/>
  <c r="F364" i="7"/>
  <c r="E364" i="7" s="1"/>
  <c r="F365" i="7"/>
  <c r="E365" i="7" s="1"/>
  <c r="F366" i="7"/>
  <c r="E366" i="7" s="1"/>
  <c r="D2" i="7"/>
  <c r="D3" i="7"/>
  <c r="D4" i="7"/>
  <c r="H17" i="11" l="1"/>
  <c r="G18" i="11"/>
  <c r="G115" i="11"/>
  <c r="H114" i="11"/>
  <c r="J114" i="11" s="1"/>
  <c r="H49" i="11"/>
  <c r="J49" i="11" s="1"/>
  <c r="G50" i="11"/>
  <c r="H50" i="11" s="1"/>
  <c r="J50" i="11" s="1"/>
  <c r="H124" i="11"/>
  <c r="J124" i="11" s="1"/>
  <c r="H280" i="11"/>
  <c r="G281" i="11"/>
  <c r="H279" i="11"/>
  <c r="J279" i="11" s="1"/>
  <c r="H194" i="11"/>
  <c r="J194" i="11" s="1"/>
  <c r="G195" i="11"/>
  <c r="J319" i="11"/>
  <c r="G99" i="11"/>
  <c r="H98" i="11"/>
  <c r="J98" i="11" s="1"/>
  <c r="H251" i="11"/>
  <c r="J251" i="11" s="1"/>
  <c r="G252" i="11"/>
  <c r="H342" i="11"/>
  <c r="G343" i="11"/>
  <c r="J104" i="11"/>
  <c r="H125" i="11"/>
  <c r="G126" i="11"/>
  <c r="J226" i="11"/>
  <c r="J11" i="11"/>
  <c r="H341" i="11"/>
  <c r="J341" i="11" s="1"/>
  <c r="H32" i="11"/>
  <c r="G33" i="11"/>
  <c r="J7" i="11"/>
  <c r="J46" i="11"/>
  <c r="J62" i="11"/>
  <c r="J158" i="11"/>
  <c r="H41" i="11"/>
  <c r="J41" i="11" s="1"/>
  <c r="G42" i="11"/>
  <c r="H42" i="11" s="1"/>
  <c r="J42" i="11" s="1"/>
  <c r="J169" i="11"/>
  <c r="J352" i="11"/>
  <c r="H140" i="11"/>
  <c r="J140" i="11" s="1"/>
  <c r="H113" i="11"/>
  <c r="G266" i="11"/>
  <c r="H265" i="11"/>
  <c r="H112" i="11"/>
  <c r="J112" i="11" s="1"/>
  <c r="J32" i="11"/>
  <c r="H84" i="11"/>
  <c r="J84" i="11" s="1"/>
  <c r="J125" i="11"/>
  <c r="J324" i="11"/>
  <c r="J25" i="11"/>
  <c r="H39" i="11"/>
  <c r="J39" i="11" s="1"/>
  <c r="H51" i="11"/>
  <c r="J51" i="11" s="1"/>
  <c r="G52" i="11"/>
  <c r="J75" i="11"/>
  <c r="J92" i="11"/>
  <c r="G303" i="11"/>
  <c r="H302" i="11"/>
  <c r="J302" i="11" s="1"/>
  <c r="G360" i="11"/>
  <c r="H360" i="11" s="1"/>
  <c r="H359" i="11"/>
  <c r="J359" i="11" s="1"/>
  <c r="H46" i="11"/>
  <c r="J54" i="11"/>
  <c r="G87" i="11"/>
  <c r="J131" i="11"/>
  <c r="G320" i="11"/>
  <c r="H319" i="11"/>
  <c r="J326" i="11"/>
  <c r="G183" i="11"/>
  <c r="H182" i="11"/>
  <c r="J182" i="11" s="1"/>
  <c r="J249" i="11"/>
  <c r="J265" i="11"/>
  <c r="J280" i="11"/>
  <c r="J355" i="11"/>
  <c r="H6" i="11"/>
  <c r="J6" i="11" s="1"/>
  <c r="H7" i="11"/>
  <c r="H104" i="11"/>
  <c r="H355" i="11"/>
  <c r="G356" i="11"/>
  <c r="H356" i="11" s="1"/>
  <c r="J356" i="11" s="1"/>
  <c r="J17" i="11"/>
  <c r="H48" i="11"/>
  <c r="J48" i="11" s="1"/>
  <c r="J327" i="11"/>
  <c r="G333" i="11"/>
  <c r="J59" i="11"/>
  <c r="J8" i="11"/>
  <c r="H15" i="11"/>
  <c r="J15" i="11" s="1"/>
  <c r="J108" i="11"/>
  <c r="G161" i="11"/>
  <c r="J257" i="11"/>
  <c r="H30" i="11"/>
  <c r="J30" i="11" s="1"/>
  <c r="G66" i="11"/>
  <c r="J119" i="11"/>
  <c r="G142" i="11"/>
  <c r="G134" i="11"/>
  <c r="J156" i="11"/>
  <c r="H205" i="11"/>
  <c r="J205" i="11" s="1"/>
  <c r="J211" i="11"/>
  <c r="H223" i="11"/>
  <c r="J223" i="11" s="1"/>
  <c r="H257" i="11"/>
  <c r="G258" i="11"/>
  <c r="J113" i="11"/>
  <c r="J206" i="11"/>
  <c r="J278" i="11"/>
  <c r="J363" i="11"/>
  <c r="H4" i="11"/>
  <c r="J4" i="11" s="1"/>
  <c r="K4" i="11" s="1"/>
  <c r="L4" i="11" s="1"/>
  <c r="C5" i="11" s="1"/>
  <c r="D5" i="11" s="1"/>
  <c r="K5" i="11" s="1"/>
  <c r="L5" i="11" s="1"/>
  <c r="C6" i="11" s="1"/>
  <c r="D6" i="11" s="1"/>
  <c r="K6" i="11" s="1"/>
  <c r="L6" i="11" s="1"/>
  <c r="C7" i="11" s="1"/>
  <c r="D7" i="11" s="1"/>
  <c r="K7" i="11" s="1"/>
  <c r="L7" i="11" s="1"/>
  <c r="C8" i="11" s="1"/>
  <c r="D8" i="11" s="1"/>
  <c r="K8" i="11" s="1"/>
  <c r="L8" i="11" s="1"/>
  <c r="C9" i="11" s="1"/>
  <c r="D9" i="11" s="1"/>
  <c r="K9" i="11" s="1"/>
  <c r="L9" i="11" s="1"/>
  <c r="C10" i="11" s="1"/>
  <c r="D10" i="11" s="1"/>
  <c r="K10" i="11" s="1"/>
  <c r="L10" i="11" s="1"/>
  <c r="C11" i="11" s="1"/>
  <c r="D11" i="11" s="1"/>
  <c r="K11" i="11" s="1"/>
  <c r="L11" i="11" s="1"/>
  <c r="C12" i="11" s="1"/>
  <c r="D12" i="11" s="1"/>
  <c r="K12" i="11" s="1"/>
  <c r="L12" i="11" s="1"/>
  <c r="C13" i="11" s="1"/>
  <c r="D13" i="11" s="1"/>
  <c r="K13" i="11" s="1"/>
  <c r="L13" i="11" s="1"/>
  <c r="C14" i="11" s="1"/>
  <c r="D14" i="11" s="1"/>
  <c r="K14" i="11" s="1"/>
  <c r="L14" i="11" s="1"/>
  <c r="C15" i="11" s="1"/>
  <c r="D15" i="11" s="1"/>
  <c r="H54" i="11"/>
  <c r="H348" i="11"/>
  <c r="J348" i="11" s="1"/>
  <c r="G349" i="11"/>
  <c r="J351" i="11"/>
  <c r="H363" i="11"/>
  <c r="G364" i="11"/>
  <c r="J14" i="11"/>
  <c r="H181" i="11"/>
  <c r="J181" i="11" s="1"/>
  <c r="J225" i="11"/>
  <c r="J276" i="11"/>
  <c r="J308" i="11"/>
  <c r="H318" i="11"/>
  <c r="H158" i="11"/>
  <c r="H169" i="11"/>
  <c r="G170" i="11"/>
  <c r="H180" i="11"/>
  <c r="J180" i="11" s="1"/>
  <c r="H286" i="11"/>
  <c r="J286" i="11" s="1"/>
  <c r="G287" i="11"/>
  <c r="H317" i="11"/>
  <c r="J317" i="11" s="1"/>
  <c r="J354" i="11"/>
  <c r="G227" i="11"/>
  <c r="H226" i="11"/>
  <c r="J342" i="11"/>
  <c r="H310" i="11"/>
  <c r="J310" i="11" s="1"/>
  <c r="H211" i="11"/>
  <c r="G212" i="11"/>
  <c r="H328" i="11"/>
  <c r="J328" i="11" s="1"/>
  <c r="H200" i="11"/>
  <c r="J200" i="11" s="1"/>
  <c r="H210" i="11"/>
  <c r="J210" i="11" s="1"/>
  <c r="H246" i="11"/>
  <c r="J246" i="11" s="1"/>
  <c r="H327" i="11"/>
  <c r="J340" i="11"/>
  <c r="J360" i="11"/>
  <c r="H296" i="11"/>
  <c r="J296" i="11" s="1"/>
  <c r="J318" i="11"/>
  <c r="H264" i="11"/>
  <c r="J264" i="11" s="1"/>
  <c r="H312" i="11"/>
  <c r="J312" i="11" s="1"/>
  <c r="H352" i="11"/>
  <c r="H224" i="11"/>
  <c r="J224" i="11" s="1"/>
  <c r="H248" i="11"/>
  <c r="J248" i="11" s="1"/>
  <c r="J39" i="10"/>
  <c r="J204" i="10"/>
  <c r="J55" i="10"/>
  <c r="J28" i="10"/>
  <c r="J75" i="10"/>
  <c r="J82" i="10"/>
  <c r="J31" i="10"/>
  <c r="J12" i="10"/>
  <c r="J41" i="10"/>
  <c r="H140" i="10"/>
  <c r="J140" i="10" s="1"/>
  <c r="G141" i="10"/>
  <c r="G333" i="10"/>
  <c r="H332" i="10"/>
  <c r="J332" i="10" s="1"/>
  <c r="J170" i="10"/>
  <c r="J10" i="10"/>
  <c r="G319" i="10"/>
  <c r="H318" i="10"/>
  <c r="H317" i="10"/>
  <c r="J317" i="10" s="1"/>
  <c r="J29" i="10"/>
  <c r="H197" i="10"/>
  <c r="J197" i="10" s="1"/>
  <c r="G216" i="10"/>
  <c r="H215" i="10"/>
  <c r="G172" i="10"/>
  <c r="H171" i="10"/>
  <c r="J198" i="10"/>
  <c r="H33" i="10"/>
  <c r="J33" i="10" s="1"/>
  <c r="H58" i="10"/>
  <c r="J58" i="10" s="1"/>
  <c r="J69" i="10"/>
  <c r="H170" i="10"/>
  <c r="H31" i="10"/>
  <c r="J215" i="10"/>
  <c r="H349" i="10"/>
  <c r="J349" i="10" s="1"/>
  <c r="G350" i="10"/>
  <c r="H350" i="10" s="1"/>
  <c r="J350" i="10" s="1"/>
  <c r="H126" i="10"/>
  <c r="J126" i="10" s="1"/>
  <c r="H29" i="10"/>
  <c r="J161" i="10"/>
  <c r="J171" i="10"/>
  <c r="G70" i="10"/>
  <c r="H70" i="10" s="1"/>
  <c r="J70" i="10" s="1"/>
  <c r="H69" i="10"/>
  <c r="H104" i="10"/>
  <c r="J104" i="10" s="1"/>
  <c r="H161" i="10"/>
  <c r="H195" i="10"/>
  <c r="J195" i="10" s="1"/>
  <c r="G304" i="10"/>
  <c r="H303" i="10"/>
  <c r="J303" i="10" s="1"/>
  <c r="G164" i="10"/>
  <c r="H163" i="10"/>
  <c r="J163" i="10" s="1"/>
  <c r="H258" i="10"/>
  <c r="J258" i="10" s="1"/>
  <c r="G8" i="10"/>
  <c r="H8" i="10" s="1"/>
  <c r="J8" i="10" s="1"/>
  <c r="H7" i="10"/>
  <c r="J7" i="10" s="1"/>
  <c r="H39" i="10"/>
  <c r="J64" i="10"/>
  <c r="H212" i="10"/>
  <c r="J212" i="10" s="1"/>
  <c r="J92" i="10"/>
  <c r="J158" i="10"/>
  <c r="H94" i="10"/>
  <c r="J94" i="10" s="1"/>
  <c r="J162" i="10"/>
  <c r="J196" i="10"/>
  <c r="G254" i="10"/>
  <c r="H253" i="10"/>
  <c r="J253" i="10" s="1"/>
  <c r="J60" i="10"/>
  <c r="H16" i="10"/>
  <c r="J16" i="10" s="1"/>
  <c r="G17" i="10"/>
  <c r="H162" i="10"/>
  <c r="G191" i="10"/>
  <c r="H190" i="10"/>
  <c r="J190" i="10" s="1"/>
  <c r="G260" i="10"/>
  <c r="H266" i="10"/>
  <c r="J266" i="10" s="1"/>
  <c r="G35" i="10"/>
  <c r="H34" i="10"/>
  <c r="J34" i="10" s="1"/>
  <c r="J79" i="10"/>
  <c r="G83" i="10"/>
  <c r="H82" i="10"/>
  <c r="J96" i="10"/>
  <c r="H345" i="10"/>
  <c r="J345" i="10" s="1"/>
  <c r="H41" i="10"/>
  <c r="H346" i="10"/>
  <c r="J346" i="10" s="1"/>
  <c r="H6" i="10"/>
  <c r="J6" i="10" s="1"/>
  <c r="G102" i="10"/>
  <c r="J284" i="10"/>
  <c r="H37" i="10"/>
  <c r="J37" i="10" s="1"/>
  <c r="J42" i="10"/>
  <c r="G56" i="10"/>
  <c r="H55" i="10"/>
  <c r="J47" i="10"/>
  <c r="H54" i="10"/>
  <c r="J54" i="10" s="1"/>
  <c r="H302" i="10"/>
  <c r="J302" i="10" s="1"/>
  <c r="H343" i="10"/>
  <c r="J343" i="10" s="1"/>
  <c r="J362" i="10"/>
  <c r="H4" i="10"/>
  <c r="J4" i="10" s="1"/>
  <c r="K4" i="10" s="1"/>
  <c r="L4" i="10" s="1"/>
  <c r="C5" i="10" s="1"/>
  <c r="D5" i="10" s="1"/>
  <c r="K5" i="10" s="1"/>
  <c r="L5" i="10" s="1"/>
  <c r="C6" i="10" s="1"/>
  <c r="D6" i="10" s="1"/>
  <c r="G128" i="10"/>
  <c r="J210" i="10"/>
  <c r="G228" i="10"/>
  <c r="H252" i="10"/>
  <c r="H267" i="10"/>
  <c r="G268" i="10"/>
  <c r="G362" i="10"/>
  <c r="H362" i="10" s="1"/>
  <c r="J105" i="10"/>
  <c r="H200" i="10"/>
  <c r="J200" i="10" s="1"/>
  <c r="J328" i="10"/>
  <c r="J38" i="10"/>
  <c r="J101" i="10"/>
  <c r="J347" i="10"/>
  <c r="J122" i="10"/>
  <c r="J286" i="10"/>
  <c r="J30" i="10"/>
  <c r="J59" i="10"/>
  <c r="H225" i="10"/>
  <c r="J225" i="10" s="1"/>
  <c r="J108" i="10"/>
  <c r="J363" i="10"/>
  <c r="J46" i="10"/>
  <c r="J91" i="10"/>
  <c r="H99" i="10"/>
  <c r="J99" i="10" s="1"/>
  <c r="H108" i="10"/>
  <c r="G109" i="10"/>
  <c r="H134" i="10"/>
  <c r="J134" i="10" s="1"/>
  <c r="G181" i="10"/>
  <c r="H180" i="10"/>
  <c r="J180" i="10" s="1"/>
  <c r="H341" i="10"/>
  <c r="J341" i="10" s="1"/>
  <c r="G352" i="10"/>
  <c r="H351" i="10"/>
  <c r="J351" i="10" s="1"/>
  <c r="H363" i="10"/>
  <c r="G364" i="10"/>
  <c r="H65" i="10"/>
  <c r="J65" i="10" s="1"/>
  <c r="G66" i="10"/>
  <c r="J223" i="10"/>
  <c r="J273" i="10"/>
  <c r="J157" i="10"/>
  <c r="G359" i="10"/>
  <c r="J68" i="10"/>
  <c r="H73" i="10"/>
  <c r="J73" i="10" s="1"/>
  <c r="G74" i="10"/>
  <c r="H74" i="10" s="1"/>
  <c r="J74" i="10" s="1"/>
  <c r="H139" i="10"/>
  <c r="J139" i="10" s="1"/>
  <c r="J214" i="10"/>
  <c r="H277" i="10"/>
  <c r="J277" i="10" s="1"/>
  <c r="G278" i="10"/>
  <c r="G288" i="10"/>
  <c r="H287" i="10"/>
  <c r="J287" i="10" s="1"/>
  <c r="J154" i="10"/>
  <c r="J100" i="10"/>
  <c r="J119" i="10"/>
  <c r="J135" i="10"/>
  <c r="J311" i="10"/>
  <c r="J324" i="10"/>
  <c r="H204" i="10"/>
  <c r="G205" i="10"/>
  <c r="J249" i="10"/>
  <c r="J123" i="10"/>
  <c r="J267" i="10"/>
  <c r="J314" i="10"/>
  <c r="J127" i="10"/>
  <c r="H137" i="10"/>
  <c r="J137" i="10" s="1"/>
  <c r="J211" i="10"/>
  <c r="J222" i="10"/>
  <c r="H121" i="10"/>
  <c r="J121" i="10" s="1"/>
  <c r="J194" i="10"/>
  <c r="H207" i="10"/>
  <c r="J207" i="10" s="1"/>
  <c r="J156" i="10"/>
  <c r="J252" i="10"/>
  <c r="H257" i="10"/>
  <c r="J257" i="10" s="1"/>
  <c r="J264" i="10"/>
  <c r="H159" i="10"/>
  <c r="J159" i="10" s="1"/>
  <c r="J340" i="10"/>
  <c r="H158" i="10"/>
  <c r="H296" i="10"/>
  <c r="J296" i="10" s="1"/>
  <c r="H328" i="10"/>
  <c r="J259" i="10"/>
  <c r="H327" i="10"/>
  <c r="J327" i="10" s="1"/>
  <c r="J342" i="10"/>
  <c r="J318" i="10"/>
  <c r="G329" i="10"/>
  <c r="H329" i="10" s="1"/>
  <c r="J329" i="10" s="1"/>
  <c r="H224" i="10"/>
  <c r="J224" i="10" s="1"/>
  <c r="H248" i="10"/>
  <c r="J248" i="10" s="1"/>
  <c r="J61" i="9"/>
  <c r="J352" i="9"/>
  <c r="J120" i="9"/>
  <c r="J356" i="9"/>
  <c r="J55" i="9"/>
  <c r="G212" i="9"/>
  <c r="H211" i="9"/>
  <c r="J249" i="9"/>
  <c r="G333" i="9"/>
  <c r="H332" i="9"/>
  <c r="G41" i="9"/>
  <c r="H40" i="9"/>
  <c r="J40" i="9" s="1"/>
  <c r="J74" i="9"/>
  <c r="J291" i="9"/>
  <c r="J304" i="9"/>
  <c r="G292" i="9"/>
  <c r="H291" i="9"/>
  <c r="J93" i="9"/>
  <c r="G184" i="9"/>
  <c r="H183" i="9"/>
  <c r="J183" i="9" s="1"/>
  <c r="H226" i="9"/>
  <c r="J226" i="9" s="1"/>
  <c r="G227" i="9"/>
  <c r="J16" i="9"/>
  <c r="H254" i="9"/>
  <c r="H61" i="9"/>
  <c r="J192" i="9"/>
  <c r="G18" i="9"/>
  <c r="H17" i="9"/>
  <c r="J17" i="9" s="1"/>
  <c r="J38" i="9"/>
  <c r="J72" i="9"/>
  <c r="J255" i="9"/>
  <c r="H16" i="9"/>
  <c r="H98" i="9"/>
  <c r="J98" i="9" s="1"/>
  <c r="G99" i="9"/>
  <c r="G142" i="9"/>
  <c r="H141" i="9"/>
  <c r="J141" i="9" s="1"/>
  <c r="J104" i="9"/>
  <c r="H140" i="9"/>
  <c r="J140" i="9" s="1"/>
  <c r="G360" i="9"/>
  <c r="H360" i="9" s="1"/>
  <c r="H359" i="9"/>
  <c r="J359" i="9" s="1"/>
  <c r="H58" i="9"/>
  <c r="J58" i="9" s="1"/>
  <c r="J77" i="9"/>
  <c r="H95" i="9"/>
  <c r="J95" i="9" s="1"/>
  <c r="H104" i="9"/>
  <c r="J210" i="9"/>
  <c r="G70" i="9"/>
  <c r="H70" i="9" s="1"/>
  <c r="J70" i="9" s="1"/>
  <c r="H69" i="9"/>
  <c r="J69" i="9" s="1"/>
  <c r="J190" i="9"/>
  <c r="J332" i="9"/>
  <c r="H55" i="9"/>
  <c r="G56" i="9"/>
  <c r="J92" i="9"/>
  <c r="H194" i="9"/>
  <c r="J194" i="9" s="1"/>
  <c r="G195" i="9"/>
  <c r="J224" i="9"/>
  <c r="G279" i="9"/>
  <c r="H278" i="9"/>
  <c r="J278" i="9" s="1"/>
  <c r="G170" i="9"/>
  <c r="H169" i="9"/>
  <c r="J169" i="9" s="1"/>
  <c r="J329" i="9"/>
  <c r="J12" i="9"/>
  <c r="G50" i="9"/>
  <c r="H50" i="9" s="1"/>
  <c r="J50" i="9" s="1"/>
  <c r="H49" i="9"/>
  <c r="H48" i="9"/>
  <c r="J48" i="9" s="1"/>
  <c r="H93" i="9"/>
  <c r="J211" i="9"/>
  <c r="H252" i="9"/>
  <c r="J252" i="9" s="1"/>
  <c r="J275" i="9"/>
  <c r="H304" i="9"/>
  <c r="G305" i="9"/>
  <c r="H86" i="9"/>
  <c r="G87" i="9"/>
  <c r="H302" i="9"/>
  <c r="J302" i="9" s="1"/>
  <c r="H205" i="9"/>
  <c r="J205" i="9" s="1"/>
  <c r="H181" i="9"/>
  <c r="J181" i="9" s="1"/>
  <c r="H6" i="9"/>
  <c r="J6" i="9" s="1"/>
  <c r="G7" i="9"/>
  <c r="H267" i="9"/>
  <c r="J267" i="9" s="1"/>
  <c r="G268" i="9"/>
  <c r="H5" i="9"/>
  <c r="J5" i="9" s="1"/>
  <c r="K5" i="9" s="1"/>
  <c r="L5" i="9" s="1"/>
  <c r="C6" i="9" s="1"/>
  <c r="D6" i="9" s="1"/>
  <c r="K6" i="9" s="1"/>
  <c r="L6" i="9" s="1"/>
  <c r="C7" i="9" s="1"/>
  <c r="D7" i="9" s="1"/>
  <c r="G30" i="9"/>
  <c r="H29" i="9"/>
  <c r="J29" i="9" s="1"/>
  <c r="G109" i="9"/>
  <c r="H108" i="9"/>
  <c r="J124" i="9"/>
  <c r="H134" i="9"/>
  <c r="J134" i="9" s="1"/>
  <c r="G135" i="9"/>
  <c r="H266" i="9"/>
  <c r="J362" i="9"/>
  <c r="H28" i="9"/>
  <c r="J28" i="9" s="1"/>
  <c r="J81" i="9"/>
  <c r="H132" i="9"/>
  <c r="J132" i="9" s="1"/>
  <c r="J154" i="9"/>
  <c r="H83" i="9"/>
  <c r="J83" i="9" s="1"/>
  <c r="J86" i="9"/>
  <c r="J94" i="9"/>
  <c r="G125" i="9"/>
  <c r="H124" i="9"/>
  <c r="J157" i="9"/>
  <c r="J206" i="9"/>
  <c r="J254" i="9"/>
  <c r="H303" i="9"/>
  <c r="J96" i="9"/>
  <c r="H85" i="9"/>
  <c r="J85" i="9" s="1"/>
  <c r="J156" i="9"/>
  <c r="G192" i="9"/>
  <c r="H192" i="9" s="1"/>
  <c r="H191" i="9"/>
  <c r="J191" i="9" s="1"/>
  <c r="J108" i="9"/>
  <c r="H190" i="9"/>
  <c r="J60" i="9"/>
  <c r="H65" i="9"/>
  <c r="J65" i="9" s="1"/>
  <c r="J97" i="9"/>
  <c r="J49" i="9"/>
  <c r="J203" i="9"/>
  <c r="J39" i="9"/>
  <c r="J182" i="9"/>
  <c r="H297" i="9"/>
  <c r="J297" i="9" s="1"/>
  <c r="J76" i="9"/>
  <c r="H225" i="9"/>
  <c r="J225" i="9" s="1"/>
  <c r="H258" i="9"/>
  <c r="J258" i="9" s="1"/>
  <c r="J209" i="9"/>
  <c r="H289" i="9"/>
  <c r="J289" i="9" s="1"/>
  <c r="J9" i="9"/>
  <c r="H38" i="9"/>
  <c r="J363" i="9"/>
  <c r="H37" i="9"/>
  <c r="J37" i="9" s="1"/>
  <c r="H162" i="9"/>
  <c r="J162" i="9" s="1"/>
  <c r="G163" i="9"/>
  <c r="G318" i="9"/>
  <c r="H317" i="9"/>
  <c r="J317" i="9" s="1"/>
  <c r="H349" i="9"/>
  <c r="J349" i="9" s="1"/>
  <c r="G350" i="9"/>
  <c r="H350" i="9" s="1"/>
  <c r="J62" i="9"/>
  <c r="H160" i="9"/>
  <c r="J160" i="9" s="1"/>
  <c r="H161" i="9"/>
  <c r="J161" i="9" s="1"/>
  <c r="J200" i="9"/>
  <c r="J207" i="9"/>
  <c r="J251" i="9"/>
  <c r="J266" i="9"/>
  <c r="J290" i="9"/>
  <c r="J299" i="9"/>
  <c r="H348" i="9"/>
  <c r="J348" i="9" s="1"/>
  <c r="H259" i="9"/>
  <c r="J259" i="9" s="1"/>
  <c r="G260" i="9"/>
  <c r="H72" i="9"/>
  <c r="G74" i="9"/>
  <c r="H74" i="9" s="1"/>
  <c r="J133" i="9"/>
  <c r="J360" i="9"/>
  <c r="H159" i="9"/>
  <c r="J159" i="9" s="1"/>
  <c r="H287" i="9"/>
  <c r="J287" i="9" s="1"/>
  <c r="H363" i="9"/>
  <c r="G364" i="9"/>
  <c r="J358" i="9"/>
  <c r="J303" i="9"/>
  <c r="J350" i="9"/>
  <c r="J105" i="9"/>
  <c r="J121" i="9"/>
  <c r="J137" i="9"/>
  <c r="J274" i="9"/>
  <c r="J288" i="9"/>
  <c r="J263" i="9"/>
  <c r="J284" i="9"/>
  <c r="H328" i="9"/>
  <c r="J328" i="9" s="1"/>
  <c r="G329" i="9"/>
  <c r="H329" i="9" s="1"/>
  <c r="H342" i="9"/>
  <c r="J342" i="9" s="1"/>
  <c r="G343" i="9"/>
  <c r="H327" i="9"/>
  <c r="J327" i="9" s="1"/>
  <c r="J331" i="9"/>
  <c r="H224" i="9"/>
  <c r="H352" i="9"/>
  <c r="H248" i="9"/>
  <c r="J248" i="9" s="1"/>
  <c r="G307" i="7"/>
  <c r="H307" i="7" s="1"/>
  <c r="H306" i="7"/>
  <c r="H266" i="7"/>
  <c r="G267" i="7"/>
  <c r="G268" i="7" s="1"/>
  <c r="G269" i="7" s="1"/>
  <c r="G270" i="7" s="1"/>
  <c r="G271" i="7" s="1"/>
  <c r="G272" i="7" s="1"/>
  <c r="H272" i="7" s="1"/>
  <c r="H118" i="7"/>
  <c r="H208" i="7"/>
  <c r="H175" i="7"/>
  <c r="H174" i="7"/>
  <c r="H324" i="7"/>
  <c r="H177" i="7"/>
  <c r="H176" i="7"/>
  <c r="H193" i="7"/>
  <c r="H353" i="7"/>
  <c r="H310" i="7"/>
  <c r="H276" i="7"/>
  <c r="H246" i="7"/>
  <c r="H68" i="7"/>
  <c r="G40" i="7"/>
  <c r="G41" i="7" s="1"/>
  <c r="G42" i="7" s="1"/>
  <c r="H42" i="7" s="1"/>
  <c r="H332" i="7"/>
  <c r="H300" i="7"/>
  <c r="H268" i="7"/>
  <c r="H220" i="7"/>
  <c r="H204" i="7"/>
  <c r="H172" i="7"/>
  <c r="H60" i="7"/>
  <c r="H28" i="7"/>
  <c r="H89" i="7"/>
  <c r="H53" i="7"/>
  <c r="H323" i="7"/>
  <c r="H354" i="7"/>
  <c r="H309" i="7"/>
  <c r="H275" i="7"/>
  <c r="H245" i="7"/>
  <c r="H131" i="7"/>
  <c r="H96" i="7"/>
  <c r="H67" i="7"/>
  <c r="H290" i="7"/>
  <c r="H88" i="7"/>
  <c r="H49" i="7"/>
  <c r="H356" i="7"/>
  <c r="H277" i="7"/>
  <c r="H69" i="7"/>
  <c r="H157" i="7"/>
  <c r="H308" i="7"/>
  <c r="H274" i="7"/>
  <c r="H130" i="7"/>
  <c r="H65" i="7"/>
  <c r="H38" i="7"/>
  <c r="H170" i="7"/>
  <c r="H265" i="7"/>
  <c r="H326" i="7"/>
  <c r="H325" i="7"/>
  <c r="H262" i="7"/>
  <c r="H198" i="7"/>
  <c r="H98" i="7"/>
  <c r="H340" i="7"/>
  <c r="H273" i="7"/>
  <c r="H222" i="7"/>
  <c r="H180" i="7"/>
  <c r="H64" i="7"/>
  <c r="H36" i="7"/>
  <c r="H173" i="7"/>
  <c r="H339" i="7"/>
  <c r="H221" i="7"/>
  <c r="H179" i="7"/>
  <c r="H258" i="7"/>
  <c r="H158" i="7"/>
  <c r="H178" i="7"/>
  <c r="H81" i="7"/>
  <c r="H34" i="7"/>
  <c r="G350" i="7"/>
  <c r="H350" i="7" s="1"/>
  <c r="H349" i="7"/>
  <c r="G191" i="7"/>
  <c r="H190" i="7"/>
  <c r="H305" i="7"/>
  <c r="H189" i="7"/>
  <c r="H138" i="7"/>
  <c r="H45" i="7"/>
  <c r="H9" i="7"/>
  <c r="H304" i="7"/>
  <c r="H186" i="7"/>
  <c r="H146" i="7"/>
  <c r="H95" i="7"/>
  <c r="H61" i="7"/>
  <c r="H137" i="7"/>
  <c r="G70" i="7"/>
  <c r="H70" i="7" s="1"/>
  <c r="H44" i="7"/>
  <c r="H352" i="7"/>
  <c r="H303" i="7"/>
  <c r="H257" i="7"/>
  <c r="H218" i="7"/>
  <c r="H145" i="7"/>
  <c r="H94" i="7"/>
  <c r="H58" i="7"/>
  <c r="H241" i="7"/>
  <c r="H127" i="7"/>
  <c r="H30" i="7"/>
  <c r="H263" i="7"/>
  <c r="H334" i="7"/>
  <c r="H233" i="7"/>
  <c r="H205" i="7"/>
  <c r="H125" i="7"/>
  <c r="H29" i="7"/>
  <c r="H144" i="7"/>
  <c r="H128" i="7"/>
  <c r="H27" i="7"/>
  <c r="H169" i="7"/>
  <c r="H203" i="7"/>
  <c r="H119" i="7"/>
  <c r="H59" i="7"/>
  <c r="H333" i="7"/>
  <c r="H271" i="7"/>
  <c r="H232" i="7"/>
  <c r="H194" i="7"/>
  <c r="H162" i="7"/>
  <c r="H348" i="7"/>
  <c r="H236" i="7"/>
  <c r="H124" i="7"/>
  <c r="H82" i="7"/>
  <c r="H335" i="7"/>
  <c r="H234" i="7"/>
  <c r="H296" i="7"/>
  <c r="H256" i="7"/>
  <c r="H202" i="7"/>
  <c r="H156" i="7"/>
  <c r="H77" i="7"/>
  <c r="H57" i="7"/>
  <c r="H23" i="7"/>
  <c r="H270" i="7"/>
  <c r="H226" i="7"/>
  <c r="H161" i="7"/>
  <c r="H66" i="7"/>
  <c r="H242" i="7"/>
  <c r="H92" i="7"/>
  <c r="H91" i="7"/>
  <c r="H123" i="7"/>
  <c r="H337" i="7"/>
  <c r="H362" i="7"/>
  <c r="H315" i="7"/>
  <c r="H295" i="7"/>
  <c r="H255" i="7"/>
  <c r="H201" i="7"/>
  <c r="H155" i="7"/>
  <c r="H107" i="7"/>
  <c r="H76" i="7"/>
  <c r="H13" i="7"/>
  <c r="H269" i="7"/>
  <c r="H225" i="7"/>
  <c r="H160" i="7"/>
  <c r="H240" i="7"/>
  <c r="H338" i="7"/>
  <c r="H239" i="7"/>
  <c r="H129" i="7"/>
  <c r="H238" i="7"/>
  <c r="H32" i="7"/>
  <c r="H336" i="7"/>
  <c r="H237" i="7"/>
  <c r="H31" i="7"/>
  <c r="H299" i="7"/>
  <c r="H126" i="7"/>
  <c r="H360" i="7"/>
  <c r="H314" i="7"/>
  <c r="H285" i="7"/>
  <c r="H250" i="7"/>
  <c r="H200" i="7"/>
  <c r="H154" i="7"/>
  <c r="H106" i="7"/>
  <c r="H75" i="7"/>
  <c r="H12" i="7"/>
  <c r="H328" i="7"/>
  <c r="H224" i="7"/>
  <c r="H159" i="7"/>
  <c r="G365" i="7"/>
  <c r="H365" i="7" s="1"/>
  <c r="H364" i="7"/>
  <c r="H321" i="7"/>
  <c r="H113" i="7"/>
  <c r="H17" i="7"/>
  <c r="H16" i="7"/>
  <c r="H317" i="7"/>
  <c r="H141" i="7"/>
  <c r="H316" i="7"/>
  <c r="H252" i="7"/>
  <c r="H140" i="7"/>
  <c r="H108" i="7"/>
  <c r="H363" i="7"/>
  <c r="H331" i="7"/>
  <c r="H267" i="7"/>
  <c r="H251" i="7"/>
  <c r="H235" i="7"/>
  <c r="H219" i="7"/>
  <c r="H171" i="7"/>
  <c r="H286" i="7"/>
  <c r="H109" i="7"/>
  <c r="H361" i="7"/>
  <c r="H73" i="7"/>
  <c r="H359" i="7"/>
  <c r="H343" i="7"/>
  <c r="H327" i="7"/>
  <c r="H279" i="7"/>
  <c r="H231" i="7"/>
  <c r="H215" i="7"/>
  <c r="H183" i="7"/>
  <c r="H167" i="7"/>
  <c r="H151" i="7"/>
  <c r="H135" i="7"/>
  <c r="H87" i="7"/>
  <c r="H55" i="7"/>
  <c r="H7" i="7"/>
  <c r="H289" i="7"/>
  <c r="H320" i="7"/>
  <c r="H319" i="7"/>
  <c r="H110" i="7"/>
  <c r="H346" i="7"/>
  <c r="H345" i="7"/>
  <c r="H281" i="7"/>
  <c r="H41" i="7"/>
  <c r="H358" i="7"/>
  <c r="H342" i="7"/>
  <c r="H294" i="7"/>
  <c r="H278" i="7"/>
  <c r="H230" i="7"/>
  <c r="H214" i="7"/>
  <c r="H182" i="7"/>
  <c r="H166" i="7"/>
  <c r="H150" i="7"/>
  <c r="H134" i="7"/>
  <c r="H102" i="7"/>
  <c r="H86" i="7"/>
  <c r="H54" i="7"/>
  <c r="H22" i="7"/>
  <c r="H6" i="7"/>
  <c r="H114" i="7"/>
  <c r="H18" i="7"/>
  <c r="H14" i="7"/>
  <c r="H253" i="7"/>
  <c r="H282" i="7"/>
  <c r="H185" i="7"/>
  <c r="H40" i="7"/>
  <c r="H357" i="7"/>
  <c r="H341" i="7"/>
  <c r="H293" i="7"/>
  <c r="H261" i="7"/>
  <c r="H229" i="7"/>
  <c r="H213" i="7"/>
  <c r="H197" i="7"/>
  <c r="H181" i="7"/>
  <c r="H165" i="7"/>
  <c r="H149" i="7"/>
  <c r="H133" i="7"/>
  <c r="H117" i="7"/>
  <c r="H101" i="7"/>
  <c r="H85" i="7"/>
  <c r="H37" i="7"/>
  <c r="H21" i="7"/>
  <c r="H5" i="7"/>
  <c r="H112" i="7"/>
  <c r="H48" i="7"/>
  <c r="H287" i="7"/>
  <c r="H111" i="7"/>
  <c r="H15" i="7"/>
  <c r="H254" i="7"/>
  <c r="H344" i="7"/>
  <c r="H292" i="7"/>
  <c r="H260" i="7"/>
  <c r="H244" i="7"/>
  <c r="H228" i="7"/>
  <c r="H212" i="7"/>
  <c r="H196" i="7"/>
  <c r="H164" i="7"/>
  <c r="H148" i="7"/>
  <c r="H132" i="7"/>
  <c r="H116" i="7"/>
  <c r="H100" i="7"/>
  <c r="H84" i="7"/>
  <c r="H52" i="7"/>
  <c r="H20" i="7"/>
  <c r="H4" i="7"/>
  <c r="H322" i="7"/>
  <c r="H288" i="7"/>
  <c r="H143" i="7"/>
  <c r="H318" i="7"/>
  <c r="H142" i="7"/>
  <c r="H280" i="7"/>
  <c r="H184" i="7"/>
  <c r="H152" i="7"/>
  <c r="H56" i="7"/>
  <c r="H355" i="7"/>
  <c r="H291" i="7"/>
  <c r="H259" i="7"/>
  <c r="H243" i="7"/>
  <c r="H227" i="7"/>
  <c r="H211" i="7"/>
  <c r="H195" i="7"/>
  <c r="H163" i="7"/>
  <c r="H147" i="7"/>
  <c r="H115" i="7"/>
  <c r="H99" i="7"/>
  <c r="H83" i="7"/>
  <c r="H51" i="7"/>
  <c r="H35" i="7"/>
  <c r="H19" i="7"/>
  <c r="H3" i="7"/>
  <c r="K15" i="11" l="1"/>
  <c r="L15" i="11" s="1"/>
  <c r="C16" i="11" s="1"/>
  <c r="D16" i="11" s="1"/>
  <c r="K16" i="11" s="1"/>
  <c r="L16" i="11" s="1"/>
  <c r="C17" i="11" s="1"/>
  <c r="D17" i="11" s="1"/>
  <c r="K17" i="11" s="1"/>
  <c r="L17" i="11" s="1"/>
  <c r="C18" i="11" s="1"/>
  <c r="D18" i="11" s="1"/>
  <c r="H227" i="11"/>
  <c r="J227" i="11" s="1"/>
  <c r="G228" i="11"/>
  <c r="G253" i="11"/>
  <c r="H252" i="11"/>
  <c r="J252" i="11" s="1"/>
  <c r="G100" i="11"/>
  <c r="H99" i="11"/>
  <c r="J99" i="11" s="1"/>
  <c r="H364" i="11"/>
  <c r="J364" i="11" s="1"/>
  <c r="G365" i="11"/>
  <c r="H365" i="11" s="1"/>
  <c r="J365" i="11" s="1"/>
  <c r="G143" i="11"/>
  <c r="H142" i="11"/>
  <c r="J142" i="11" s="1"/>
  <c r="H266" i="11"/>
  <c r="J266" i="11" s="1"/>
  <c r="G267" i="11"/>
  <c r="G127" i="11"/>
  <c r="H126" i="11"/>
  <c r="J126" i="11" s="1"/>
  <c r="H115" i="11"/>
  <c r="J115" i="11" s="1"/>
  <c r="G116" i="11"/>
  <c r="G135" i="11"/>
  <c r="H134" i="11"/>
  <c r="J134" i="11" s="1"/>
  <c r="G88" i="11"/>
  <c r="H87" i="11"/>
  <c r="J87" i="11" s="1"/>
  <c r="H183" i="11"/>
  <c r="J183" i="11" s="1"/>
  <c r="G184" i="11"/>
  <c r="G67" i="11"/>
  <c r="H67" i="11" s="1"/>
  <c r="J67" i="11" s="1"/>
  <c r="H66" i="11"/>
  <c r="J66" i="11" s="1"/>
  <c r="G171" i="11"/>
  <c r="H170" i="11"/>
  <c r="J170" i="11" s="1"/>
  <c r="H349" i="11"/>
  <c r="J349" i="11" s="1"/>
  <c r="G350" i="11"/>
  <c r="H350" i="11" s="1"/>
  <c r="J350" i="11" s="1"/>
  <c r="H320" i="11"/>
  <c r="J320" i="11" s="1"/>
  <c r="G321" i="11"/>
  <c r="G34" i="11"/>
  <c r="H33" i="11"/>
  <c r="J33" i="11" s="1"/>
  <c r="G288" i="11"/>
  <c r="H287" i="11"/>
  <c r="J287" i="11" s="1"/>
  <c r="G53" i="11"/>
  <c r="H53" i="11" s="1"/>
  <c r="J53" i="11" s="1"/>
  <c r="H52" i="11"/>
  <c r="J52" i="11" s="1"/>
  <c r="G344" i="11"/>
  <c r="H343" i="11"/>
  <c r="J343" i="11" s="1"/>
  <c r="H18" i="11"/>
  <c r="J18" i="11" s="1"/>
  <c r="G19" i="11"/>
  <c r="G213" i="11"/>
  <c r="H212" i="11"/>
  <c r="J212" i="11" s="1"/>
  <c r="G196" i="11"/>
  <c r="H195" i="11"/>
  <c r="J195" i="11" s="1"/>
  <c r="G162" i="11"/>
  <c r="H161" i="11"/>
  <c r="J161" i="11" s="1"/>
  <c r="H333" i="11"/>
  <c r="J333" i="11" s="1"/>
  <c r="G334" i="11"/>
  <c r="G259" i="11"/>
  <c r="H258" i="11"/>
  <c r="J258" i="11" s="1"/>
  <c r="G304" i="11"/>
  <c r="H303" i="11"/>
  <c r="J303" i="11" s="1"/>
  <c r="H281" i="11"/>
  <c r="J281" i="11" s="1"/>
  <c r="G282" i="11"/>
  <c r="K6" i="10"/>
  <c r="L6" i="10" s="1"/>
  <c r="C7" i="10" s="1"/>
  <c r="D7" i="10" s="1"/>
  <c r="K7" i="10" s="1"/>
  <c r="L7" i="10" s="1"/>
  <c r="C8" i="10" s="1"/>
  <c r="D8" i="10" s="1"/>
  <c r="K8" i="10" s="1"/>
  <c r="L8" i="10" s="1"/>
  <c r="C9" i="10" s="1"/>
  <c r="D9" i="10" s="1"/>
  <c r="K9" i="10" s="1"/>
  <c r="L9" i="10" s="1"/>
  <c r="C10" i="10" s="1"/>
  <c r="D10" i="10" s="1"/>
  <c r="K10" i="10" s="1"/>
  <c r="L10" i="10" s="1"/>
  <c r="C11" i="10" s="1"/>
  <c r="D11" i="10" s="1"/>
  <c r="K11" i="10" s="1"/>
  <c r="L11" i="10" s="1"/>
  <c r="C12" i="10" s="1"/>
  <c r="D12" i="10" s="1"/>
  <c r="K12" i="10" s="1"/>
  <c r="L12" i="10" s="1"/>
  <c r="C13" i="10" s="1"/>
  <c r="D13" i="10" s="1"/>
  <c r="K13" i="10" s="1"/>
  <c r="L13" i="10" s="1"/>
  <c r="C14" i="10" s="1"/>
  <c r="D14" i="10" s="1"/>
  <c r="K14" i="10" s="1"/>
  <c r="L14" i="10" s="1"/>
  <c r="C15" i="10" s="1"/>
  <c r="D15" i="10" s="1"/>
  <c r="K15" i="10" s="1"/>
  <c r="L15" i="10" s="1"/>
  <c r="C16" i="10" s="1"/>
  <c r="D16" i="10" s="1"/>
  <c r="K16" i="10" s="1"/>
  <c r="L16" i="10" s="1"/>
  <c r="C17" i="10" s="1"/>
  <c r="D17" i="10" s="1"/>
  <c r="G279" i="10"/>
  <c r="H278" i="10"/>
  <c r="J278" i="10" s="1"/>
  <c r="H333" i="10"/>
  <c r="J333" i="10" s="1"/>
  <c r="G334" i="10"/>
  <c r="H66" i="10"/>
  <c r="J66" i="10" s="1"/>
  <c r="G67" i="10"/>
  <c r="H67" i="10" s="1"/>
  <c r="J67" i="10" s="1"/>
  <c r="G129" i="10"/>
  <c r="H128" i="10"/>
  <c r="J128" i="10" s="1"/>
  <c r="H35" i="10"/>
  <c r="J35" i="10" s="1"/>
  <c r="G36" i="10"/>
  <c r="H36" i="10" s="1"/>
  <c r="J36" i="10" s="1"/>
  <c r="G320" i="10"/>
  <c r="H319" i="10"/>
  <c r="J319" i="10" s="1"/>
  <c r="H181" i="10"/>
  <c r="J181" i="10" s="1"/>
  <c r="G182" i="10"/>
  <c r="H268" i="10"/>
  <c r="J268" i="10" s="1"/>
  <c r="G269" i="10"/>
  <c r="H254" i="10"/>
  <c r="J254" i="10" s="1"/>
  <c r="G255" i="10"/>
  <c r="H255" i="10" s="1"/>
  <c r="J255" i="10" s="1"/>
  <c r="H364" i="10"/>
  <c r="J364" i="10" s="1"/>
  <c r="G365" i="10"/>
  <c r="H365" i="10" s="1"/>
  <c r="J365" i="10" s="1"/>
  <c r="H260" i="10"/>
  <c r="J260" i="10" s="1"/>
  <c r="G261" i="10"/>
  <c r="G142" i="10"/>
  <c r="H141" i="10"/>
  <c r="J141" i="10" s="1"/>
  <c r="H352" i="10"/>
  <c r="J352" i="10" s="1"/>
  <c r="G353" i="10"/>
  <c r="H353" i="10" s="1"/>
  <c r="J353" i="10" s="1"/>
  <c r="H172" i="10"/>
  <c r="J172" i="10" s="1"/>
  <c r="G173" i="10"/>
  <c r="H109" i="10"/>
  <c r="J109" i="10" s="1"/>
  <c r="G110" i="10"/>
  <c r="H56" i="10"/>
  <c r="J56" i="10" s="1"/>
  <c r="G57" i="10"/>
  <c r="H57" i="10" s="1"/>
  <c r="J57" i="10" s="1"/>
  <c r="H83" i="10"/>
  <c r="J83" i="10" s="1"/>
  <c r="G84" i="10"/>
  <c r="G229" i="10"/>
  <c r="H228" i="10"/>
  <c r="J228" i="10" s="1"/>
  <c r="H216" i="10"/>
  <c r="J216" i="10" s="1"/>
  <c r="G217" i="10"/>
  <c r="G165" i="10"/>
  <c r="H164" i="10"/>
  <c r="J164" i="10" s="1"/>
  <c r="G103" i="10"/>
  <c r="H103" i="10" s="1"/>
  <c r="J103" i="10" s="1"/>
  <c r="H102" i="10"/>
  <c r="J102" i="10" s="1"/>
  <c r="H191" i="10"/>
  <c r="J191" i="10" s="1"/>
  <c r="G192" i="10"/>
  <c r="H192" i="10" s="1"/>
  <c r="J192" i="10" s="1"/>
  <c r="H304" i="10"/>
  <c r="J304" i="10" s="1"/>
  <c r="G305" i="10"/>
  <c r="H17" i="10"/>
  <c r="J17" i="10" s="1"/>
  <c r="G18" i="10"/>
  <c r="G360" i="10"/>
  <c r="H360" i="10" s="1"/>
  <c r="J360" i="10" s="1"/>
  <c r="H359" i="10"/>
  <c r="J359" i="10" s="1"/>
  <c r="H205" i="10"/>
  <c r="J205" i="10" s="1"/>
  <c r="G206" i="10"/>
  <c r="H206" i="10" s="1"/>
  <c r="J206" i="10" s="1"/>
  <c r="H288" i="10"/>
  <c r="J288" i="10" s="1"/>
  <c r="G289" i="10"/>
  <c r="G261" i="9"/>
  <c r="H260" i="9"/>
  <c r="J260" i="9" s="1"/>
  <c r="G319" i="9"/>
  <c r="H318" i="9"/>
  <c r="J318" i="9" s="1"/>
  <c r="H87" i="9"/>
  <c r="J87" i="9" s="1"/>
  <c r="G88" i="9"/>
  <c r="G269" i="9"/>
  <c r="H268" i="9"/>
  <c r="J268" i="9" s="1"/>
  <c r="G185" i="9"/>
  <c r="H184" i="9"/>
  <c r="J184" i="9" s="1"/>
  <c r="G306" i="9"/>
  <c r="H305" i="9"/>
  <c r="J305" i="9" s="1"/>
  <c r="H41" i="9"/>
  <c r="J41" i="9" s="1"/>
  <c r="G42" i="9"/>
  <c r="H42" i="9" s="1"/>
  <c r="J42" i="9" s="1"/>
  <c r="H18" i="9"/>
  <c r="J18" i="9" s="1"/>
  <c r="G19" i="9"/>
  <c r="H195" i="9"/>
  <c r="J195" i="9" s="1"/>
  <c r="G196" i="9"/>
  <c r="G293" i="9"/>
  <c r="H292" i="9"/>
  <c r="J292" i="9" s="1"/>
  <c r="G110" i="9"/>
  <c r="H109" i="9"/>
  <c r="J109" i="9" s="1"/>
  <c r="G365" i="9"/>
  <c r="H365" i="9" s="1"/>
  <c r="J365" i="9" s="1"/>
  <c r="H364" i="9"/>
  <c r="J364" i="9" s="1"/>
  <c r="G126" i="9"/>
  <c r="H125" i="9"/>
  <c r="J125" i="9" s="1"/>
  <c r="G57" i="9"/>
  <c r="H57" i="9" s="1"/>
  <c r="J57" i="9" s="1"/>
  <c r="H56" i="9"/>
  <c r="J56" i="9" s="1"/>
  <c r="H227" i="9"/>
  <c r="J227" i="9" s="1"/>
  <c r="G228" i="9"/>
  <c r="H163" i="9"/>
  <c r="J163" i="9" s="1"/>
  <c r="G164" i="9"/>
  <c r="G8" i="9"/>
  <c r="H8" i="9" s="1"/>
  <c r="J8" i="9" s="1"/>
  <c r="H7" i="9"/>
  <c r="J7" i="9" s="1"/>
  <c r="K7" i="9" s="1"/>
  <c r="L7" i="9" s="1"/>
  <c r="C8" i="9" s="1"/>
  <c r="D8" i="9" s="1"/>
  <c r="K8" i="9" s="1"/>
  <c r="L8" i="9" s="1"/>
  <c r="C9" i="9" s="1"/>
  <c r="D9" i="9" s="1"/>
  <c r="K9" i="9" s="1"/>
  <c r="L9" i="9" s="1"/>
  <c r="C10" i="9" s="1"/>
  <c r="D10" i="9" s="1"/>
  <c r="K10" i="9" s="1"/>
  <c r="L10" i="9" s="1"/>
  <c r="C11" i="9" s="1"/>
  <c r="D11" i="9" s="1"/>
  <c r="K11" i="9" s="1"/>
  <c r="L11" i="9" s="1"/>
  <c r="C12" i="9" s="1"/>
  <c r="D12" i="9" s="1"/>
  <c r="K12" i="9" s="1"/>
  <c r="L12" i="9" s="1"/>
  <c r="C13" i="9" s="1"/>
  <c r="D13" i="9" s="1"/>
  <c r="K13" i="9" s="1"/>
  <c r="L13" i="9" s="1"/>
  <c r="C14" i="9" s="1"/>
  <c r="D14" i="9" s="1"/>
  <c r="K14" i="9" s="1"/>
  <c r="L14" i="9" s="1"/>
  <c r="C15" i="9" s="1"/>
  <c r="D15" i="9" s="1"/>
  <c r="K15" i="9" s="1"/>
  <c r="L15" i="9" s="1"/>
  <c r="C16" i="9" s="1"/>
  <c r="D16" i="9" s="1"/>
  <c r="K16" i="9" s="1"/>
  <c r="L16" i="9" s="1"/>
  <c r="C17" i="9" s="1"/>
  <c r="D17" i="9" s="1"/>
  <c r="K17" i="9" s="1"/>
  <c r="L17" i="9" s="1"/>
  <c r="C18" i="9" s="1"/>
  <c r="D18" i="9" s="1"/>
  <c r="K18" i="9" s="1"/>
  <c r="L18" i="9" s="1"/>
  <c r="C19" i="9" s="1"/>
  <c r="D19" i="9" s="1"/>
  <c r="G344" i="9"/>
  <c r="H343" i="9"/>
  <c r="J343" i="9" s="1"/>
  <c r="H170" i="9"/>
  <c r="J170" i="9" s="1"/>
  <c r="G171" i="9"/>
  <c r="H333" i="9"/>
  <c r="J333" i="9" s="1"/>
  <c r="G334" i="9"/>
  <c r="H135" i="9"/>
  <c r="J135" i="9" s="1"/>
  <c r="G136" i="9"/>
  <c r="H136" i="9" s="1"/>
  <c r="J136" i="9" s="1"/>
  <c r="G280" i="9"/>
  <c r="H279" i="9"/>
  <c r="J279" i="9" s="1"/>
  <c r="G213" i="9"/>
  <c r="H212" i="9"/>
  <c r="J212" i="9" s="1"/>
  <c r="H142" i="9"/>
  <c r="J142" i="9" s="1"/>
  <c r="G143" i="9"/>
  <c r="G100" i="9"/>
  <c r="H99" i="9"/>
  <c r="J99" i="9" s="1"/>
  <c r="H30" i="9"/>
  <c r="J30" i="9" s="1"/>
  <c r="G31" i="9"/>
  <c r="G192" i="7"/>
  <c r="H192" i="7" s="1"/>
  <c r="H191" i="7"/>
  <c r="H34" i="11" l="1"/>
  <c r="J34" i="11" s="1"/>
  <c r="G35" i="11"/>
  <c r="G197" i="11"/>
  <c r="H196" i="11"/>
  <c r="J196" i="11" s="1"/>
  <c r="G214" i="11"/>
  <c r="H213" i="11"/>
  <c r="J213" i="11" s="1"/>
  <c r="G283" i="11"/>
  <c r="H283" i="11" s="1"/>
  <c r="J283" i="11" s="1"/>
  <c r="H282" i="11"/>
  <c r="J282" i="11" s="1"/>
  <c r="H344" i="11"/>
  <c r="J344" i="11" s="1"/>
  <c r="G345" i="11"/>
  <c r="G101" i="11"/>
  <c r="H100" i="11"/>
  <c r="J100" i="11" s="1"/>
  <c r="G322" i="11"/>
  <c r="H321" i="11"/>
  <c r="J321" i="11" s="1"/>
  <c r="H162" i="11"/>
  <c r="J162" i="11" s="1"/>
  <c r="G163" i="11"/>
  <c r="H127" i="11"/>
  <c r="J127" i="11" s="1"/>
  <c r="G128" i="11"/>
  <c r="H171" i="11"/>
  <c r="J171" i="11" s="1"/>
  <c r="G172" i="11"/>
  <c r="H19" i="11"/>
  <c r="J19" i="11" s="1"/>
  <c r="G20" i="11"/>
  <c r="G185" i="11"/>
  <c r="H184" i="11"/>
  <c r="J184" i="11" s="1"/>
  <c r="H304" i="11"/>
  <c r="J304" i="11" s="1"/>
  <c r="G305" i="11"/>
  <c r="H88" i="11"/>
  <c r="J88" i="11" s="1"/>
  <c r="G89" i="11"/>
  <c r="H253" i="11"/>
  <c r="J253" i="11" s="1"/>
  <c r="G254" i="11"/>
  <c r="H228" i="11"/>
  <c r="J228" i="11" s="1"/>
  <c r="G229" i="11"/>
  <c r="H267" i="11"/>
  <c r="J267" i="11" s="1"/>
  <c r="G268" i="11"/>
  <c r="G144" i="11"/>
  <c r="H143" i="11"/>
  <c r="J143" i="11" s="1"/>
  <c r="H259" i="11"/>
  <c r="J259" i="11" s="1"/>
  <c r="G260" i="11"/>
  <c r="H288" i="11"/>
  <c r="J288" i="11" s="1"/>
  <c r="G289" i="11"/>
  <c r="H135" i="11"/>
  <c r="J135" i="11" s="1"/>
  <c r="G136" i="11"/>
  <c r="H136" i="11" s="1"/>
  <c r="J136" i="11" s="1"/>
  <c r="H334" i="11"/>
  <c r="J334" i="11" s="1"/>
  <c r="G335" i="11"/>
  <c r="G117" i="11"/>
  <c r="H116" i="11"/>
  <c r="J116" i="11" s="1"/>
  <c r="K18" i="11"/>
  <c r="L18" i="11" s="1"/>
  <c r="C19" i="11" s="1"/>
  <c r="D19" i="11" s="1"/>
  <c r="K19" i="11" s="1"/>
  <c r="L19" i="11" s="1"/>
  <c r="C20" i="11" s="1"/>
  <c r="D20" i="11" s="1"/>
  <c r="G174" i="10"/>
  <c r="H173" i="10"/>
  <c r="J173" i="10" s="1"/>
  <c r="H334" i="10"/>
  <c r="J334" i="10" s="1"/>
  <c r="G335" i="10"/>
  <c r="H229" i="10"/>
  <c r="J229" i="10" s="1"/>
  <c r="G230" i="10"/>
  <c r="H84" i="10"/>
  <c r="J84" i="10" s="1"/>
  <c r="G85" i="10"/>
  <c r="H305" i="10"/>
  <c r="J305" i="10" s="1"/>
  <c r="G306" i="10"/>
  <c r="G183" i="10"/>
  <c r="H182" i="10"/>
  <c r="J182" i="10" s="1"/>
  <c r="H320" i="10"/>
  <c r="J320" i="10" s="1"/>
  <c r="G321" i="10"/>
  <c r="H165" i="10"/>
  <c r="J165" i="10" s="1"/>
  <c r="G166" i="10"/>
  <c r="H129" i="10"/>
  <c r="J129" i="10" s="1"/>
  <c r="G130" i="10"/>
  <c r="H130" i="10" s="1"/>
  <c r="J130" i="10" s="1"/>
  <c r="H217" i="10"/>
  <c r="J217" i="10" s="1"/>
  <c r="G218" i="10"/>
  <c r="G262" i="10"/>
  <c r="H262" i="10" s="1"/>
  <c r="J262" i="10" s="1"/>
  <c r="H261" i="10"/>
  <c r="J261" i="10" s="1"/>
  <c r="G280" i="10"/>
  <c r="H279" i="10"/>
  <c r="J279" i="10" s="1"/>
  <c r="G111" i="10"/>
  <c r="H110" i="10"/>
  <c r="J110" i="10" s="1"/>
  <c r="G143" i="10"/>
  <c r="H142" i="10"/>
  <c r="J142" i="10" s="1"/>
  <c r="H289" i="10"/>
  <c r="J289" i="10" s="1"/>
  <c r="G290" i="10"/>
  <c r="G19" i="10"/>
  <c r="H18" i="10"/>
  <c r="J18" i="10" s="1"/>
  <c r="H269" i="10"/>
  <c r="J269" i="10" s="1"/>
  <c r="G270" i="10"/>
  <c r="K17" i="10"/>
  <c r="L17" i="10" s="1"/>
  <c r="C18" i="10" s="1"/>
  <c r="D18" i="10" s="1"/>
  <c r="H228" i="9"/>
  <c r="J228" i="9" s="1"/>
  <c r="G229" i="9"/>
  <c r="H213" i="9"/>
  <c r="J213" i="9" s="1"/>
  <c r="G214" i="9"/>
  <c r="H280" i="9"/>
  <c r="J280" i="9" s="1"/>
  <c r="G281" i="9"/>
  <c r="G307" i="9"/>
  <c r="H307" i="9" s="1"/>
  <c r="J307" i="9" s="1"/>
  <c r="H306" i="9"/>
  <c r="J306" i="9" s="1"/>
  <c r="H126" i="9"/>
  <c r="J126" i="9" s="1"/>
  <c r="G127" i="9"/>
  <c r="G186" i="9"/>
  <c r="H185" i="9"/>
  <c r="J185" i="9" s="1"/>
  <c r="G335" i="9"/>
  <c r="H334" i="9"/>
  <c r="J334" i="9" s="1"/>
  <c r="H269" i="9"/>
  <c r="J269" i="9" s="1"/>
  <c r="G270" i="9"/>
  <c r="G172" i="9"/>
  <c r="H171" i="9"/>
  <c r="J171" i="9" s="1"/>
  <c r="G89" i="9"/>
  <c r="H88" i="9"/>
  <c r="J88" i="9" s="1"/>
  <c r="H110" i="9"/>
  <c r="J110" i="9" s="1"/>
  <c r="G111" i="9"/>
  <c r="H31" i="9"/>
  <c r="J31" i="9" s="1"/>
  <c r="G32" i="9"/>
  <c r="H344" i="9"/>
  <c r="J344" i="9" s="1"/>
  <c r="G345" i="9"/>
  <c r="H293" i="9"/>
  <c r="J293" i="9" s="1"/>
  <c r="G294" i="9"/>
  <c r="G320" i="9"/>
  <c r="H319" i="9"/>
  <c r="J319" i="9" s="1"/>
  <c r="G197" i="9"/>
  <c r="H196" i="9"/>
  <c r="J196" i="9" s="1"/>
  <c r="H100" i="9"/>
  <c r="J100" i="9" s="1"/>
  <c r="G101" i="9"/>
  <c r="G262" i="9"/>
  <c r="H262" i="9" s="1"/>
  <c r="J262" i="9" s="1"/>
  <c r="H261" i="9"/>
  <c r="J261" i="9" s="1"/>
  <c r="G144" i="9"/>
  <c r="H143" i="9"/>
  <c r="J143" i="9" s="1"/>
  <c r="G165" i="9"/>
  <c r="H164" i="9"/>
  <c r="J164" i="9" s="1"/>
  <c r="H19" i="9"/>
  <c r="J19" i="9" s="1"/>
  <c r="K19" i="9" s="1"/>
  <c r="L19" i="9" s="1"/>
  <c r="C20" i="9" s="1"/>
  <c r="D20" i="9" s="1"/>
  <c r="G20" i="9"/>
  <c r="H229" i="11" l="1"/>
  <c r="J229" i="11" s="1"/>
  <c r="G230" i="11"/>
  <c r="G164" i="11"/>
  <c r="H163" i="11"/>
  <c r="J163" i="11" s="1"/>
  <c r="H117" i="11"/>
  <c r="J117" i="11" s="1"/>
  <c r="G118" i="11"/>
  <c r="H118" i="11" s="1"/>
  <c r="J118" i="11" s="1"/>
  <c r="G290" i="11"/>
  <c r="H289" i="11"/>
  <c r="J289" i="11" s="1"/>
  <c r="G261" i="11"/>
  <c r="H260" i="11"/>
  <c r="J260" i="11" s="1"/>
  <c r="G21" i="11"/>
  <c r="H20" i="11"/>
  <c r="J20" i="11" s="1"/>
  <c r="K20" i="11" s="1"/>
  <c r="L20" i="11" s="1"/>
  <c r="C21" i="11" s="1"/>
  <c r="D21" i="11" s="1"/>
  <c r="G215" i="11"/>
  <c r="H214" i="11"/>
  <c r="J214" i="11" s="1"/>
  <c r="G173" i="11"/>
  <c r="H172" i="11"/>
  <c r="J172" i="11" s="1"/>
  <c r="G145" i="11"/>
  <c r="H144" i="11"/>
  <c r="J144" i="11" s="1"/>
  <c r="G198" i="11"/>
  <c r="H198" i="11" s="1"/>
  <c r="J198" i="11" s="1"/>
  <c r="H197" i="11"/>
  <c r="J197" i="11" s="1"/>
  <c r="G255" i="11"/>
  <c r="H255" i="11" s="1"/>
  <c r="J255" i="11" s="1"/>
  <c r="H254" i="11"/>
  <c r="J254" i="11" s="1"/>
  <c r="H322" i="11"/>
  <c r="J322" i="11" s="1"/>
  <c r="G323" i="11"/>
  <c r="H323" i="11" s="1"/>
  <c r="J323" i="11" s="1"/>
  <c r="G336" i="11"/>
  <c r="H335" i="11"/>
  <c r="J335" i="11" s="1"/>
  <c r="G90" i="11"/>
  <c r="H90" i="11" s="1"/>
  <c r="J90" i="11" s="1"/>
  <c r="H89" i="11"/>
  <c r="J89" i="11" s="1"/>
  <c r="H101" i="11"/>
  <c r="J101" i="11" s="1"/>
  <c r="G102" i="11"/>
  <c r="H305" i="11"/>
  <c r="J305" i="11" s="1"/>
  <c r="G306" i="11"/>
  <c r="G346" i="11"/>
  <c r="H345" i="11"/>
  <c r="J345" i="11" s="1"/>
  <c r="H185" i="11"/>
  <c r="J185" i="11" s="1"/>
  <c r="G186" i="11"/>
  <c r="H268" i="11"/>
  <c r="J268" i="11" s="1"/>
  <c r="G269" i="11"/>
  <c r="G129" i="11"/>
  <c r="H128" i="11"/>
  <c r="J128" i="11" s="1"/>
  <c r="H35" i="11"/>
  <c r="J35" i="11" s="1"/>
  <c r="G36" i="11"/>
  <c r="H36" i="11" s="1"/>
  <c r="J36" i="11" s="1"/>
  <c r="H19" i="10"/>
  <c r="J19" i="10" s="1"/>
  <c r="G20" i="10"/>
  <c r="H143" i="10"/>
  <c r="J143" i="10" s="1"/>
  <c r="G144" i="10"/>
  <c r="G219" i="10"/>
  <c r="H218" i="10"/>
  <c r="J218" i="10" s="1"/>
  <c r="G167" i="10"/>
  <c r="H166" i="10"/>
  <c r="J166" i="10" s="1"/>
  <c r="G322" i="10"/>
  <c r="H321" i="10"/>
  <c r="J321" i="10" s="1"/>
  <c r="H183" i="10"/>
  <c r="J183" i="10" s="1"/>
  <c r="G184" i="10"/>
  <c r="G336" i="10"/>
  <c r="H335" i="10"/>
  <c r="J335" i="10" s="1"/>
  <c r="H290" i="10"/>
  <c r="J290" i="10" s="1"/>
  <c r="G291" i="10"/>
  <c r="G307" i="10"/>
  <c r="H307" i="10" s="1"/>
  <c r="J307" i="10" s="1"/>
  <c r="H306" i="10"/>
  <c r="J306" i="10" s="1"/>
  <c r="H111" i="10"/>
  <c r="J111" i="10" s="1"/>
  <c r="G112" i="10"/>
  <c r="G86" i="10"/>
  <c r="H85" i="10"/>
  <c r="J85" i="10" s="1"/>
  <c r="H280" i="10"/>
  <c r="J280" i="10" s="1"/>
  <c r="G281" i="10"/>
  <c r="G231" i="10"/>
  <c r="H230" i="10"/>
  <c r="J230" i="10" s="1"/>
  <c r="K18" i="10"/>
  <c r="L18" i="10" s="1"/>
  <c r="C19" i="10" s="1"/>
  <c r="D19" i="10" s="1"/>
  <c r="K19" i="10" s="1"/>
  <c r="L19" i="10" s="1"/>
  <c r="C20" i="10" s="1"/>
  <c r="D20" i="10" s="1"/>
  <c r="H270" i="10"/>
  <c r="J270" i="10" s="1"/>
  <c r="G271" i="10"/>
  <c r="G175" i="10"/>
  <c r="H174" i="10"/>
  <c r="J174" i="10" s="1"/>
  <c r="H197" i="9"/>
  <c r="J197" i="9" s="1"/>
  <c r="G198" i="9"/>
  <c r="H198" i="9" s="1"/>
  <c r="J198" i="9" s="1"/>
  <c r="H320" i="9"/>
  <c r="J320" i="9" s="1"/>
  <c r="G321" i="9"/>
  <c r="G336" i="9"/>
  <c r="H335" i="9"/>
  <c r="J335" i="9" s="1"/>
  <c r="G295" i="9"/>
  <c r="H295" i="9" s="1"/>
  <c r="J295" i="9" s="1"/>
  <c r="H294" i="9"/>
  <c r="J294" i="9" s="1"/>
  <c r="H186" i="9"/>
  <c r="J186" i="9" s="1"/>
  <c r="G187" i="9"/>
  <c r="H187" i="9" s="1"/>
  <c r="J187" i="9" s="1"/>
  <c r="G21" i="9"/>
  <c r="H20" i="9"/>
  <c r="J20" i="9" s="1"/>
  <c r="K20" i="9" s="1"/>
  <c r="L20" i="9" s="1"/>
  <c r="C21" i="9" s="1"/>
  <c r="D21" i="9" s="1"/>
  <c r="G346" i="9"/>
  <c r="H345" i="9"/>
  <c r="J345" i="9" s="1"/>
  <c r="G128" i="9"/>
  <c r="H127" i="9"/>
  <c r="J127" i="9" s="1"/>
  <c r="G33" i="9"/>
  <c r="H32" i="9"/>
  <c r="J32" i="9" s="1"/>
  <c r="H165" i="9"/>
  <c r="J165" i="9" s="1"/>
  <c r="G166" i="9"/>
  <c r="G112" i="9"/>
  <c r="H111" i="9"/>
  <c r="J111" i="9" s="1"/>
  <c r="H281" i="9"/>
  <c r="J281" i="9" s="1"/>
  <c r="G282" i="9"/>
  <c r="H144" i="9"/>
  <c r="J144" i="9" s="1"/>
  <c r="G145" i="9"/>
  <c r="G215" i="9"/>
  <c r="H214" i="9"/>
  <c r="J214" i="9" s="1"/>
  <c r="G90" i="9"/>
  <c r="H90" i="9" s="1"/>
  <c r="J90" i="9" s="1"/>
  <c r="H89" i="9"/>
  <c r="J89" i="9" s="1"/>
  <c r="G102" i="9"/>
  <c r="H101" i="9"/>
  <c r="J101" i="9" s="1"/>
  <c r="H229" i="9"/>
  <c r="J229" i="9" s="1"/>
  <c r="G230" i="9"/>
  <c r="H172" i="9"/>
  <c r="J172" i="9" s="1"/>
  <c r="G173" i="9"/>
  <c r="H270" i="9"/>
  <c r="J270" i="9" s="1"/>
  <c r="G271" i="9"/>
  <c r="G174" i="11" l="1"/>
  <c r="H173" i="11"/>
  <c r="J173" i="11" s="1"/>
  <c r="G270" i="11"/>
  <c r="H269" i="11"/>
  <c r="J269" i="11" s="1"/>
  <c r="H186" i="11"/>
  <c r="J186" i="11" s="1"/>
  <c r="G187" i="11"/>
  <c r="H187" i="11" s="1"/>
  <c r="J187" i="11" s="1"/>
  <c r="G103" i="11"/>
  <c r="H103" i="11" s="1"/>
  <c r="J103" i="11" s="1"/>
  <c r="H102" i="11"/>
  <c r="J102" i="11" s="1"/>
  <c r="H215" i="11"/>
  <c r="J215" i="11" s="1"/>
  <c r="G216" i="11"/>
  <c r="H21" i="11"/>
  <c r="J21" i="11" s="1"/>
  <c r="K21" i="11" s="1"/>
  <c r="L21" i="11" s="1"/>
  <c r="C22" i="11" s="1"/>
  <c r="D22" i="11" s="1"/>
  <c r="G22" i="11"/>
  <c r="H129" i="11"/>
  <c r="J129" i="11" s="1"/>
  <c r="G130" i="11"/>
  <c r="H130" i="11" s="1"/>
  <c r="J130" i="11" s="1"/>
  <c r="G231" i="11"/>
  <c r="H230" i="11"/>
  <c r="J230" i="11" s="1"/>
  <c r="H336" i="11"/>
  <c r="J336" i="11" s="1"/>
  <c r="G337" i="11"/>
  <c r="H261" i="11"/>
  <c r="J261" i="11" s="1"/>
  <c r="G262" i="11"/>
  <c r="H262" i="11" s="1"/>
  <c r="J262" i="11" s="1"/>
  <c r="H290" i="11"/>
  <c r="J290" i="11" s="1"/>
  <c r="G291" i="11"/>
  <c r="G165" i="11"/>
  <c r="H164" i="11"/>
  <c r="J164" i="11" s="1"/>
  <c r="H346" i="11"/>
  <c r="J346" i="11" s="1"/>
  <c r="G347" i="11"/>
  <c r="H347" i="11" s="1"/>
  <c r="J347" i="11" s="1"/>
  <c r="G307" i="11"/>
  <c r="H307" i="11" s="1"/>
  <c r="J307" i="11" s="1"/>
  <c r="H306" i="11"/>
  <c r="J306" i="11" s="1"/>
  <c r="G146" i="11"/>
  <c r="H145" i="11"/>
  <c r="J145" i="11" s="1"/>
  <c r="H291" i="10"/>
  <c r="J291" i="10" s="1"/>
  <c r="G292" i="10"/>
  <c r="G232" i="10"/>
  <c r="H231" i="10"/>
  <c r="J231" i="10" s="1"/>
  <c r="H281" i="10"/>
  <c r="J281" i="10" s="1"/>
  <c r="G282" i="10"/>
  <c r="H175" i="10"/>
  <c r="J175" i="10" s="1"/>
  <c r="G176" i="10"/>
  <c r="G272" i="10"/>
  <c r="H272" i="10" s="1"/>
  <c r="J272" i="10" s="1"/>
  <c r="H271" i="10"/>
  <c r="J271" i="10" s="1"/>
  <c r="H336" i="10"/>
  <c r="J336" i="10" s="1"/>
  <c r="G337" i="10"/>
  <c r="G185" i="10"/>
  <c r="H184" i="10"/>
  <c r="J184" i="10" s="1"/>
  <c r="H322" i="10"/>
  <c r="J322" i="10" s="1"/>
  <c r="G323" i="10"/>
  <c r="H323" i="10" s="1"/>
  <c r="J323" i="10" s="1"/>
  <c r="H86" i="10"/>
  <c r="J86" i="10" s="1"/>
  <c r="G87" i="10"/>
  <c r="G21" i="10"/>
  <c r="H20" i="10"/>
  <c r="J20" i="10" s="1"/>
  <c r="K20" i="10"/>
  <c r="L20" i="10" s="1"/>
  <c r="C21" i="10" s="1"/>
  <c r="D21" i="10" s="1"/>
  <c r="H167" i="10"/>
  <c r="J167" i="10" s="1"/>
  <c r="G168" i="10"/>
  <c r="H168" i="10" s="1"/>
  <c r="J168" i="10" s="1"/>
  <c r="H219" i="10"/>
  <c r="J219" i="10" s="1"/>
  <c r="G220" i="10"/>
  <c r="H220" i="10" s="1"/>
  <c r="J220" i="10" s="1"/>
  <c r="G113" i="10"/>
  <c r="H112" i="10"/>
  <c r="J112" i="10" s="1"/>
  <c r="G145" i="10"/>
  <c r="H144" i="10"/>
  <c r="J144" i="10" s="1"/>
  <c r="H102" i="9"/>
  <c r="J102" i="9" s="1"/>
  <c r="G103" i="9"/>
  <c r="H103" i="9" s="1"/>
  <c r="J103" i="9" s="1"/>
  <c r="H128" i="9"/>
  <c r="J128" i="9" s="1"/>
  <c r="G129" i="9"/>
  <c r="G347" i="9"/>
  <c r="H347" i="9" s="1"/>
  <c r="J347" i="9" s="1"/>
  <c r="H346" i="9"/>
  <c r="J346" i="9" s="1"/>
  <c r="H215" i="9"/>
  <c r="J215" i="9" s="1"/>
  <c r="G216" i="9"/>
  <c r="G22" i="9"/>
  <c r="H21" i="9"/>
  <c r="J21" i="9" s="1"/>
  <c r="K21" i="9" s="1"/>
  <c r="L21" i="9" s="1"/>
  <c r="C22" i="9" s="1"/>
  <c r="D22" i="9" s="1"/>
  <c r="H145" i="9"/>
  <c r="J145" i="9" s="1"/>
  <c r="G146" i="9"/>
  <c r="G272" i="9"/>
  <c r="H272" i="9" s="1"/>
  <c r="J272" i="9" s="1"/>
  <c r="H271" i="9"/>
  <c r="J271" i="9" s="1"/>
  <c r="H112" i="9"/>
  <c r="J112" i="9" s="1"/>
  <c r="G113" i="9"/>
  <c r="H336" i="9"/>
  <c r="J336" i="9" s="1"/>
  <c r="G337" i="9"/>
  <c r="G174" i="9"/>
  <c r="H173" i="9"/>
  <c r="J173" i="9" s="1"/>
  <c r="G167" i="9"/>
  <c r="H166" i="9"/>
  <c r="J166" i="9" s="1"/>
  <c r="G322" i="9"/>
  <c r="H321" i="9"/>
  <c r="J321" i="9" s="1"/>
  <c r="G231" i="9"/>
  <c r="H230" i="9"/>
  <c r="J230" i="9" s="1"/>
  <c r="G34" i="9"/>
  <c r="H33" i="9"/>
  <c r="J33" i="9" s="1"/>
  <c r="H282" i="9"/>
  <c r="J282" i="9" s="1"/>
  <c r="G283" i="9"/>
  <c r="H283" i="9" s="1"/>
  <c r="J283" i="9" s="1"/>
  <c r="G232" i="11" l="1"/>
  <c r="H231" i="11"/>
  <c r="J231" i="11" s="1"/>
  <c r="H165" i="11"/>
  <c r="J165" i="11" s="1"/>
  <c r="G166" i="11"/>
  <c r="H270" i="11"/>
  <c r="J270" i="11" s="1"/>
  <c r="G271" i="11"/>
  <c r="H146" i="11"/>
  <c r="J146" i="11" s="1"/>
  <c r="G147" i="11"/>
  <c r="G23" i="11"/>
  <c r="H23" i="11" s="1"/>
  <c r="J23" i="11" s="1"/>
  <c r="H22" i="11"/>
  <c r="J22" i="11" s="1"/>
  <c r="K22" i="11" s="1"/>
  <c r="L22" i="11" s="1"/>
  <c r="C23" i="11" s="1"/>
  <c r="D23" i="11" s="1"/>
  <c r="K23" i="11" s="1"/>
  <c r="L23" i="11" s="1"/>
  <c r="C24" i="11" s="1"/>
  <c r="D24" i="11" s="1"/>
  <c r="K24" i="11" s="1"/>
  <c r="L24" i="11" s="1"/>
  <c r="C25" i="11" s="1"/>
  <c r="D25" i="11" s="1"/>
  <c r="K25" i="11" s="1"/>
  <c r="L25" i="11" s="1"/>
  <c r="C26" i="11" s="1"/>
  <c r="D26" i="11" s="1"/>
  <c r="K26" i="11" s="1"/>
  <c r="L26" i="11" s="1"/>
  <c r="C27" i="11" s="1"/>
  <c r="D27" i="11" s="1"/>
  <c r="K27" i="11" s="1"/>
  <c r="L27" i="11" s="1"/>
  <c r="C28" i="11" s="1"/>
  <c r="D28" i="11" s="1"/>
  <c r="K28" i="11" s="1"/>
  <c r="L28" i="11" s="1"/>
  <c r="C29" i="11" s="1"/>
  <c r="D29" i="11" s="1"/>
  <c r="K29" i="11" s="1"/>
  <c r="L29" i="11" s="1"/>
  <c r="C30" i="11" s="1"/>
  <c r="D30" i="11" s="1"/>
  <c r="K30" i="11" s="1"/>
  <c r="L30" i="11" s="1"/>
  <c r="C31" i="11" s="1"/>
  <c r="D31" i="11" s="1"/>
  <c r="K31" i="11" s="1"/>
  <c r="L31" i="11" s="1"/>
  <c r="C32" i="11" s="1"/>
  <c r="D32" i="11" s="1"/>
  <c r="K32" i="11" s="1"/>
  <c r="L32" i="11" s="1"/>
  <c r="C33" i="11" s="1"/>
  <c r="D33" i="11" s="1"/>
  <c r="K33" i="11" s="1"/>
  <c r="L33" i="11" s="1"/>
  <c r="C34" i="11" s="1"/>
  <c r="D34" i="11" s="1"/>
  <c r="K34" i="11" s="1"/>
  <c r="L34" i="11" s="1"/>
  <c r="C35" i="11" s="1"/>
  <c r="D35" i="11" s="1"/>
  <c r="K35" i="11" s="1"/>
  <c r="L35" i="11" s="1"/>
  <c r="C36" i="11" s="1"/>
  <c r="D36" i="11" s="1"/>
  <c r="K36" i="11" s="1"/>
  <c r="L36" i="11" s="1"/>
  <c r="C37" i="11" s="1"/>
  <c r="D37" i="11" s="1"/>
  <c r="K37" i="11" s="1"/>
  <c r="L37" i="11" s="1"/>
  <c r="C38" i="11" s="1"/>
  <c r="D38" i="11" s="1"/>
  <c r="K38" i="11" s="1"/>
  <c r="L38" i="11" s="1"/>
  <c r="C39" i="11" s="1"/>
  <c r="D39" i="11" s="1"/>
  <c r="K39" i="11" s="1"/>
  <c r="L39" i="11" s="1"/>
  <c r="C40" i="11" s="1"/>
  <c r="D40" i="11" s="1"/>
  <c r="K40" i="11" s="1"/>
  <c r="L40" i="11" s="1"/>
  <c r="C41" i="11" s="1"/>
  <c r="D41" i="11" s="1"/>
  <c r="K41" i="11" s="1"/>
  <c r="L41" i="11" s="1"/>
  <c r="C42" i="11" s="1"/>
  <c r="D42" i="11" s="1"/>
  <c r="K42" i="11" s="1"/>
  <c r="L42" i="11" s="1"/>
  <c r="C43" i="11" s="1"/>
  <c r="D43" i="11" s="1"/>
  <c r="K43" i="11" s="1"/>
  <c r="L43" i="11" s="1"/>
  <c r="C44" i="11" s="1"/>
  <c r="D44" i="11" s="1"/>
  <c r="K44" i="11" s="1"/>
  <c r="L44" i="11" s="1"/>
  <c r="C45" i="11" s="1"/>
  <c r="D45" i="11" s="1"/>
  <c r="K45" i="11" s="1"/>
  <c r="L45" i="11" s="1"/>
  <c r="C46" i="11" s="1"/>
  <c r="D46" i="11" s="1"/>
  <c r="K46" i="11" s="1"/>
  <c r="L46" i="11" s="1"/>
  <c r="C47" i="11" s="1"/>
  <c r="D47" i="11" s="1"/>
  <c r="K47" i="11" s="1"/>
  <c r="L47" i="11" s="1"/>
  <c r="C48" i="11" s="1"/>
  <c r="D48" i="11" s="1"/>
  <c r="K48" i="11" s="1"/>
  <c r="L48" i="11" s="1"/>
  <c r="C49" i="11" s="1"/>
  <c r="D49" i="11" s="1"/>
  <c r="K49" i="11" s="1"/>
  <c r="L49" i="11" s="1"/>
  <c r="C50" i="11" s="1"/>
  <c r="D50" i="11" s="1"/>
  <c r="K50" i="11" s="1"/>
  <c r="L50" i="11" s="1"/>
  <c r="C51" i="11" s="1"/>
  <c r="D51" i="11" s="1"/>
  <c r="K51" i="11" s="1"/>
  <c r="L51" i="11" s="1"/>
  <c r="C52" i="11" s="1"/>
  <c r="D52" i="11" s="1"/>
  <c r="K52" i="11" s="1"/>
  <c r="L52" i="11" s="1"/>
  <c r="C53" i="11" s="1"/>
  <c r="D53" i="11" s="1"/>
  <c r="K53" i="11" s="1"/>
  <c r="L53" i="11" s="1"/>
  <c r="C54" i="11" s="1"/>
  <c r="D54" i="11" s="1"/>
  <c r="K54" i="11" s="1"/>
  <c r="L54" i="11" s="1"/>
  <c r="C55" i="11" s="1"/>
  <c r="D55" i="11" s="1"/>
  <c r="K55" i="11" s="1"/>
  <c r="L55" i="11" s="1"/>
  <c r="C56" i="11" s="1"/>
  <c r="D56" i="11" s="1"/>
  <c r="K56" i="11" s="1"/>
  <c r="L56" i="11" s="1"/>
  <c r="C57" i="11" s="1"/>
  <c r="D57" i="11" s="1"/>
  <c r="K57" i="11" s="1"/>
  <c r="L57" i="11" s="1"/>
  <c r="C58" i="11" s="1"/>
  <c r="D58" i="11" s="1"/>
  <c r="K58" i="11" s="1"/>
  <c r="L58" i="11" s="1"/>
  <c r="C59" i="11" s="1"/>
  <c r="D59" i="11" s="1"/>
  <c r="K59" i="11" s="1"/>
  <c r="L59" i="11" s="1"/>
  <c r="C60" i="11" s="1"/>
  <c r="D60" i="11" s="1"/>
  <c r="K60" i="11" s="1"/>
  <c r="L60" i="11" s="1"/>
  <c r="C61" i="11" s="1"/>
  <c r="D61" i="11" s="1"/>
  <c r="K61" i="11" s="1"/>
  <c r="L61" i="11" s="1"/>
  <c r="C62" i="11" s="1"/>
  <c r="D62" i="11" s="1"/>
  <c r="K62" i="11" s="1"/>
  <c r="L62" i="11" s="1"/>
  <c r="C63" i="11" s="1"/>
  <c r="D63" i="11" s="1"/>
  <c r="K63" i="11" s="1"/>
  <c r="L63" i="11" s="1"/>
  <c r="C64" i="11" s="1"/>
  <c r="D64" i="11" s="1"/>
  <c r="K64" i="11" s="1"/>
  <c r="L64" i="11" s="1"/>
  <c r="C65" i="11" s="1"/>
  <c r="D65" i="11" s="1"/>
  <c r="K65" i="11" s="1"/>
  <c r="L65" i="11" s="1"/>
  <c r="C66" i="11" s="1"/>
  <c r="D66" i="11" s="1"/>
  <c r="K66" i="11" s="1"/>
  <c r="L66" i="11" s="1"/>
  <c r="C67" i="11" s="1"/>
  <c r="D67" i="11" s="1"/>
  <c r="K67" i="11" s="1"/>
  <c r="L67" i="11" s="1"/>
  <c r="C68" i="11" s="1"/>
  <c r="D68" i="11" s="1"/>
  <c r="K68" i="11" s="1"/>
  <c r="L68" i="11" s="1"/>
  <c r="C69" i="11" s="1"/>
  <c r="D69" i="11" s="1"/>
  <c r="K69" i="11" s="1"/>
  <c r="L69" i="11" s="1"/>
  <c r="C70" i="11" s="1"/>
  <c r="D70" i="11" s="1"/>
  <c r="K70" i="11" s="1"/>
  <c r="L70" i="11" s="1"/>
  <c r="C71" i="11" s="1"/>
  <c r="D71" i="11" s="1"/>
  <c r="K71" i="11" s="1"/>
  <c r="L71" i="11" s="1"/>
  <c r="C72" i="11" s="1"/>
  <c r="D72" i="11" s="1"/>
  <c r="K72" i="11" s="1"/>
  <c r="L72" i="11" s="1"/>
  <c r="C73" i="11" s="1"/>
  <c r="D73" i="11" s="1"/>
  <c r="K73" i="11" s="1"/>
  <c r="L73" i="11" s="1"/>
  <c r="C74" i="11" s="1"/>
  <c r="D74" i="11" s="1"/>
  <c r="K74" i="11" s="1"/>
  <c r="L74" i="11" s="1"/>
  <c r="C75" i="11" s="1"/>
  <c r="D75" i="11" s="1"/>
  <c r="K75" i="11" s="1"/>
  <c r="L75" i="11" s="1"/>
  <c r="C76" i="11" s="1"/>
  <c r="D76" i="11" s="1"/>
  <c r="K76" i="11" s="1"/>
  <c r="L76" i="11" s="1"/>
  <c r="C77" i="11" s="1"/>
  <c r="D77" i="11" s="1"/>
  <c r="K77" i="11" s="1"/>
  <c r="L77" i="11" s="1"/>
  <c r="C78" i="11" s="1"/>
  <c r="D78" i="11" s="1"/>
  <c r="K78" i="11" s="1"/>
  <c r="L78" i="11" s="1"/>
  <c r="C79" i="11" s="1"/>
  <c r="D79" i="11" s="1"/>
  <c r="K79" i="11" s="1"/>
  <c r="L79" i="11" s="1"/>
  <c r="C80" i="11" s="1"/>
  <c r="D80" i="11" s="1"/>
  <c r="K80" i="11" s="1"/>
  <c r="L80" i="11" s="1"/>
  <c r="C81" i="11" s="1"/>
  <c r="D81" i="11" s="1"/>
  <c r="K81" i="11" s="1"/>
  <c r="L81" i="11" s="1"/>
  <c r="C82" i="11" s="1"/>
  <c r="D82" i="11" s="1"/>
  <c r="K82" i="11" s="1"/>
  <c r="L82" i="11" s="1"/>
  <c r="C83" i="11" s="1"/>
  <c r="D83" i="11" s="1"/>
  <c r="K83" i="11" s="1"/>
  <c r="L83" i="11" s="1"/>
  <c r="C84" i="11" s="1"/>
  <c r="D84" i="11" s="1"/>
  <c r="K84" i="11" s="1"/>
  <c r="L84" i="11" s="1"/>
  <c r="C85" i="11" s="1"/>
  <c r="D85" i="11" s="1"/>
  <c r="K85" i="11" s="1"/>
  <c r="L85" i="11" s="1"/>
  <c r="C86" i="11" s="1"/>
  <c r="D86" i="11" s="1"/>
  <c r="K86" i="11" s="1"/>
  <c r="L86" i="11" s="1"/>
  <c r="C87" i="11" s="1"/>
  <c r="D87" i="11" s="1"/>
  <c r="K87" i="11" s="1"/>
  <c r="L87" i="11" s="1"/>
  <c r="C88" i="11" s="1"/>
  <c r="D88" i="11" s="1"/>
  <c r="K88" i="11" s="1"/>
  <c r="L88" i="11" s="1"/>
  <c r="C89" i="11" s="1"/>
  <c r="D89" i="11" s="1"/>
  <c r="K89" i="11" s="1"/>
  <c r="L89" i="11" s="1"/>
  <c r="C90" i="11" s="1"/>
  <c r="D90" i="11" s="1"/>
  <c r="K90" i="11" s="1"/>
  <c r="L90" i="11" s="1"/>
  <c r="C91" i="11" s="1"/>
  <c r="D91" i="11" s="1"/>
  <c r="K91" i="11" s="1"/>
  <c r="L91" i="11" s="1"/>
  <c r="C92" i="11" s="1"/>
  <c r="D92" i="11" s="1"/>
  <c r="K92" i="11" s="1"/>
  <c r="L92" i="11" s="1"/>
  <c r="C93" i="11" s="1"/>
  <c r="D93" i="11" s="1"/>
  <c r="K93" i="11" s="1"/>
  <c r="L93" i="11" s="1"/>
  <c r="C94" i="11" s="1"/>
  <c r="D94" i="11" s="1"/>
  <c r="K94" i="11" s="1"/>
  <c r="L94" i="11" s="1"/>
  <c r="C95" i="11" s="1"/>
  <c r="D95" i="11" s="1"/>
  <c r="K95" i="11" s="1"/>
  <c r="L95" i="11" s="1"/>
  <c r="C96" i="11" s="1"/>
  <c r="D96" i="11" s="1"/>
  <c r="K96" i="11" s="1"/>
  <c r="L96" i="11" s="1"/>
  <c r="C97" i="11" s="1"/>
  <c r="D97" i="11" s="1"/>
  <c r="K97" i="11" s="1"/>
  <c r="L97" i="11" s="1"/>
  <c r="C98" i="11" s="1"/>
  <c r="D98" i="11" s="1"/>
  <c r="K98" i="11" s="1"/>
  <c r="L98" i="11" s="1"/>
  <c r="C99" i="11" s="1"/>
  <c r="D99" i="11" s="1"/>
  <c r="K99" i="11" s="1"/>
  <c r="L99" i="11" s="1"/>
  <c r="C100" i="11" s="1"/>
  <c r="D100" i="11" s="1"/>
  <c r="K100" i="11" s="1"/>
  <c r="L100" i="11" s="1"/>
  <c r="C101" i="11" s="1"/>
  <c r="D101" i="11" s="1"/>
  <c r="K101" i="11" s="1"/>
  <c r="L101" i="11" s="1"/>
  <c r="C102" i="11" s="1"/>
  <c r="D102" i="11" s="1"/>
  <c r="K102" i="11" s="1"/>
  <c r="L102" i="11" s="1"/>
  <c r="C103" i="11" s="1"/>
  <c r="D103" i="11" s="1"/>
  <c r="K103" i="11" s="1"/>
  <c r="L103" i="11" s="1"/>
  <c r="C104" i="11" s="1"/>
  <c r="D104" i="11" s="1"/>
  <c r="K104" i="11" s="1"/>
  <c r="L104" i="11" s="1"/>
  <c r="C105" i="11" s="1"/>
  <c r="D105" i="11" s="1"/>
  <c r="K105" i="11" s="1"/>
  <c r="L105" i="11" s="1"/>
  <c r="C106" i="11" s="1"/>
  <c r="D106" i="11" s="1"/>
  <c r="K106" i="11" s="1"/>
  <c r="L106" i="11" s="1"/>
  <c r="C107" i="11" s="1"/>
  <c r="D107" i="11" s="1"/>
  <c r="K107" i="11" s="1"/>
  <c r="L107" i="11" s="1"/>
  <c r="C108" i="11" s="1"/>
  <c r="D108" i="11" s="1"/>
  <c r="K108" i="11" s="1"/>
  <c r="L108" i="11" s="1"/>
  <c r="C109" i="11" s="1"/>
  <c r="D109" i="11" s="1"/>
  <c r="K109" i="11" s="1"/>
  <c r="L109" i="11" s="1"/>
  <c r="C110" i="11" s="1"/>
  <c r="D110" i="11" s="1"/>
  <c r="K110" i="11" s="1"/>
  <c r="L110" i="11" s="1"/>
  <c r="C111" i="11" s="1"/>
  <c r="D111" i="11" s="1"/>
  <c r="K111" i="11" s="1"/>
  <c r="L111" i="11" s="1"/>
  <c r="C112" i="11" s="1"/>
  <c r="D112" i="11" s="1"/>
  <c r="K112" i="11" s="1"/>
  <c r="L112" i="11" s="1"/>
  <c r="C113" i="11" s="1"/>
  <c r="D113" i="11" s="1"/>
  <c r="K113" i="11" s="1"/>
  <c r="L113" i="11" s="1"/>
  <c r="C114" i="11" s="1"/>
  <c r="D114" i="11" s="1"/>
  <c r="K114" i="11" s="1"/>
  <c r="L114" i="11" s="1"/>
  <c r="C115" i="11" s="1"/>
  <c r="D115" i="11" s="1"/>
  <c r="K115" i="11" s="1"/>
  <c r="L115" i="11" s="1"/>
  <c r="C116" i="11" s="1"/>
  <c r="D116" i="11" s="1"/>
  <c r="K116" i="11" s="1"/>
  <c r="L116" i="11" s="1"/>
  <c r="C117" i="11" s="1"/>
  <c r="D117" i="11" s="1"/>
  <c r="K117" i="11" s="1"/>
  <c r="L117" i="11" s="1"/>
  <c r="C118" i="11" s="1"/>
  <c r="D118" i="11" s="1"/>
  <c r="K118" i="11" s="1"/>
  <c r="L118" i="11" s="1"/>
  <c r="C119" i="11" s="1"/>
  <c r="D119" i="11" s="1"/>
  <c r="K119" i="11" s="1"/>
  <c r="L119" i="11" s="1"/>
  <c r="C120" i="11" s="1"/>
  <c r="D120" i="11" s="1"/>
  <c r="K120" i="11" s="1"/>
  <c r="L120" i="11" s="1"/>
  <c r="C121" i="11" s="1"/>
  <c r="D121" i="11" s="1"/>
  <c r="K121" i="11" s="1"/>
  <c r="L121" i="11" s="1"/>
  <c r="C122" i="11" s="1"/>
  <c r="D122" i="11" s="1"/>
  <c r="K122" i="11" s="1"/>
  <c r="L122" i="11" s="1"/>
  <c r="C123" i="11" s="1"/>
  <c r="D123" i="11" s="1"/>
  <c r="K123" i="11" s="1"/>
  <c r="L123" i="11" s="1"/>
  <c r="C124" i="11" s="1"/>
  <c r="D124" i="11" s="1"/>
  <c r="K124" i="11" s="1"/>
  <c r="L124" i="11" s="1"/>
  <c r="C125" i="11" s="1"/>
  <c r="D125" i="11" s="1"/>
  <c r="K125" i="11" s="1"/>
  <c r="L125" i="11" s="1"/>
  <c r="C126" i="11" s="1"/>
  <c r="D126" i="11" s="1"/>
  <c r="K126" i="11" s="1"/>
  <c r="L126" i="11" s="1"/>
  <c r="C127" i="11" s="1"/>
  <c r="D127" i="11" s="1"/>
  <c r="K127" i="11" s="1"/>
  <c r="L127" i="11" s="1"/>
  <c r="C128" i="11" s="1"/>
  <c r="D128" i="11" s="1"/>
  <c r="K128" i="11" s="1"/>
  <c r="L128" i="11" s="1"/>
  <c r="C129" i="11" s="1"/>
  <c r="D129" i="11" s="1"/>
  <c r="K129" i="11" s="1"/>
  <c r="L129" i="11" s="1"/>
  <c r="C130" i="11" s="1"/>
  <c r="D130" i="11" s="1"/>
  <c r="K130" i="11" s="1"/>
  <c r="L130" i="11" s="1"/>
  <c r="C131" i="11" s="1"/>
  <c r="D131" i="11" s="1"/>
  <c r="K131" i="11" s="1"/>
  <c r="L131" i="11" s="1"/>
  <c r="C132" i="11" s="1"/>
  <c r="D132" i="11" s="1"/>
  <c r="K132" i="11" s="1"/>
  <c r="L132" i="11" s="1"/>
  <c r="C133" i="11" s="1"/>
  <c r="D133" i="11" s="1"/>
  <c r="K133" i="11" s="1"/>
  <c r="L133" i="11" s="1"/>
  <c r="C134" i="11" s="1"/>
  <c r="D134" i="11" s="1"/>
  <c r="K134" i="11" s="1"/>
  <c r="L134" i="11" s="1"/>
  <c r="C135" i="11" s="1"/>
  <c r="D135" i="11" s="1"/>
  <c r="K135" i="11" s="1"/>
  <c r="L135" i="11" s="1"/>
  <c r="C136" i="11" s="1"/>
  <c r="D136" i="11" s="1"/>
  <c r="K136" i="11" s="1"/>
  <c r="L136" i="11" s="1"/>
  <c r="C137" i="11" s="1"/>
  <c r="D137" i="11" s="1"/>
  <c r="K137" i="11" s="1"/>
  <c r="L137" i="11" s="1"/>
  <c r="C138" i="11" s="1"/>
  <c r="D138" i="11" s="1"/>
  <c r="K138" i="11" s="1"/>
  <c r="L138" i="11" s="1"/>
  <c r="C139" i="11" s="1"/>
  <c r="D139" i="11" s="1"/>
  <c r="K139" i="11" s="1"/>
  <c r="L139" i="11" s="1"/>
  <c r="C140" i="11" s="1"/>
  <c r="D140" i="11" s="1"/>
  <c r="K140" i="11" s="1"/>
  <c r="L140" i="11" s="1"/>
  <c r="C141" i="11" s="1"/>
  <c r="D141" i="11" s="1"/>
  <c r="K141" i="11" s="1"/>
  <c r="L141" i="11" s="1"/>
  <c r="C142" i="11" s="1"/>
  <c r="D142" i="11" s="1"/>
  <c r="K142" i="11" s="1"/>
  <c r="L142" i="11" s="1"/>
  <c r="C143" i="11" s="1"/>
  <c r="D143" i="11" s="1"/>
  <c r="K143" i="11" s="1"/>
  <c r="L143" i="11" s="1"/>
  <c r="C144" i="11" s="1"/>
  <c r="D144" i="11" s="1"/>
  <c r="K144" i="11" s="1"/>
  <c r="L144" i="11" s="1"/>
  <c r="C145" i="11" s="1"/>
  <c r="D145" i="11" s="1"/>
  <c r="K145" i="11" s="1"/>
  <c r="L145" i="11" s="1"/>
  <c r="C146" i="11" s="1"/>
  <c r="D146" i="11" s="1"/>
  <c r="K146" i="11" s="1"/>
  <c r="L146" i="11" s="1"/>
  <c r="C147" i="11" s="1"/>
  <c r="D147" i="11" s="1"/>
  <c r="H216" i="11"/>
  <c r="J216" i="11" s="1"/>
  <c r="G217" i="11"/>
  <c r="H291" i="11"/>
  <c r="J291" i="11" s="1"/>
  <c r="G292" i="11"/>
  <c r="G338" i="11"/>
  <c r="H337" i="11"/>
  <c r="J337" i="11" s="1"/>
  <c r="G175" i="11"/>
  <c r="H174" i="11"/>
  <c r="J174" i="11" s="1"/>
  <c r="G146" i="10"/>
  <c r="H145" i="10"/>
  <c r="J145" i="10" s="1"/>
  <c r="H337" i="10"/>
  <c r="J337" i="10" s="1"/>
  <c r="G338" i="10"/>
  <c r="H176" i="10"/>
  <c r="J176" i="10" s="1"/>
  <c r="G177" i="10"/>
  <c r="H177" i="10" s="1"/>
  <c r="J177" i="10" s="1"/>
  <c r="K21" i="10"/>
  <c r="L21" i="10" s="1"/>
  <c r="C22" i="10" s="1"/>
  <c r="D22" i="10" s="1"/>
  <c r="H292" i="10"/>
  <c r="J292" i="10" s="1"/>
  <c r="G293" i="10"/>
  <c r="H185" i="10"/>
  <c r="J185" i="10" s="1"/>
  <c r="G186" i="10"/>
  <c r="H113" i="10"/>
  <c r="J113" i="10" s="1"/>
  <c r="G114" i="10"/>
  <c r="G283" i="10"/>
  <c r="H283" i="10" s="1"/>
  <c r="J283" i="10" s="1"/>
  <c r="H282" i="10"/>
  <c r="J282" i="10" s="1"/>
  <c r="G22" i="10"/>
  <c r="H21" i="10"/>
  <c r="J21" i="10" s="1"/>
  <c r="H232" i="10"/>
  <c r="J232" i="10" s="1"/>
  <c r="G233" i="10"/>
  <c r="G88" i="10"/>
  <c r="H87" i="10"/>
  <c r="J87" i="10" s="1"/>
  <c r="G147" i="9"/>
  <c r="H146" i="9"/>
  <c r="J146" i="9" s="1"/>
  <c r="G232" i="9"/>
  <c r="H231" i="9"/>
  <c r="J231" i="9" s="1"/>
  <c r="H22" i="9"/>
  <c r="J22" i="9" s="1"/>
  <c r="K22" i="9" s="1"/>
  <c r="L22" i="9" s="1"/>
  <c r="C23" i="9" s="1"/>
  <c r="D23" i="9" s="1"/>
  <c r="K23" i="9" s="1"/>
  <c r="L23" i="9" s="1"/>
  <c r="C24" i="9" s="1"/>
  <c r="D24" i="9" s="1"/>
  <c r="K24" i="9" s="1"/>
  <c r="L24" i="9" s="1"/>
  <c r="C25" i="9" s="1"/>
  <c r="D25" i="9" s="1"/>
  <c r="K25" i="9" s="1"/>
  <c r="L25" i="9" s="1"/>
  <c r="C26" i="9" s="1"/>
  <c r="D26" i="9" s="1"/>
  <c r="K26" i="9" s="1"/>
  <c r="L26" i="9" s="1"/>
  <c r="C27" i="9" s="1"/>
  <c r="D27" i="9" s="1"/>
  <c r="K27" i="9" s="1"/>
  <c r="L27" i="9" s="1"/>
  <c r="C28" i="9" s="1"/>
  <c r="D28" i="9" s="1"/>
  <c r="K28" i="9" s="1"/>
  <c r="L28" i="9" s="1"/>
  <c r="C29" i="9" s="1"/>
  <c r="D29" i="9" s="1"/>
  <c r="K29" i="9" s="1"/>
  <c r="L29" i="9" s="1"/>
  <c r="C30" i="9" s="1"/>
  <c r="D30" i="9" s="1"/>
  <c r="K30" i="9" s="1"/>
  <c r="L30" i="9" s="1"/>
  <c r="C31" i="9" s="1"/>
  <c r="D31" i="9" s="1"/>
  <c r="K31" i="9" s="1"/>
  <c r="L31" i="9" s="1"/>
  <c r="C32" i="9" s="1"/>
  <c r="D32" i="9" s="1"/>
  <c r="K32" i="9" s="1"/>
  <c r="L32" i="9" s="1"/>
  <c r="C33" i="9" s="1"/>
  <c r="D33" i="9" s="1"/>
  <c r="K33" i="9" s="1"/>
  <c r="L33" i="9" s="1"/>
  <c r="C34" i="9" s="1"/>
  <c r="D34" i="9" s="1"/>
  <c r="K34" i="9" s="1"/>
  <c r="L34" i="9" s="1"/>
  <c r="C35" i="9" s="1"/>
  <c r="D35" i="9" s="1"/>
  <c r="G23" i="9"/>
  <c r="H23" i="9" s="1"/>
  <c r="J23" i="9" s="1"/>
  <c r="H216" i="9"/>
  <c r="J216" i="9" s="1"/>
  <c r="G217" i="9"/>
  <c r="G168" i="9"/>
  <c r="H168" i="9" s="1"/>
  <c r="J168" i="9" s="1"/>
  <c r="H167" i="9"/>
  <c r="J167" i="9" s="1"/>
  <c r="H174" i="9"/>
  <c r="J174" i="9" s="1"/>
  <c r="G175" i="9"/>
  <c r="H337" i="9"/>
  <c r="J337" i="9" s="1"/>
  <c r="G338" i="9"/>
  <c r="H34" i="9"/>
  <c r="J34" i="9" s="1"/>
  <c r="G35" i="9"/>
  <c r="G323" i="9"/>
  <c r="H323" i="9" s="1"/>
  <c r="J323" i="9" s="1"/>
  <c r="H322" i="9"/>
  <c r="J322" i="9" s="1"/>
  <c r="H129" i="9"/>
  <c r="J129" i="9" s="1"/>
  <c r="G130" i="9"/>
  <c r="H130" i="9" s="1"/>
  <c r="J130" i="9" s="1"/>
  <c r="G114" i="9"/>
  <c r="H113" i="9"/>
  <c r="J113" i="9" s="1"/>
  <c r="H292" i="11" l="1"/>
  <c r="J292" i="11" s="1"/>
  <c r="G293" i="11"/>
  <c r="G148" i="11"/>
  <c r="H147" i="11"/>
  <c r="J147" i="11" s="1"/>
  <c r="K147" i="11" s="1"/>
  <c r="L147" i="11" s="1"/>
  <c r="C148" i="11" s="1"/>
  <c r="D148" i="11" s="1"/>
  <c r="G176" i="11"/>
  <c r="H175" i="11"/>
  <c r="J175" i="11" s="1"/>
  <c r="H338" i="11"/>
  <c r="J338" i="11" s="1"/>
  <c r="G339" i="11"/>
  <c r="H339" i="11" s="1"/>
  <c r="J339" i="11" s="1"/>
  <c r="G218" i="11"/>
  <c r="H217" i="11"/>
  <c r="J217" i="11" s="1"/>
  <c r="G272" i="11"/>
  <c r="H272" i="11" s="1"/>
  <c r="J272" i="11" s="1"/>
  <c r="H271" i="11"/>
  <c r="J271" i="11" s="1"/>
  <c r="G167" i="11"/>
  <c r="H166" i="11"/>
  <c r="J166" i="11" s="1"/>
  <c r="H232" i="11"/>
  <c r="J232" i="11" s="1"/>
  <c r="G233" i="11"/>
  <c r="H22" i="10"/>
  <c r="J22" i="10" s="1"/>
  <c r="G23" i="10"/>
  <c r="H23" i="10" s="1"/>
  <c r="J23" i="10" s="1"/>
  <c r="G294" i="10"/>
  <c r="H293" i="10"/>
  <c r="J293" i="10" s="1"/>
  <c r="G187" i="10"/>
  <c r="H187" i="10" s="1"/>
  <c r="J187" i="10" s="1"/>
  <c r="H186" i="10"/>
  <c r="J186" i="10" s="1"/>
  <c r="K22" i="10"/>
  <c r="L22" i="10" s="1"/>
  <c r="C23" i="10" s="1"/>
  <c r="D23" i="10" s="1"/>
  <c r="K23" i="10" s="1"/>
  <c r="L23" i="10" s="1"/>
  <c r="C24" i="10" s="1"/>
  <c r="D24" i="10" s="1"/>
  <c r="K24" i="10" s="1"/>
  <c r="L24" i="10" s="1"/>
  <c r="C25" i="10" s="1"/>
  <c r="D25" i="10" s="1"/>
  <c r="K25" i="10" s="1"/>
  <c r="L25" i="10" s="1"/>
  <c r="C26" i="10" s="1"/>
  <c r="D26" i="10" s="1"/>
  <c r="K26" i="10" s="1"/>
  <c r="L26" i="10" s="1"/>
  <c r="C27" i="10" s="1"/>
  <c r="D27" i="10" s="1"/>
  <c r="K27" i="10" s="1"/>
  <c r="L27" i="10" s="1"/>
  <c r="C28" i="10" s="1"/>
  <c r="D28" i="10" s="1"/>
  <c r="K28" i="10" s="1"/>
  <c r="L28" i="10" s="1"/>
  <c r="C29" i="10" s="1"/>
  <c r="D29" i="10" s="1"/>
  <c r="K29" i="10" s="1"/>
  <c r="L29" i="10" s="1"/>
  <c r="C30" i="10" s="1"/>
  <c r="D30" i="10" s="1"/>
  <c r="K30" i="10" s="1"/>
  <c r="L30" i="10" s="1"/>
  <c r="C31" i="10" s="1"/>
  <c r="D31" i="10" s="1"/>
  <c r="K31" i="10" s="1"/>
  <c r="L31" i="10" s="1"/>
  <c r="C32" i="10" s="1"/>
  <c r="D32" i="10" s="1"/>
  <c r="K32" i="10" s="1"/>
  <c r="L32" i="10" s="1"/>
  <c r="C33" i="10" s="1"/>
  <c r="D33" i="10" s="1"/>
  <c r="K33" i="10" s="1"/>
  <c r="L33" i="10" s="1"/>
  <c r="C34" i="10" s="1"/>
  <c r="D34" i="10" s="1"/>
  <c r="K34" i="10" s="1"/>
  <c r="L34" i="10" s="1"/>
  <c r="C35" i="10" s="1"/>
  <c r="D35" i="10" s="1"/>
  <c r="K35" i="10" s="1"/>
  <c r="L35" i="10" s="1"/>
  <c r="C36" i="10" s="1"/>
  <c r="D36" i="10" s="1"/>
  <c r="K36" i="10" s="1"/>
  <c r="L36" i="10" s="1"/>
  <c r="C37" i="10" s="1"/>
  <c r="D37" i="10" s="1"/>
  <c r="K37" i="10" s="1"/>
  <c r="L37" i="10" s="1"/>
  <c r="C38" i="10" s="1"/>
  <c r="D38" i="10" s="1"/>
  <c r="K38" i="10" s="1"/>
  <c r="L38" i="10" s="1"/>
  <c r="C39" i="10" s="1"/>
  <c r="D39" i="10" s="1"/>
  <c r="K39" i="10" s="1"/>
  <c r="L39" i="10" s="1"/>
  <c r="C40" i="10" s="1"/>
  <c r="D40" i="10" s="1"/>
  <c r="K40" i="10" s="1"/>
  <c r="L40" i="10" s="1"/>
  <c r="C41" i="10" s="1"/>
  <c r="D41" i="10" s="1"/>
  <c r="K41" i="10" s="1"/>
  <c r="L41" i="10" s="1"/>
  <c r="C42" i="10" s="1"/>
  <c r="D42" i="10" s="1"/>
  <c r="K42" i="10" s="1"/>
  <c r="L42" i="10" s="1"/>
  <c r="C43" i="10" s="1"/>
  <c r="D43" i="10" s="1"/>
  <c r="K43" i="10" s="1"/>
  <c r="L43" i="10" s="1"/>
  <c r="C44" i="10" s="1"/>
  <c r="D44" i="10" s="1"/>
  <c r="K44" i="10" s="1"/>
  <c r="L44" i="10" s="1"/>
  <c r="C45" i="10" s="1"/>
  <c r="D45" i="10" s="1"/>
  <c r="K45" i="10" s="1"/>
  <c r="L45" i="10" s="1"/>
  <c r="C46" i="10" s="1"/>
  <c r="D46" i="10" s="1"/>
  <c r="K46" i="10" s="1"/>
  <c r="L46" i="10" s="1"/>
  <c r="C47" i="10" s="1"/>
  <c r="D47" i="10" s="1"/>
  <c r="K47" i="10" s="1"/>
  <c r="L47" i="10" s="1"/>
  <c r="C48" i="10" s="1"/>
  <c r="D48" i="10" s="1"/>
  <c r="K48" i="10" s="1"/>
  <c r="L48" i="10" s="1"/>
  <c r="C49" i="10" s="1"/>
  <c r="D49" i="10" s="1"/>
  <c r="K49" i="10" s="1"/>
  <c r="L49" i="10" s="1"/>
  <c r="C50" i="10" s="1"/>
  <c r="D50" i="10" s="1"/>
  <c r="K50" i="10" s="1"/>
  <c r="L50" i="10" s="1"/>
  <c r="C51" i="10" s="1"/>
  <c r="D51" i="10" s="1"/>
  <c r="K51" i="10" s="1"/>
  <c r="L51" i="10" s="1"/>
  <c r="C52" i="10" s="1"/>
  <c r="D52" i="10" s="1"/>
  <c r="K52" i="10" s="1"/>
  <c r="L52" i="10" s="1"/>
  <c r="C53" i="10" s="1"/>
  <c r="D53" i="10" s="1"/>
  <c r="K53" i="10" s="1"/>
  <c r="L53" i="10" s="1"/>
  <c r="C54" i="10" s="1"/>
  <c r="D54" i="10" s="1"/>
  <c r="K54" i="10" s="1"/>
  <c r="L54" i="10" s="1"/>
  <c r="C55" i="10" s="1"/>
  <c r="D55" i="10" s="1"/>
  <c r="K55" i="10" s="1"/>
  <c r="L55" i="10" s="1"/>
  <c r="C56" i="10" s="1"/>
  <c r="D56" i="10" s="1"/>
  <c r="K56" i="10" s="1"/>
  <c r="L56" i="10" s="1"/>
  <c r="C57" i="10" s="1"/>
  <c r="D57" i="10" s="1"/>
  <c r="K57" i="10" s="1"/>
  <c r="L57" i="10" s="1"/>
  <c r="C58" i="10" s="1"/>
  <c r="D58" i="10" s="1"/>
  <c r="K58" i="10" s="1"/>
  <c r="L58" i="10" s="1"/>
  <c r="C59" i="10" s="1"/>
  <c r="D59" i="10" s="1"/>
  <c r="K59" i="10" s="1"/>
  <c r="L59" i="10" s="1"/>
  <c r="C60" i="10" s="1"/>
  <c r="D60" i="10" s="1"/>
  <c r="K60" i="10" s="1"/>
  <c r="L60" i="10" s="1"/>
  <c r="C61" i="10" s="1"/>
  <c r="D61" i="10" s="1"/>
  <c r="K61" i="10" s="1"/>
  <c r="L61" i="10" s="1"/>
  <c r="C62" i="10" s="1"/>
  <c r="D62" i="10" s="1"/>
  <c r="K62" i="10" s="1"/>
  <c r="L62" i="10" s="1"/>
  <c r="C63" i="10" s="1"/>
  <c r="D63" i="10" s="1"/>
  <c r="K63" i="10" s="1"/>
  <c r="L63" i="10" s="1"/>
  <c r="C64" i="10" s="1"/>
  <c r="D64" i="10" s="1"/>
  <c r="K64" i="10" s="1"/>
  <c r="L64" i="10" s="1"/>
  <c r="C65" i="10" s="1"/>
  <c r="D65" i="10" s="1"/>
  <c r="K65" i="10" s="1"/>
  <c r="L65" i="10" s="1"/>
  <c r="C66" i="10" s="1"/>
  <c r="D66" i="10" s="1"/>
  <c r="K66" i="10" s="1"/>
  <c r="L66" i="10" s="1"/>
  <c r="C67" i="10" s="1"/>
  <c r="D67" i="10" s="1"/>
  <c r="K67" i="10" s="1"/>
  <c r="L67" i="10" s="1"/>
  <c r="C68" i="10" s="1"/>
  <c r="D68" i="10" s="1"/>
  <c r="K68" i="10" s="1"/>
  <c r="L68" i="10" s="1"/>
  <c r="C69" i="10" s="1"/>
  <c r="D69" i="10" s="1"/>
  <c r="K69" i="10" s="1"/>
  <c r="L69" i="10" s="1"/>
  <c r="C70" i="10" s="1"/>
  <c r="D70" i="10" s="1"/>
  <c r="K70" i="10" s="1"/>
  <c r="L70" i="10" s="1"/>
  <c r="C71" i="10" s="1"/>
  <c r="D71" i="10" s="1"/>
  <c r="K71" i="10" s="1"/>
  <c r="L71" i="10" s="1"/>
  <c r="C72" i="10" s="1"/>
  <c r="D72" i="10" s="1"/>
  <c r="K72" i="10" s="1"/>
  <c r="L72" i="10" s="1"/>
  <c r="C73" i="10" s="1"/>
  <c r="D73" i="10" s="1"/>
  <c r="K73" i="10" s="1"/>
  <c r="L73" i="10" s="1"/>
  <c r="C74" i="10" s="1"/>
  <c r="D74" i="10" s="1"/>
  <c r="K74" i="10" s="1"/>
  <c r="L74" i="10" s="1"/>
  <c r="C75" i="10" s="1"/>
  <c r="D75" i="10" s="1"/>
  <c r="K75" i="10" s="1"/>
  <c r="L75" i="10" s="1"/>
  <c r="C76" i="10" s="1"/>
  <c r="D76" i="10" s="1"/>
  <c r="K76" i="10" s="1"/>
  <c r="L76" i="10" s="1"/>
  <c r="C77" i="10" s="1"/>
  <c r="D77" i="10" s="1"/>
  <c r="K77" i="10" s="1"/>
  <c r="L77" i="10" s="1"/>
  <c r="C78" i="10" s="1"/>
  <c r="D78" i="10" s="1"/>
  <c r="K78" i="10" s="1"/>
  <c r="L78" i="10" s="1"/>
  <c r="C79" i="10" s="1"/>
  <c r="D79" i="10" s="1"/>
  <c r="K79" i="10" s="1"/>
  <c r="L79" i="10" s="1"/>
  <c r="C80" i="10" s="1"/>
  <c r="D80" i="10" s="1"/>
  <c r="K80" i="10" s="1"/>
  <c r="L80" i="10" s="1"/>
  <c r="C81" i="10" s="1"/>
  <c r="D81" i="10" s="1"/>
  <c r="K81" i="10" s="1"/>
  <c r="L81" i="10" s="1"/>
  <c r="C82" i="10" s="1"/>
  <c r="D82" i="10" s="1"/>
  <c r="K82" i="10" s="1"/>
  <c r="L82" i="10" s="1"/>
  <c r="C83" i="10" s="1"/>
  <c r="D83" i="10" s="1"/>
  <c r="K83" i="10" s="1"/>
  <c r="L83" i="10" s="1"/>
  <c r="C84" i="10" s="1"/>
  <c r="D84" i="10" s="1"/>
  <c r="K84" i="10" s="1"/>
  <c r="L84" i="10" s="1"/>
  <c r="C85" i="10" s="1"/>
  <c r="D85" i="10" s="1"/>
  <c r="K85" i="10" s="1"/>
  <c r="L85" i="10" s="1"/>
  <c r="C86" i="10" s="1"/>
  <c r="D86" i="10" s="1"/>
  <c r="K86" i="10" s="1"/>
  <c r="L86" i="10" s="1"/>
  <c r="C87" i="10" s="1"/>
  <c r="D87" i="10" s="1"/>
  <c r="K87" i="10" s="1"/>
  <c r="L87" i="10" s="1"/>
  <c r="C88" i="10" s="1"/>
  <c r="D88" i="10" s="1"/>
  <c r="K88" i="10" s="1"/>
  <c r="L88" i="10" s="1"/>
  <c r="C89" i="10" s="1"/>
  <c r="D89" i="10" s="1"/>
  <c r="G115" i="10"/>
  <c r="H114" i="10"/>
  <c r="J114" i="10" s="1"/>
  <c r="H88" i="10"/>
  <c r="J88" i="10" s="1"/>
  <c r="G89" i="10"/>
  <c r="H338" i="10"/>
  <c r="J338" i="10" s="1"/>
  <c r="G339" i="10"/>
  <c r="H339" i="10" s="1"/>
  <c r="J339" i="10" s="1"/>
  <c r="H233" i="10"/>
  <c r="J233" i="10" s="1"/>
  <c r="G234" i="10"/>
  <c r="G147" i="10"/>
  <c r="H146" i="10"/>
  <c r="J146" i="10" s="1"/>
  <c r="G339" i="9"/>
  <c r="H339" i="9" s="1"/>
  <c r="J339" i="9" s="1"/>
  <c r="H338" i="9"/>
  <c r="J338" i="9" s="1"/>
  <c r="G176" i="9"/>
  <c r="H175" i="9"/>
  <c r="J175" i="9" s="1"/>
  <c r="H217" i="9"/>
  <c r="J217" i="9" s="1"/>
  <c r="G218" i="9"/>
  <c r="G115" i="9"/>
  <c r="H114" i="9"/>
  <c r="J114" i="9" s="1"/>
  <c r="H232" i="9"/>
  <c r="J232" i="9" s="1"/>
  <c r="G233" i="9"/>
  <c r="G148" i="9"/>
  <c r="H147" i="9"/>
  <c r="J147" i="9" s="1"/>
  <c r="H35" i="9"/>
  <c r="J35" i="9" s="1"/>
  <c r="K35" i="9" s="1"/>
  <c r="L35" i="9" s="1"/>
  <c r="C36" i="9" s="1"/>
  <c r="D36" i="9" s="1"/>
  <c r="K36" i="9" s="1"/>
  <c r="L36" i="9" s="1"/>
  <c r="C37" i="9" s="1"/>
  <c r="D37" i="9" s="1"/>
  <c r="K37" i="9" s="1"/>
  <c r="L37" i="9" s="1"/>
  <c r="C38" i="9" s="1"/>
  <c r="D38" i="9" s="1"/>
  <c r="K38" i="9" s="1"/>
  <c r="L38" i="9" s="1"/>
  <c r="C39" i="9" s="1"/>
  <c r="D39" i="9" s="1"/>
  <c r="K39" i="9" s="1"/>
  <c r="L39" i="9" s="1"/>
  <c r="C40" i="9" s="1"/>
  <c r="D40" i="9" s="1"/>
  <c r="K40" i="9" s="1"/>
  <c r="L40" i="9" s="1"/>
  <c r="C41" i="9" s="1"/>
  <c r="D41" i="9" s="1"/>
  <c r="K41" i="9" s="1"/>
  <c r="L41" i="9" s="1"/>
  <c r="C42" i="9" s="1"/>
  <c r="D42" i="9" s="1"/>
  <c r="K42" i="9" s="1"/>
  <c r="L42" i="9" s="1"/>
  <c r="C43" i="9" s="1"/>
  <c r="D43" i="9" s="1"/>
  <c r="K43" i="9" s="1"/>
  <c r="L43" i="9" s="1"/>
  <c r="C44" i="9" s="1"/>
  <c r="D44" i="9" s="1"/>
  <c r="K44" i="9" s="1"/>
  <c r="L44" i="9" s="1"/>
  <c r="C45" i="9" s="1"/>
  <c r="D45" i="9" s="1"/>
  <c r="K45" i="9" s="1"/>
  <c r="L45" i="9" s="1"/>
  <c r="C46" i="9" s="1"/>
  <c r="D46" i="9" s="1"/>
  <c r="K46" i="9" s="1"/>
  <c r="L46" i="9" s="1"/>
  <c r="C47" i="9" s="1"/>
  <c r="D47" i="9" s="1"/>
  <c r="K47" i="9" s="1"/>
  <c r="L47" i="9" s="1"/>
  <c r="C48" i="9" s="1"/>
  <c r="D48" i="9" s="1"/>
  <c r="K48" i="9" s="1"/>
  <c r="L48" i="9" s="1"/>
  <c r="C49" i="9" s="1"/>
  <c r="D49" i="9" s="1"/>
  <c r="K49" i="9" s="1"/>
  <c r="L49" i="9" s="1"/>
  <c r="C50" i="9" s="1"/>
  <c r="D50" i="9" s="1"/>
  <c r="K50" i="9" s="1"/>
  <c r="L50" i="9" s="1"/>
  <c r="C51" i="9" s="1"/>
  <c r="D51" i="9" s="1"/>
  <c r="K51" i="9" s="1"/>
  <c r="L51" i="9" s="1"/>
  <c r="C52" i="9" s="1"/>
  <c r="D52" i="9" s="1"/>
  <c r="K52" i="9" s="1"/>
  <c r="L52" i="9" s="1"/>
  <c r="C53" i="9" s="1"/>
  <c r="D53" i="9" s="1"/>
  <c r="K53" i="9" s="1"/>
  <c r="L53" i="9" s="1"/>
  <c r="C54" i="9" s="1"/>
  <c r="D54" i="9" s="1"/>
  <c r="K54" i="9" s="1"/>
  <c r="L54" i="9" s="1"/>
  <c r="C55" i="9" s="1"/>
  <c r="D55" i="9" s="1"/>
  <c r="K55" i="9" s="1"/>
  <c r="L55" i="9" s="1"/>
  <c r="C56" i="9" s="1"/>
  <c r="D56" i="9" s="1"/>
  <c r="K56" i="9" s="1"/>
  <c r="L56" i="9" s="1"/>
  <c r="C57" i="9" s="1"/>
  <c r="D57" i="9" s="1"/>
  <c r="K57" i="9" s="1"/>
  <c r="L57" i="9" s="1"/>
  <c r="C58" i="9" s="1"/>
  <c r="D58" i="9" s="1"/>
  <c r="K58" i="9" s="1"/>
  <c r="L58" i="9" s="1"/>
  <c r="C59" i="9" s="1"/>
  <c r="D59" i="9" s="1"/>
  <c r="K59" i="9" s="1"/>
  <c r="L59" i="9" s="1"/>
  <c r="C60" i="9" s="1"/>
  <c r="D60" i="9" s="1"/>
  <c r="K60" i="9" s="1"/>
  <c r="L60" i="9" s="1"/>
  <c r="C61" i="9" s="1"/>
  <c r="D61" i="9" s="1"/>
  <c r="K61" i="9" s="1"/>
  <c r="L61" i="9" s="1"/>
  <c r="C62" i="9" s="1"/>
  <c r="D62" i="9" s="1"/>
  <c r="K62" i="9" s="1"/>
  <c r="L62" i="9" s="1"/>
  <c r="C63" i="9" s="1"/>
  <c r="D63" i="9" s="1"/>
  <c r="K63" i="9" s="1"/>
  <c r="L63" i="9" s="1"/>
  <c r="C64" i="9" s="1"/>
  <c r="D64" i="9" s="1"/>
  <c r="K64" i="9" s="1"/>
  <c r="L64" i="9" s="1"/>
  <c r="C65" i="9" s="1"/>
  <c r="D65" i="9" s="1"/>
  <c r="K65" i="9" s="1"/>
  <c r="L65" i="9" s="1"/>
  <c r="C66" i="9" s="1"/>
  <c r="D66" i="9" s="1"/>
  <c r="K66" i="9" s="1"/>
  <c r="L66" i="9" s="1"/>
  <c r="C67" i="9" s="1"/>
  <c r="D67" i="9" s="1"/>
  <c r="K67" i="9" s="1"/>
  <c r="L67" i="9" s="1"/>
  <c r="C68" i="9" s="1"/>
  <c r="D68" i="9" s="1"/>
  <c r="K68" i="9" s="1"/>
  <c r="L68" i="9" s="1"/>
  <c r="C69" i="9" s="1"/>
  <c r="D69" i="9" s="1"/>
  <c r="K69" i="9" s="1"/>
  <c r="L69" i="9" s="1"/>
  <c r="C70" i="9" s="1"/>
  <c r="D70" i="9" s="1"/>
  <c r="K70" i="9" s="1"/>
  <c r="L70" i="9" s="1"/>
  <c r="C71" i="9" s="1"/>
  <c r="D71" i="9" s="1"/>
  <c r="K71" i="9" s="1"/>
  <c r="L71" i="9" s="1"/>
  <c r="C72" i="9" s="1"/>
  <c r="D72" i="9" s="1"/>
  <c r="K72" i="9" s="1"/>
  <c r="L72" i="9" s="1"/>
  <c r="C73" i="9" s="1"/>
  <c r="D73" i="9" s="1"/>
  <c r="K73" i="9" s="1"/>
  <c r="L73" i="9" s="1"/>
  <c r="C74" i="9" s="1"/>
  <c r="D74" i="9" s="1"/>
  <c r="K74" i="9" s="1"/>
  <c r="L74" i="9" s="1"/>
  <c r="C75" i="9" s="1"/>
  <c r="D75" i="9" s="1"/>
  <c r="K75" i="9" s="1"/>
  <c r="L75" i="9" s="1"/>
  <c r="C76" i="9" s="1"/>
  <c r="D76" i="9" s="1"/>
  <c r="K76" i="9" s="1"/>
  <c r="L76" i="9" s="1"/>
  <c r="C77" i="9" s="1"/>
  <c r="D77" i="9" s="1"/>
  <c r="K77" i="9" s="1"/>
  <c r="L77" i="9" s="1"/>
  <c r="C78" i="9" s="1"/>
  <c r="D78" i="9" s="1"/>
  <c r="K78" i="9" s="1"/>
  <c r="L78" i="9" s="1"/>
  <c r="C79" i="9" s="1"/>
  <c r="D79" i="9" s="1"/>
  <c r="K79" i="9" s="1"/>
  <c r="L79" i="9" s="1"/>
  <c r="C80" i="9" s="1"/>
  <c r="D80" i="9" s="1"/>
  <c r="K80" i="9" s="1"/>
  <c r="L80" i="9" s="1"/>
  <c r="C81" i="9" s="1"/>
  <c r="D81" i="9" s="1"/>
  <c r="K81" i="9" s="1"/>
  <c r="L81" i="9" s="1"/>
  <c r="C82" i="9" s="1"/>
  <c r="D82" i="9" s="1"/>
  <c r="K82" i="9" s="1"/>
  <c r="L82" i="9" s="1"/>
  <c r="C83" i="9" s="1"/>
  <c r="D83" i="9" s="1"/>
  <c r="K83" i="9" s="1"/>
  <c r="L83" i="9" s="1"/>
  <c r="C84" i="9" s="1"/>
  <c r="D84" i="9" s="1"/>
  <c r="K84" i="9" s="1"/>
  <c r="L84" i="9" s="1"/>
  <c r="C85" i="9" s="1"/>
  <c r="D85" i="9" s="1"/>
  <c r="K85" i="9" s="1"/>
  <c r="L85" i="9" s="1"/>
  <c r="C86" i="9" s="1"/>
  <c r="D86" i="9" s="1"/>
  <c r="K86" i="9" s="1"/>
  <c r="L86" i="9" s="1"/>
  <c r="C87" i="9" s="1"/>
  <c r="D87" i="9" s="1"/>
  <c r="K87" i="9" s="1"/>
  <c r="L87" i="9" s="1"/>
  <c r="C88" i="9" s="1"/>
  <c r="D88" i="9" s="1"/>
  <c r="K88" i="9" s="1"/>
  <c r="L88" i="9" s="1"/>
  <c r="C89" i="9" s="1"/>
  <c r="D89" i="9" s="1"/>
  <c r="K89" i="9" s="1"/>
  <c r="L89" i="9" s="1"/>
  <c r="C90" i="9" s="1"/>
  <c r="D90" i="9" s="1"/>
  <c r="K90" i="9" s="1"/>
  <c r="L90" i="9" s="1"/>
  <c r="C91" i="9" s="1"/>
  <c r="D91" i="9" s="1"/>
  <c r="K91" i="9" s="1"/>
  <c r="L91" i="9" s="1"/>
  <c r="C92" i="9" s="1"/>
  <c r="D92" i="9" s="1"/>
  <c r="K92" i="9" s="1"/>
  <c r="L92" i="9" s="1"/>
  <c r="C93" i="9" s="1"/>
  <c r="D93" i="9" s="1"/>
  <c r="K93" i="9" s="1"/>
  <c r="L93" i="9" s="1"/>
  <c r="C94" i="9" s="1"/>
  <c r="D94" i="9" s="1"/>
  <c r="K94" i="9" s="1"/>
  <c r="L94" i="9" s="1"/>
  <c r="C95" i="9" s="1"/>
  <c r="D95" i="9" s="1"/>
  <c r="K95" i="9" s="1"/>
  <c r="L95" i="9" s="1"/>
  <c r="C96" i="9" s="1"/>
  <c r="D96" i="9" s="1"/>
  <c r="K96" i="9" s="1"/>
  <c r="L96" i="9" s="1"/>
  <c r="C97" i="9" s="1"/>
  <c r="D97" i="9" s="1"/>
  <c r="K97" i="9" s="1"/>
  <c r="L97" i="9" s="1"/>
  <c r="C98" i="9" s="1"/>
  <c r="D98" i="9" s="1"/>
  <c r="K98" i="9" s="1"/>
  <c r="L98" i="9" s="1"/>
  <c r="C99" i="9" s="1"/>
  <c r="D99" i="9" s="1"/>
  <c r="K99" i="9" s="1"/>
  <c r="L99" i="9" s="1"/>
  <c r="C100" i="9" s="1"/>
  <c r="D100" i="9" s="1"/>
  <c r="K100" i="9" s="1"/>
  <c r="L100" i="9" s="1"/>
  <c r="C101" i="9" s="1"/>
  <c r="D101" i="9" s="1"/>
  <c r="K101" i="9" s="1"/>
  <c r="L101" i="9" s="1"/>
  <c r="C102" i="9" s="1"/>
  <c r="D102" i="9" s="1"/>
  <c r="K102" i="9" s="1"/>
  <c r="L102" i="9" s="1"/>
  <c r="C103" i="9" s="1"/>
  <c r="D103" i="9" s="1"/>
  <c r="K103" i="9" s="1"/>
  <c r="L103" i="9" s="1"/>
  <c r="C104" i="9" s="1"/>
  <c r="D104" i="9" s="1"/>
  <c r="K104" i="9" s="1"/>
  <c r="L104" i="9" s="1"/>
  <c r="C105" i="9" s="1"/>
  <c r="D105" i="9" s="1"/>
  <c r="K105" i="9" s="1"/>
  <c r="L105" i="9" s="1"/>
  <c r="C106" i="9" s="1"/>
  <c r="D106" i="9" s="1"/>
  <c r="K106" i="9" s="1"/>
  <c r="L106" i="9" s="1"/>
  <c r="C107" i="9" s="1"/>
  <c r="D107" i="9" s="1"/>
  <c r="K107" i="9" s="1"/>
  <c r="L107" i="9" s="1"/>
  <c r="C108" i="9" s="1"/>
  <c r="D108" i="9" s="1"/>
  <c r="K108" i="9" s="1"/>
  <c r="L108" i="9" s="1"/>
  <c r="C109" i="9" s="1"/>
  <c r="D109" i="9" s="1"/>
  <c r="K109" i="9" s="1"/>
  <c r="L109" i="9" s="1"/>
  <c r="C110" i="9" s="1"/>
  <c r="D110" i="9" s="1"/>
  <c r="K110" i="9" s="1"/>
  <c r="L110" i="9" s="1"/>
  <c r="C111" i="9" s="1"/>
  <c r="D111" i="9" s="1"/>
  <c r="K111" i="9" s="1"/>
  <c r="L111" i="9" s="1"/>
  <c r="C112" i="9" s="1"/>
  <c r="D112" i="9" s="1"/>
  <c r="K112" i="9" s="1"/>
  <c r="L112" i="9" s="1"/>
  <c r="C113" i="9" s="1"/>
  <c r="D113" i="9" s="1"/>
  <c r="K113" i="9" s="1"/>
  <c r="L113" i="9" s="1"/>
  <c r="C114" i="9" s="1"/>
  <c r="D114" i="9" s="1"/>
  <c r="K114" i="9" s="1"/>
  <c r="L114" i="9" s="1"/>
  <c r="C115" i="9" s="1"/>
  <c r="D115" i="9" s="1"/>
  <c r="G36" i="9"/>
  <c r="H36" i="9" s="1"/>
  <c r="J36" i="9" s="1"/>
  <c r="H148" i="11" l="1"/>
  <c r="J148" i="11" s="1"/>
  <c r="K148" i="11" s="1"/>
  <c r="L148" i="11" s="1"/>
  <c r="C149" i="11" s="1"/>
  <c r="D149" i="11" s="1"/>
  <c r="G149" i="11"/>
  <c r="G294" i="11"/>
  <c r="H293" i="11"/>
  <c r="J293" i="11" s="1"/>
  <c r="G168" i="11"/>
  <c r="H168" i="11" s="1"/>
  <c r="J168" i="11" s="1"/>
  <c r="H167" i="11"/>
  <c r="J167" i="11" s="1"/>
  <c r="G219" i="11"/>
  <c r="H218" i="11"/>
  <c r="J218" i="11" s="1"/>
  <c r="G177" i="11"/>
  <c r="H177" i="11" s="1"/>
  <c r="J177" i="11" s="1"/>
  <c r="H176" i="11"/>
  <c r="J176" i="11" s="1"/>
  <c r="H233" i="11"/>
  <c r="J233" i="11" s="1"/>
  <c r="G234" i="11"/>
  <c r="H89" i="10"/>
  <c r="J89" i="10" s="1"/>
  <c r="G90" i="10"/>
  <c r="H90" i="10" s="1"/>
  <c r="J90" i="10" s="1"/>
  <c r="G148" i="10"/>
  <c r="H147" i="10"/>
  <c r="J147" i="10" s="1"/>
  <c r="G235" i="10"/>
  <c r="H234" i="10"/>
  <c r="J234" i="10" s="1"/>
  <c r="H115" i="10"/>
  <c r="J115" i="10" s="1"/>
  <c r="G116" i="10"/>
  <c r="K89" i="10"/>
  <c r="L89" i="10" s="1"/>
  <c r="C90" i="10" s="1"/>
  <c r="D90" i="10" s="1"/>
  <c r="K90" i="10" s="1"/>
  <c r="L90" i="10" s="1"/>
  <c r="C91" i="10" s="1"/>
  <c r="D91" i="10" s="1"/>
  <c r="K91" i="10" s="1"/>
  <c r="L91" i="10" s="1"/>
  <c r="C92" i="10" s="1"/>
  <c r="D92" i="10" s="1"/>
  <c r="K92" i="10" s="1"/>
  <c r="L92" i="10" s="1"/>
  <c r="C93" i="10" s="1"/>
  <c r="D93" i="10" s="1"/>
  <c r="K93" i="10" s="1"/>
  <c r="L93" i="10" s="1"/>
  <c r="C94" i="10" s="1"/>
  <c r="D94" i="10" s="1"/>
  <c r="K94" i="10" s="1"/>
  <c r="L94" i="10" s="1"/>
  <c r="C95" i="10" s="1"/>
  <c r="D95" i="10" s="1"/>
  <c r="K95" i="10" s="1"/>
  <c r="L95" i="10" s="1"/>
  <c r="C96" i="10" s="1"/>
  <c r="D96" i="10" s="1"/>
  <c r="K96" i="10" s="1"/>
  <c r="L96" i="10" s="1"/>
  <c r="C97" i="10" s="1"/>
  <c r="D97" i="10" s="1"/>
  <c r="K97" i="10" s="1"/>
  <c r="L97" i="10" s="1"/>
  <c r="C98" i="10" s="1"/>
  <c r="D98" i="10" s="1"/>
  <c r="K98" i="10" s="1"/>
  <c r="L98" i="10" s="1"/>
  <c r="C99" i="10" s="1"/>
  <c r="D99" i="10" s="1"/>
  <c r="K99" i="10" s="1"/>
  <c r="L99" i="10" s="1"/>
  <c r="C100" i="10" s="1"/>
  <c r="D100" i="10" s="1"/>
  <c r="K100" i="10" s="1"/>
  <c r="L100" i="10" s="1"/>
  <c r="C101" i="10" s="1"/>
  <c r="D101" i="10" s="1"/>
  <c r="K101" i="10" s="1"/>
  <c r="L101" i="10" s="1"/>
  <c r="C102" i="10" s="1"/>
  <c r="D102" i="10" s="1"/>
  <c r="K102" i="10" s="1"/>
  <c r="L102" i="10" s="1"/>
  <c r="C103" i="10" s="1"/>
  <c r="D103" i="10" s="1"/>
  <c r="K103" i="10" s="1"/>
  <c r="L103" i="10" s="1"/>
  <c r="C104" i="10" s="1"/>
  <c r="D104" i="10" s="1"/>
  <c r="K104" i="10" s="1"/>
  <c r="L104" i="10" s="1"/>
  <c r="C105" i="10" s="1"/>
  <c r="D105" i="10" s="1"/>
  <c r="K105" i="10" s="1"/>
  <c r="L105" i="10" s="1"/>
  <c r="C106" i="10" s="1"/>
  <c r="D106" i="10" s="1"/>
  <c r="K106" i="10" s="1"/>
  <c r="L106" i="10" s="1"/>
  <c r="C107" i="10" s="1"/>
  <c r="D107" i="10" s="1"/>
  <c r="K107" i="10" s="1"/>
  <c r="L107" i="10" s="1"/>
  <c r="C108" i="10" s="1"/>
  <c r="D108" i="10" s="1"/>
  <c r="K108" i="10" s="1"/>
  <c r="L108" i="10" s="1"/>
  <c r="C109" i="10" s="1"/>
  <c r="D109" i="10" s="1"/>
  <c r="K109" i="10" s="1"/>
  <c r="L109" i="10" s="1"/>
  <c r="C110" i="10" s="1"/>
  <c r="D110" i="10" s="1"/>
  <c r="K110" i="10" s="1"/>
  <c r="L110" i="10" s="1"/>
  <c r="C111" i="10" s="1"/>
  <c r="D111" i="10" s="1"/>
  <c r="K111" i="10" s="1"/>
  <c r="L111" i="10" s="1"/>
  <c r="C112" i="10" s="1"/>
  <c r="D112" i="10" s="1"/>
  <c r="K112" i="10" s="1"/>
  <c r="L112" i="10" s="1"/>
  <c r="C113" i="10" s="1"/>
  <c r="D113" i="10" s="1"/>
  <c r="K113" i="10" s="1"/>
  <c r="L113" i="10" s="1"/>
  <c r="C114" i="10" s="1"/>
  <c r="D114" i="10" s="1"/>
  <c r="K114" i="10" s="1"/>
  <c r="L114" i="10" s="1"/>
  <c r="C115" i="10" s="1"/>
  <c r="D115" i="10" s="1"/>
  <c r="K115" i="10" s="1"/>
  <c r="L115" i="10" s="1"/>
  <c r="C116" i="10" s="1"/>
  <c r="D116" i="10" s="1"/>
  <c r="G295" i="10"/>
  <c r="H295" i="10" s="1"/>
  <c r="J295" i="10" s="1"/>
  <c r="H294" i="10"/>
  <c r="J294" i="10" s="1"/>
  <c r="G149" i="9"/>
  <c r="H148" i="9"/>
  <c r="J148" i="9" s="1"/>
  <c r="H233" i="9"/>
  <c r="J233" i="9" s="1"/>
  <c r="G234" i="9"/>
  <c r="G116" i="9"/>
  <c r="H115" i="9"/>
  <c r="J115" i="9" s="1"/>
  <c r="K115" i="9" s="1"/>
  <c r="L115" i="9" s="1"/>
  <c r="C116" i="9" s="1"/>
  <c r="D116" i="9" s="1"/>
  <c r="G219" i="9"/>
  <c r="H218" i="9"/>
  <c r="J218" i="9" s="1"/>
  <c r="H176" i="9"/>
  <c r="J176" i="9" s="1"/>
  <c r="G177" i="9"/>
  <c r="H177" i="9" s="1"/>
  <c r="J177" i="9" s="1"/>
  <c r="G235" i="11" l="1"/>
  <c r="H234" i="11"/>
  <c r="J234" i="11" s="1"/>
  <c r="H219" i="11"/>
  <c r="J219" i="11" s="1"/>
  <c r="G220" i="11"/>
  <c r="H220" i="11" s="1"/>
  <c r="J220" i="11" s="1"/>
  <c r="H294" i="11"/>
  <c r="J294" i="11" s="1"/>
  <c r="G295" i="11"/>
  <c r="H295" i="11" s="1"/>
  <c r="J295" i="11" s="1"/>
  <c r="G150" i="11"/>
  <c r="H149" i="11"/>
  <c r="J149" i="11" s="1"/>
  <c r="K149" i="11" s="1"/>
  <c r="L149" i="11" s="1"/>
  <c r="C150" i="11" s="1"/>
  <c r="D150" i="11" s="1"/>
  <c r="H116" i="10"/>
  <c r="J116" i="10" s="1"/>
  <c r="K116" i="10" s="1"/>
  <c r="L116" i="10" s="1"/>
  <c r="C117" i="10" s="1"/>
  <c r="D117" i="10" s="1"/>
  <c r="G117" i="10"/>
  <c r="H235" i="10"/>
  <c r="J235" i="10" s="1"/>
  <c r="G236" i="10"/>
  <c r="G149" i="10"/>
  <c r="H148" i="10"/>
  <c r="J148" i="10" s="1"/>
  <c r="H219" i="9"/>
  <c r="J219" i="9" s="1"/>
  <c r="G220" i="9"/>
  <c r="H220" i="9" s="1"/>
  <c r="J220" i="9" s="1"/>
  <c r="G117" i="9"/>
  <c r="H116" i="9"/>
  <c r="J116" i="9" s="1"/>
  <c r="K116" i="9" s="1"/>
  <c r="L116" i="9" s="1"/>
  <c r="C117" i="9" s="1"/>
  <c r="D117" i="9" s="1"/>
  <c r="H234" i="9"/>
  <c r="J234" i="9" s="1"/>
  <c r="G235" i="9"/>
  <c r="G150" i="9"/>
  <c r="H149" i="9"/>
  <c r="J149" i="9" s="1"/>
  <c r="G151" i="11" l="1"/>
  <c r="H150" i="11"/>
  <c r="J150" i="11" s="1"/>
  <c r="K150" i="11" s="1"/>
  <c r="L150" i="11" s="1"/>
  <c r="C151" i="11" s="1"/>
  <c r="D151" i="11" s="1"/>
  <c r="H235" i="11"/>
  <c r="J235" i="11" s="1"/>
  <c r="G236" i="11"/>
  <c r="H149" i="10"/>
  <c r="J149" i="10" s="1"/>
  <c r="G150" i="10"/>
  <c r="G237" i="10"/>
  <c r="H236" i="10"/>
  <c r="J236" i="10" s="1"/>
  <c r="G118" i="10"/>
  <c r="H118" i="10" s="1"/>
  <c r="J118" i="10" s="1"/>
  <c r="H117" i="10"/>
  <c r="J117" i="10" s="1"/>
  <c r="K117" i="10" s="1"/>
  <c r="L117" i="10" s="1"/>
  <c r="C118" i="10" s="1"/>
  <c r="D118" i="10" s="1"/>
  <c r="K118" i="10" s="1"/>
  <c r="L118" i="10" s="1"/>
  <c r="C119" i="10" s="1"/>
  <c r="D119" i="10" s="1"/>
  <c r="K119" i="10" s="1"/>
  <c r="L119" i="10" s="1"/>
  <c r="C120" i="10" s="1"/>
  <c r="D120" i="10" s="1"/>
  <c r="K120" i="10" s="1"/>
  <c r="L120" i="10" s="1"/>
  <c r="C121" i="10" s="1"/>
  <c r="D121" i="10" s="1"/>
  <c r="K121" i="10" s="1"/>
  <c r="L121" i="10" s="1"/>
  <c r="C122" i="10" s="1"/>
  <c r="D122" i="10" s="1"/>
  <c r="K122" i="10" s="1"/>
  <c r="L122" i="10" s="1"/>
  <c r="C123" i="10" s="1"/>
  <c r="D123" i="10" s="1"/>
  <c r="K123" i="10" s="1"/>
  <c r="L123" i="10" s="1"/>
  <c r="C124" i="10" s="1"/>
  <c r="D124" i="10" s="1"/>
  <c r="K124" i="10" s="1"/>
  <c r="L124" i="10" s="1"/>
  <c r="C125" i="10" s="1"/>
  <c r="D125" i="10" s="1"/>
  <c r="K125" i="10" s="1"/>
  <c r="L125" i="10" s="1"/>
  <c r="C126" i="10" s="1"/>
  <c r="D126" i="10" s="1"/>
  <c r="K126" i="10" s="1"/>
  <c r="L126" i="10" s="1"/>
  <c r="C127" i="10" s="1"/>
  <c r="D127" i="10" s="1"/>
  <c r="K127" i="10" s="1"/>
  <c r="L127" i="10" s="1"/>
  <c r="C128" i="10" s="1"/>
  <c r="D128" i="10" s="1"/>
  <c r="K128" i="10" s="1"/>
  <c r="L128" i="10" s="1"/>
  <c r="C129" i="10" s="1"/>
  <c r="D129" i="10" s="1"/>
  <c r="K129" i="10" s="1"/>
  <c r="L129" i="10" s="1"/>
  <c r="C130" i="10" s="1"/>
  <c r="D130" i="10" s="1"/>
  <c r="K130" i="10" s="1"/>
  <c r="L130" i="10" s="1"/>
  <c r="C131" i="10" s="1"/>
  <c r="D131" i="10" s="1"/>
  <c r="K131" i="10" s="1"/>
  <c r="L131" i="10" s="1"/>
  <c r="C132" i="10" s="1"/>
  <c r="D132" i="10" s="1"/>
  <c r="K132" i="10" s="1"/>
  <c r="L132" i="10" s="1"/>
  <c r="C133" i="10" s="1"/>
  <c r="D133" i="10" s="1"/>
  <c r="K133" i="10" s="1"/>
  <c r="L133" i="10" s="1"/>
  <c r="C134" i="10" s="1"/>
  <c r="D134" i="10" s="1"/>
  <c r="K134" i="10" s="1"/>
  <c r="L134" i="10" s="1"/>
  <c r="C135" i="10" s="1"/>
  <c r="D135" i="10" s="1"/>
  <c r="K135" i="10" s="1"/>
  <c r="L135" i="10" s="1"/>
  <c r="C136" i="10" s="1"/>
  <c r="D136" i="10" s="1"/>
  <c r="K136" i="10" s="1"/>
  <c r="L136" i="10" s="1"/>
  <c r="C137" i="10" s="1"/>
  <c r="D137" i="10" s="1"/>
  <c r="K137" i="10" s="1"/>
  <c r="L137" i="10" s="1"/>
  <c r="C138" i="10" s="1"/>
  <c r="D138" i="10" s="1"/>
  <c r="K138" i="10" s="1"/>
  <c r="L138" i="10" s="1"/>
  <c r="C139" i="10" s="1"/>
  <c r="D139" i="10" s="1"/>
  <c r="K139" i="10" s="1"/>
  <c r="L139" i="10" s="1"/>
  <c r="C140" i="10" s="1"/>
  <c r="D140" i="10" s="1"/>
  <c r="K140" i="10" s="1"/>
  <c r="L140" i="10" s="1"/>
  <c r="C141" i="10" s="1"/>
  <c r="D141" i="10" s="1"/>
  <c r="K141" i="10" s="1"/>
  <c r="L141" i="10" s="1"/>
  <c r="C142" i="10" s="1"/>
  <c r="D142" i="10" s="1"/>
  <c r="K142" i="10" s="1"/>
  <c r="L142" i="10" s="1"/>
  <c r="C143" i="10" s="1"/>
  <c r="D143" i="10" s="1"/>
  <c r="K143" i="10" s="1"/>
  <c r="L143" i="10" s="1"/>
  <c r="C144" i="10" s="1"/>
  <c r="D144" i="10" s="1"/>
  <c r="K144" i="10" s="1"/>
  <c r="L144" i="10" s="1"/>
  <c r="C145" i="10" s="1"/>
  <c r="D145" i="10" s="1"/>
  <c r="K145" i="10" s="1"/>
  <c r="L145" i="10" s="1"/>
  <c r="C146" i="10" s="1"/>
  <c r="D146" i="10" s="1"/>
  <c r="K146" i="10" s="1"/>
  <c r="L146" i="10" s="1"/>
  <c r="C147" i="10" s="1"/>
  <c r="D147" i="10" s="1"/>
  <c r="K147" i="10" s="1"/>
  <c r="L147" i="10" s="1"/>
  <c r="C148" i="10" s="1"/>
  <c r="D148" i="10" s="1"/>
  <c r="K148" i="10" s="1"/>
  <c r="L148" i="10" s="1"/>
  <c r="C149" i="10" s="1"/>
  <c r="D149" i="10" s="1"/>
  <c r="K149" i="10" s="1"/>
  <c r="L149" i="10" s="1"/>
  <c r="C150" i="10" s="1"/>
  <c r="D150" i="10" s="1"/>
  <c r="H150" i="9"/>
  <c r="J150" i="9" s="1"/>
  <c r="G151" i="9"/>
  <c r="H235" i="9"/>
  <c r="J235" i="9" s="1"/>
  <c r="G236" i="9"/>
  <c r="G118" i="9"/>
  <c r="H118" i="9" s="1"/>
  <c r="J118" i="9" s="1"/>
  <c r="H117" i="9"/>
  <c r="J117" i="9" s="1"/>
  <c r="K117" i="9" s="1"/>
  <c r="L117" i="9" s="1"/>
  <c r="C118" i="9" s="1"/>
  <c r="D118" i="9" s="1"/>
  <c r="K118" i="9" s="1"/>
  <c r="L118" i="9" s="1"/>
  <c r="C119" i="9" s="1"/>
  <c r="D119" i="9" s="1"/>
  <c r="K119" i="9" s="1"/>
  <c r="L119" i="9" s="1"/>
  <c r="C120" i="9" s="1"/>
  <c r="D120" i="9" s="1"/>
  <c r="K120" i="9" s="1"/>
  <c r="L120" i="9" s="1"/>
  <c r="C121" i="9" s="1"/>
  <c r="D121" i="9" s="1"/>
  <c r="K121" i="9" s="1"/>
  <c r="L121" i="9" s="1"/>
  <c r="C122" i="9" s="1"/>
  <c r="D122" i="9" s="1"/>
  <c r="K122" i="9" s="1"/>
  <c r="L122" i="9" s="1"/>
  <c r="C123" i="9" s="1"/>
  <c r="D123" i="9" s="1"/>
  <c r="K123" i="9" s="1"/>
  <c r="L123" i="9" s="1"/>
  <c r="C124" i="9" s="1"/>
  <c r="D124" i="9" s="1"/>
  <c r="K124" i="9" s="1"/>
  <c r="L124" i="9" s="1"/>
  <c r="C125" i="9" s="1"/>
  <c r="D125" i="9" s="1"/>
  <c r="K125" i="9" s="1"/>
  <c r="L125" i="9" s="1"/>
  <c r="C126" i="9" s="1"/>
  <c r="D126" i="9" s="1"/>
  <c r="K126" i="9" s="1"/>
  <c r="L126" i="9" s="1"/>
  <c r="C127" i="9" s="1"/>
  <c r="D127" i="9" s="1"/>
  <c r="K127" i="9" s="1"/>
  <c r="L127" i="9" s="1"/>
  <c r="C128" i="9" s="1"/>
  <c r="D128" i="9" s="1"/>
  <c r="K128" i="9" s="1"/>
  <c r="L128" i="9" s="1"/>
  <c r="C129" i="9" s="1"/>
  <c r="D129" i="9" s="1"/>
  <c r="K129" i="9" s="1"/>
  <c r="L129" i="9" s="1"/>
  <c r="C130" i="9" s="1"/>
  <c r="D130" i="9" s="1"/>
  <c r="K130" i="9" s="1"/>
  <c r="L130" i="9" s="1"/>
  <c r="C131" i="9" s="1"/>
  <c r="D131" i="9" s="1"/>
  <c r="K131" i="9" s="1"/>
  <c r="L131" i="9" s="1"/>
  <c r="C132" i="9" s="1"/>
  <c r="D132" i="9" s="1"/>
  <c r="K132" i="9" s="1"/>
  <c r="L132" i="9" s="1"/>
  <c r="C133" i="9" s="1"/>
  <c r="D133" i="9" s="1"/>
  <c r="K133" i="9" s="1"/>
  <c r="L133" i="9" s="1"/>
  <c r="C134" i="9" s="1"/>
  <c r="D134" i="9" s="1"/>
  <c r="K134" i="9" s="1"/>
  <c r="L134" i="9" s="1"/>
  <c r="C135" i="9" s="1"/>
  <c r="D135" i="9" s="1"/>
  <c r="K135" i="9" s="1"/>
  <c r="L135" i="9" s="1"/>
  <c r="C136" i="9" s="1"/>
  <c r="D136" i="9" s="1"/>
  <c r="K136" i="9" s="1"/>
  <c r="L136" i="9" s="1"/>
  <c r="C137" i="9" s="1"/>
  <c r="D137" i="9" s="1"/>
  <c r="K137" i="9" s="1"/>
  <c r="L137" i="9" s="1"/>
  <c r="C138" i="9" s="1"/>
  <c r="D138" i="9" s="1"/>
  <c r="K138" i="9" s="1"/>
  <c r="L138" i="9" s="1"/>
  <c r="C139" i="9" s="1"/>
  <c r="D139" i="9" s="1"/>
  <c r="K139" i="9" s="1"/>
  <c r="L139" i="9" s="1"/>
  <c r="C140" i="9" s="1"/>
  <c r="D140" i="9" s="1"/>
  <c r="K140" i="9" s="1"/>
  <c r="L140" i="9" s="1"/>
  <c r="C141" i="9" s="1"/>
  <c r="D141" i="9" s="1"/>
  <c r="K141" i="9" s="1"/>
  <c r="L141" i="9" s="1"/>
  <c r="C142" i="9" s="1"/>
  <c r="D142" i="9" s="1"/>
  <c r="K142" i="9" s="1"/>
  <c r="L142" i="9" s="1"/>
  <c r="C143" i="9" s="1"/>
  <c r="D143" i="9" s="1"/>
  <c r="K143" i="9" s="1"/>
  <c r="L143" i="9" s="1"/>
  <c r="C144" i="9" s="1"/>
  <c r="D144" i="9" s="1"/>
  <c r="K144" i="9" s="1"/>
  <c r="L144" i="9" s="1"/>
  <c r="C145" i="9" s="1"/>
  <c r="D145" i="9" s="1"/>
  <c r="K145" i="9" s="1"/>
  <c r="L145" i="9" s="1"/>
  <c r="C146" i="9" s="1"/>
  <c r="D146" i="9" s="1"/>
  <c r="K146" i="9" s="1"/>
  <c r="L146" i="9" s="1"/>
  <c r="C147" i="9" s="1"/>
  <c r="D147" i="9" s="1"/>
  <c r="K147" i="9" s="1"/>
  <c r="L147" i="9" s="1"/>
  <c r="C148" i="9" s="1"/>
  <c r="D148" i="9" s="1"/>
  <c r="K148" i="9" s="1"/>
  <c r="L148" i="9" s="1"/>
  <c r="C149" i="9" s="1"/>
  <c r="D149" i="9" s="1"/>
  <c r="K149" i="9" s="1"/>
  <c r="L149" i="9" s="1"/>
  <c r="C150" i="9" s="1"/>
  <c r="D150" i="9" s="1"/>
  <c r="K150" i="9" s="1"/>
  <c r="L150" i="9" s="1"/>
  <c r="C151" i="9" s="1"/>
  <c r="D151" i="9" s="1"/>
  <c r="G237" i="11" l="1"/>
  <c r="H236" i="11"/>
  <c r="J236" i="11" s="1"/>
  <c r="G152" i="11"/>
  <c r="H151" i="11"/>
  <c r="J151" i="11" s="1"/>
  <c r="K151" i="11" s="1"/>
  <c r="L151" i="11" s="1"/>
  <c r="C152" i="11" s="1"/>
  <c r="D152" i="11" s="1"/>
  <c r="G238" i="10"/>
  <c r="H237" i="10"/>
  <c r="J237" i="10" s="1"/>
  <c r="G151" i="10"/>
  <c r="H150" i="10"/>
  <c r="J150" i="10" s="1"/>
  <c r="K150" i="10" s="1"/>
  <c r="L150" i="10" s="1"/>
  <c r="C151" i="10" s="1"/>
  <c r="D151" i="10" s="1"/>
  <c r="G237" i="9"/>
  <c r="H236" i="9"/>
  <c r="J236" i="9" s="1"/>
  <c r="H151" i="9"/>
  <c r="J151" i="9" s="1"/>
  <c r="K151" i="9" s="1"/>
  <c r="L151" i="9" s="1"/>
  <c r="C152" i="9" s="1"/>
  <c r="D152" i="9" s="1"/>
  <c r="G152" i="9"/>
  <c r="G153" i="11" l="1"/>
  <c r="H153" i="11" s="1"/>
  <c r="J153" i="11" s="1"/>
  <c r="H152" i="11"/>
  <c r="J152" i="11" s="1"/>
  <c r="K152" i="11" s="1"/>
  <c r="L152" i="11" s="1"/>
  <c r="C153" i="11" s="1"/>
  <c r="D153" i="11" s="1"/>
  <c r="K153" i="11" s="1"/>
  <c r="L153" i="11" s="1"/>
  <c r="C154" i="11" s="1"/>
  <c r="D154" i="11" s="1"/>
  <c r="K154" i="11" s="1"/>
  <c r="L154" i="11" s="1"/>
  <c r="C155" i="11" s="1"/>
  <c r="D155" i="11" s="1"/>
  <c r="K155" i="11" s="1"/>
  <c r="L155" i="11" s="1"/>
  <c r="C156" i="11" s="1"/>
  <c r="D156" i="11" s="1"/>
  <c r="K156" i="11" s="1"/>
  <c r="L156" i="11" s="1"/>
  <c r="C157" i="11" s="1"/>
  <c r="D157" i="11" s="1"/>
  <c r="K157" i="11" s="1"/>
  <c r="L157" i="11" s="1"/>
  <c r="C158" i="11" s="1"/>
  <c r="D158" i="11" s="1"/>
  <c r="K158" i="11" s="1"/>
  <c r="L158" i="11" s="1"/>
  <c r="C159" i="11" s="1"/>
  <c r="D159" i="11" s="1"/>
  <c r="K159" i="11" s="1"/>
  <c r="L159" i="11" s="1"/>
  <c r="C160" i="11" s="1"/>
  <c r="D160" i="11" s="1"/>
  <c r="K160" i="11" s="1"/>
  <c r="L160" i="11" s="1"/>
  <c r="C161" i="11" s="1"/>
  <c r="D161" i="11" s="1"/>
  <c r="K161" i="11" s="1"/>
  <c r="L161" i="11" s="1"/>
  <c r="C162" i="11" s="1"/>
  <c r="D162" i="11" s="1"/>
  <c r="K162" i="11" s="1"/>
  <c r="L162" i="11" s="1"/>
  <c r="C163" i="11" s="1"/>
  <c r="D163" i="11" s="1"/>
  <c r="K163" i="11" s="1"/>
  <c r="L163" i="11" s="1"/>
  <c r="C164" i="11" s="1"/>
  <c r="D164" i="11" s="1"/>
  <c r="K164" i="11" s="1"/>
  <c r="L164" i="11" s="1"/>
  <c r="C165" i="11" s="1"/>
  <c r="D165" i="11" s="1"/>
  <c r="K165" i="11" s="1"/>
  <c r="L165" i="11" s="1"/>
  <c r="C166" i="11" s="1"/>
  <c r="D166" i="11" s="1"/>
  <c r="K166" i="11" s="1"/>
  <c r="L166" i="11" s="1"/>
  <c r="C167" i="11" s="1"/>
  <c r="D167" i="11" s="1"/>
  <c r="K167" i="11" s="1"/>
  <c r="L167" i="11" s="1"/>
  <c r="C168" i="11" s="1"/>
  <c r="D168" i="11" s="1"/>
  <c r="K168" i="11" s="1"/>
  <c r="L168" i="11" s="1"/>
  <c r="C169" i="11" s="1"/>
  <c r="D169" i="11" s="1"/>
  <c r="K169" i="11" s="1"/>
  <c r="L169" i="11" s="1"/>
  <c r="C170" i="11" s="1"/>
  <c r="D170" i="11" s="1"/>
  <c r="K170" i="11" s="1"/>
  <c r="L170" i="11" s="1"/>
  <c r="C171" i="11" s="1"/>
  <c r="D171" i="11" s="1"/>
  <c r="K171" i="11" s="1"/>
  <c r="L171" i="11" s="1"/>
  <c r="C172" i="11" s="1"/>
  <c r="D172" i="11" s="1"/>
  <c r="K172" i="11" s="1"/>
  <c r="L172" i="11" s="1"/>
  <c r="C173" i="11" s="1"/>
  <c r="D173" i="11" s="1"/>
  <c r="K173" i="11" s="1"/>
  <c r="L173" i="11" s="1"/>
  <c r="C174" i="11" s="1"/>
  <c r="D174" i="11" s="1"/>
  <c r="K174" i="11" s="1"/>
  <c r="L174" i="11" s="1"/>
  <c r="C175" i="11" s="1"/>
  <c r="D175" i="11" s="1"/>
  <c r="K175" i="11" s="1"/>
  <c r="L175" i="11" s="1"/>
  <c r="C176" i="11" s="1"/>
  <c r="D176" i="11" s="1"/>
  <c r="K176" i="11" s="1"/>
  <c r="L176" i="11" s="1"/>
  <c r="C177" i="11" s="1"/>
  <c r="D177" i="11" s="1"/>
  <c r="K177" i="11" s="1"/>
  <c r="L177" i="11" s="1"/>
  <c r="C178" i="11" s="1"/>
  <c r="D178" i="11" s="1"/>
  <c r="K178" i="11" s="1"/>
  <c r="L178" i="11" s="1"/>
  <c r="C179" i="11" s="1"/>
  <c r="D179" i="11" s="1"/>
  <c r="K179" i="11" s="1"/>
  <c r="L179" i="11" s="1"/>
  <c r="C180" i="11" s="1"/>
  <c r="D180" i="11" s="1"/>
  <c r="K180" i="11" s="1"/>
  <c r="L180" i="11" s="1"/>
  <c r="C181" i="11" s="1"/>
  <c r="D181" i="11" s="1"/>
  <c r="K181" i="11" s="1"/>
  <c r="L181" i="11" s="1"/>
  <c r="C182" i="11" s="1"/>
  <c r="D182" i="11" s="1"/>
  <c r="K182" i="11" s="1"/>
  <c r="L182" i="11" s="1"/>
  <c r="C183" i="11" s="1"/>
  <c r="D183" i="11" s="1"/>
  <c r="K183" i="11" s="1"/>
  <c r="L183" i="11" s="1"/>
  <c r="C184" i="11" s="1"/>
  <c r="D184" i="11" s="1"/>
  <c r="K184" i="11" s="1"/>
  <c r="L184" i="11" s="1"/>
  <c r="C185" i="11" s="1"/>
  <c r="D185" i="11" s="1"/>
  <c r="K185" i="11" s="1"/>
  <c r="L185" i="11" s="1"/>
  <c r="C186" i="11" s="1"/>
  <c r="D186" i="11" s="1"/>
  <c r="K186" i="11" s="1"/>
  <c r="L186" i="11" s="1"/>
  <c r="C187" i="11" s="1"/>
  <c r="D187" i="11" s="1"/>
  <c r="K187" i="11" s="1"/>
  <c r="L187" i="11" s="1"/>
  <c r="C188" i="11" s="1"/>
  <c r="D188" i="11" s="1"/>
  <c r="K188" i="11" s="1"/>
  <c r="L188" i="11" s="1"/>
  <c r="C189" i="11" s="1"/>
  <c r="D189" i="11" s="1"/>
  <c r="K189" i="11" s="1"/>
  <c r="L189" i="11" s="1"/>
  <c r="C190" i="11" s="1"/>
  <c r="D190" i="11" s="1"/>
  <c r="K190" i="11" s="1"/>
  <c r="L190" i="11" s="1"/>
  <c r="C191" i="11" s="1"/>
  <c r="D191" i="11" s="1"/>
  <c r="K191" i="11" s="1"/>
  <c r="L191" i="11" s="1"/>
  <c r="C192" i="11" s="1"/>
  <c r="D192" i="11" s="1"/>
  <c r="K192" i="11" s="1"/>
  <c r="L192" i="11" s="1"/>
  <c r="C193" i="11" s="1"/>
  <c r="D193" i="11" s="1"/>
  <c r="K193" i="11" s="1"/>
  <c r="L193" i="11" s="1"/>
  <c r="C194" i="11" s="1"/>
  <c r="D194" i="11" s="1"/>
  <c r="K194" i="11" s="1"/>
  <c r="L194" i="11" s="1"/>
  <c r="C195" i="11" s="1"/>
  <c r="D195" i="11" s="1"/>
  <c r="K195" i="11" s="1"/>
  <c r="L195" i="11" s="1"/>
  <c r="C196" i="11" s="1"/>
  <c r="D196" i="11" s="1"/>
  <c r="K196" i="11" s="1"/>
  <c r="L196" i="11" s="1"/>
  <c r="C197" i="11" s="1"/>
  <c r="D197" i="11" s="1"/>
  <c r="K197" i="11" s="1"/>
  <c r="L197" i="11" s="1"/>
  <c r="C198" i="11" s="1"/>
  <c r="D198" i="11" s="1"/>
  <c r="K198" i="11" s="1"/>
  <c r="L198" i="11" s="1"/>
  <c r="C199" i="11" s="1"/>
  <c r="D199" i="11" s="1"/>
  <c r="K199" i="11" s="1"/>
  <c r="L199" i="11" s="1"/>
  <c r="C200" i="11" s="1"/>
  <c r="D200" i="11" s="1"/>
  <c r="K200" i="11" s="1"/>
  <c r="L200" i="11" s="1"/>
  <c r="C201" i="11" s="1"/>
  <c r="D201" i="11" s="1"/>
  <c r="K201" i="11" s="1"/>
  <c r="L201" i="11" s="1"/>
  <c r="C202" i="11" s="1"/>
  <c r="D202" i="11" s="1"/>
  <c r="K202" i="11" s="1"/>
  <c r="L202" i="11" s="1"/>
  <c r="C203" i="11" s="1"/>
  <c r="D203" i="11" s="1"/>
  <c r="K203" i="11" s="1"/>
  <c r="L203" i="11" s="1"/>
  <c r="C204" i="11" s="1"/>
  <c r="D204" i="11" s="1"/>
  <c r="K204" i="11" s="1"/>
  <c r="L204" i="11" s="1"/>
  <c r="C205" i="11" s="1"/>
  <c r="D205" i="11" s="1"/>
  <c r="K205" i="11" s="1"/>
  <c r="L205" i="11" s="1"/>
  <c r="C206" i="11" s="1"/>
  <c r="D206" i="11" s="1"/>
  <c r="K206" i="11" s="1"/>
  <c r="L206" i="11" s="1"/>
  <c r="C207" i="11" s="1"/>
  <c r="D207" i="11" s="1"/>
  <c r="K207" i="11" s="1"/>
  <c r="L207" i="11" s="1"/>
  <c r="C208" i="11" s="1"/>
  <c r="D208" i="11" s="1"/>
  <c r="K208" i="11" s="1"/>
  <c r="L208" i="11" s="1"/>
  <c r="C209" i="11" s="1"/>
  <c r="D209" i="11" s="1"/>
  <c r="K209" i="11" s="1"/>
  <c r="L209" i="11" s="1"/>
  <c r="C210" i="11" s="1"/>
  <c r="D210" i="11" s="1"/>
  <c r="K210" i="11" s="1"/>
  <c r="L210" i="11" s="1"/>
  <c r="C211" i="11" s="1"/>
  <c r="D211" i="11" s="1"/>
  <c r="K211" i="11" s="1"/>
  <c r="L211" i="11" s="1"/>
  <c r="C212" i="11" s="1"/>
  <c r="D212" i="11" s="1"/>
  <c r="K212" i="11" s="1"/>
  <c r="L212" i="11" s="1"/>
  <c r="C213" i="11" s="1"/>
  <c r="D213" i="11" s="1"/>
  <c r="K213" i="11" s="1"/>
  <c r="L213" i="11" s="1"/>
  <c r="C214" i="11" s="1"/>
  <c r="D214" i="11" s="1"/>
  <c r="K214" i="11" s="1"/>
  <c r="L214" i="11" s="1"/>
  <c r="C215" i="11" s="1"/>
  <c r="D215" i="11" s="1"/>
  <c r="K215" i="11" s="1"/>
  <c r="L215" i="11" s="1"/>
  <c r="C216" i="11" s="1"/>
  <c r="D216" i="11" s="1"/>
  <c r="K216" i="11" s="1"/>
  <c r="L216" i="11" s="1"/>
  <c r="C217" i="11" s="1"/>
  <c r="D217" i="11" s="1"/>
  <c r="K217" i="11" s="1"/>
  <c r="L217" i="11" s="1"/>
  <c r="C218" i="11" s="1"/>
  <c r="D218" i="11" s="1"/>
  <c r="K218" i="11" s="1"/>
  <c r="L218" i="11" s="1"/>
  <c r="C219" i="11" s="1"/>
  <c r="D219" i="11" s="1"/>
  <c r="K219" i="11" s="1"/>
  <c r="L219" i="11" s="1"/>
  <c r="C220" i="11" s="1"/>
  <c r="D220" i="11" s="1"/>
  <c r="K220" i="11" s="1"/>
  <c r="L220" i="11" s="1"/>
  <c r="C221" i="11" s="1"/>
  <c r="D221" i="11" s="1"/>
  <c r="K221" i="11" s="1"/>
  <c r="L221" i="11" s="1"/>
  <c r="C222" i="11" s="1"/>
  <c r="D222" i="11" s="1"/>
  <c r="K222" i="11" s="1"/>
  <c r="L222" i="11" s="1"/>
  <c r="C223" i="11" s="1"/>
  <c r="D223" i="11" s="1"/>
  <c r="K223" i="11" s="1"/>
  <c r="L223" i="11" s="1"/>
  <c r="C224" i="11" s="1"/>
  <c r="D224" i="11" s="1"/>
  <c r="K224" i="11" s="1"/>
  <c r="L224" i="11" s="1"/>
  <c r="C225" i="11" s="1"/>
  <c r="D225" i="11" s="1"/>
  <c r="K225" i="11" s="1"/>
  <c r="L225" i="11" s="1"/>
  <c r="C226" i="11" s="1"/>
  <c r="D226" i="11" s="1"/>
  <c r="K226" i="11" s="1"/>
  <c r="L226" i="11" s="1"/>
  <c r="C227" i="11" s="1"/>
  <c r="D227" i="11" s="1"/>
  <c r="K227" i="11" s="1"/>
  <c r="L227" i="11" s="1"/>
  <c r="C228" i="11" s="1"/>
  <c r="D228" i="11" s="1"/>
  <c r="K228" i="11" s="1"/>
  <c r="L228" i="11" s="1"/>
  <c r="C229" i="11" s="1"/>
  <c r="D229" i="11" s="1"/>
  <c r="K229" i="11" s="1"/>
  <c r="L229" i="11" s="1"/>
  <c r="C230" i="11" s="1"/>
  <c r="D230" i="11" s="1"/>
  <c r="K230" i="11" s="1"/>
  <c r="L230" i="11" s="1"/>
  <c r="C231" i="11" s="1"/>
  <c r="D231" i="11" s="1"/>
  <c r="K231" i="11" s="1"/>
  <c r="L231" i="11" s="1"/>
  <c r="C232" i="11" s="1"/>
  <c r="D232" i="11" s="1"/>
  <c r="K232" i="11" s="1"/>
  <c r="L232" i="11" s="1"/>
  <c r="C233" i="11" s="1"/>
  <c r="D233" i="11" s="1"/>
  <c r="K233" i="11" s="1"/>
  <c r="L233" i="11" s="1"/>
  <c r="C234" i="11" s="1"/>
  <c r="D234" i="11" s="1"/>
  <c r="K234" i="11" s="1"/>
  <c r="L234" i="11" s="1"/>
  <c r="C235" i="11" s="1"/>
  <c r="D235" i="11" s="1"/>
  <c r="K235" i="11" s="1"/>
  <c r="L235" i="11" s="1"/>
  <c r="C236" i="11" s="1"/>
  <c r="D236" i="11" s="1"/>
  <c r="K236" i="11" s="1"/>
  <c r="L236" i="11" s="1"/>
  <c r="C237" i="11" s="1"/>
  <c r="D237" i="11" s="1"/>
  <c r="K237" i="11" s="1"/>
  <c r="L237" i="11" s="1"/>
  <c r="C238" i="11" s="1"/>
  <c r="D238" i="11" s="1"/>
  <c r="H237" i="11"/>
  <c r="J237" i="11" s="1"/>
  <c r="G238" i="11"/>
  <c r="H151" i="10"/>
  <c r="J151" i="10" s="1"/>
  <c r="K151" i="10" s="1"/>
  <c r="L151" i="10" s="1"/>
  <c r="C152" i="10" s="1"/>
  <c r="D152" i="10" s="1"/>
  <c r="G152" i="10"/>
  <c r="G239" i="10"/>
  <c r="H238" i="10"/>
  <c r="J238" i="10" s="1"/>
  <c r="G153" i="9"/>
  <c r="H153" i="9" s="1"/>
  <c r="J153" i="9" s="1"/>
  <c r="H152" i="9"/>
  <c r="J152" i="9" s="1"/>
  <c r="K152" i="9" s="1"/>
  <c r="L152" i="9" s="1"/>
  <c r="C153" i="9" s="1"/>
  <c r="D153" i="9" s="1"/>
  <c r="K153" i="9" s="1"/>
  <c r="L153" i="9" s="1"/>
  <c r="C154" i="9" s="1"/>
  <c r="D154" i="9" s="1"/>
  <c r="K154" i="9" s="1"/>
  <c r="L154" i="9" s="1"/>
  <c r="C155" i="9" s="1"/>
  <c r="D155" i="9" s="1"/>
  <c r="K155" i="9" s="1"/>
  <c r="L155" i="9" s="1"/>
  <c r="C156" i="9" s="1"/>
  <c r="D156" i="9" s="1"/>
  <c r="K156" i="9" s="1"/>
  <c r="L156" i="9" s="1"/>
  <c r="C157" i="9" s="1"/>
  <c r="D157" i="9" s="1"/>
  <c r="K157" i="9" s="1"/>
  <c r="L157" i="9" s="1"/>
  <c r="C158" i="9" s="1"/>
  <c r="D158" i="9" s="1"/>
  <c r="K158" i="9" s="1"/>
  <c r="L158" i="9" s="1"/>
  <c r="C159" i="9" s="1"/>
  <c r="D159" i="9" s="1"/>
  <c r="K159" i="9" s="1"/>
  <c r="L159" i="9" s="1"/>
  <c r="C160" i="9" s="1"/>
  <c r="D160" i="9" s="1"/>
  <c r="K160" i="9" s="1"/>
  <c r="L160" i="9" s="1"/>
  <c r="C161" i="9" s="1"/>
  <c r="D161" i="9" s="1"/>
  <c r="K161" i="9" s="1"/>
  <c r="L161" i="9" s="1"/>
  <c r="C162" i="9" s="1"/>
  <c r="D162" i="9" s="1"/>
  <c r="K162" i="9" s="1"/>
  <c r="L162" i="9" s="1"/>
  <c r="C163" i="9" s="1"/>
  <c r="D163" i="9" s="1"/>
  <c r="K163" i="9" s="1"/>
  <c r="L163" i="9" s="1"/>
  <c r="C164" i="9" s="1"/>
  <c r="D164" i="9" s="1"/>
  <c r="K164" i="9" s="1"/>
  <c r="L164" i="9" s="1"/>
  <c r="C165" i="9" s="1"/>
  <c r="D165" i="9" s="1"/>
  <c r="K165" i="9" s="1"/>
  <c r="L165" i="9" s="1"/>
  <c r="C166" i="9" s="1"/>
  <c r="D166" i="9" s="1"/>
  <c r="K166" i="9" s="1"/>
  <c r="L166" i="9" s="1"/>
  <c r="C167" i="9" s="1"/>
  <c r="D167" i="9" s="1"/>
  <c r="K167" i="9" s="1"/>
  <c r="L167" i="9" s="1"/>
  <c r="C168" i="9" s="1"/>
  <c r="D168" i="9" s="1"/>
  <c r="K168" i="9" s="1"/>
  <c r="L168" i="9" s="1"/>
  <c r="C169" i="9" s="1"/>
  <c r="D169" i="9" s="1"/>
  <c r="K169" i="9" s="1"/>
  <c r="L169" i="9" s="1"/>
  <c r="C170" i="9" s="1"/>
  <c r="D170" i="9" s="1"/>
  <c r="K170" i="9" s="1"/>
  <c r="L170" i="9" s="1"/>
  <c r="C171" i="9" s="1"/>
  <c r="D171" i="9" s="1"/>
  <c r="K171" i="9" s="1"/>
  <c r="L171" i="9" s="1"/>
  <c r="C172" i="9" s="1"/>
  <c r="D172" i="9" s="1"/>
  <c r="K172" i="9" s="1"/>
  <c r="L172" i="9" s="1"/>
  <c r="C173" i="9" s="1"/>
  <c r="D173" i="9" s="1"/>
  <c r="K173" i="9" s="1"/>
  <c r="L173" i="9" s="1"/>
  <c r="C174" i="9" s="1"/>
  <c r="D174" i="9" s="1"/>
  <c r="K174" i="9" s="1"/>
  <c r="L174" i="9" s="1"/>
  <c r="C175" i="9" s="1"/>
  <c r="D175" i="9" s="1"/>
  <c r="K175" i="9" s="1"/>
  <c r="L175" i="9" s="1"/>
  <c r="C176" i="9" s="1"/>
  <c r="D176" i="9" s="1"/>
  <c r="K176" i="9" s="1"/>
  <c r="L176" i="9" s="1"/>
  <c r="C177" i="9" s="1"/>
  <c r="D177" i="9" s="1"/>
  <c r="K177" i="9" s="1"/>
  <c r="L177" i="9" s="1"/>
  <c r="C178" i="9" s="1"/>
  <c r="D178" i="9" s="1"/>
  <c r="K178" i="9" s="1"/>
  <c r="L178" i="9" s="1"/>
  <c r="C179" i="9" s="1"/>
  <c r="D179" i="9" s="1"/>
  <c r="K179" i="9" s="1"/>
  <c r="L179" i="9" s="1"/>
  <c r="C180" i="9" s="1"/>
  <c r="D180" i="9" s="1"/>
  <c r="K180" i="9" s="1"/>
  <c r="L180" i="9" s="1"/>
  <c r="C181" i="9" s="1"/>
  <c r="D181" i="9" s="1"/>
  <c r="K181" i="9" s="1"/>
  <c r="L181" i="9" s="1"/>
  <c r="C182" i="9" s="1"/>
  <c r="D182" i="9" s="1"/>
  <c r="K182" i="9" s="1"/>
  <c r="L182" i="9" s="1"/>
  <c r="C183" i="9" s="1"/>
  <c r="D183" i="9" s="1"/>
  <c r="K183" i="9" s="1"/>
  <c r="L183" i="9" s="1"/>
  <c r="C184" i="9" s="1"/>
  <c r="D184" i="9" s="1"/>
  <c r="K184" i="9" s="1"/>
  <c r="L184" i="9" s="1"/>
  <c r="C185" i="9" s="1"/>
  <c r="D185" i="9" s="1"/>
  <c r="K185" i="9" s="1"/>
  <c r="L185" i="9" s="1"/>
  <c r="C186" i="9" s="1"/>
  <c r="D186" i="9" s="1"/>
  <c r="K186" i="9" s="1"/>
  <c r="L186" i="9" s="1"/>
  <c r="C187" i="9" s="1"/>
  <c r="D187" i="9" s="1"/>
  <c r="K187" i="9" s="1"/>
  <c r="L187" i="9" s="1"/>
  <c r="C188" i="9" s="1"/>
  <c r="D188" i="9" s="1"/>
  <c r="K188" i="9" s="1"/>
  <c r="L188" i="9" s="1"/>
  <c r="C189" i="9" s="1"/>
  <c r="D189" i="9" s="1"/>
  <c r="K189" i="9" s="1"/>
  <c r="L189" i="9" s="1"/>
  <c r="C190" i="9" s="1"/>
  <c r="D190" i="9" s="1"/>
  <c r="K190" i="9" s="1"/>
  <c r="L190" i="9" s="1"/>
  <c r="C191" i="9" s="1"/>
  <c r="D191" i="9" s="1"/>
  <c r="K191" i="9" s="1"/>
  <c r="L191" i="9" s="1"/>
  <c r="C192" i="9" s="1"/>
  <c r="D192" i="9" s="1"/>
  <c r="K192" i="9" s="1"/>
  <c r="L192" i="9" s="1"/>
  <c r="C193" i="9" s="1"/>
  <c r="D193" i="9" s="1"/>
  <c r="K193" i="9" s="1"/>
  <c r="L193" i="9" s="1"/>
  <c r="C194" i="9" s="1"/>
  <c r="D194" i="9" s="1"/>
  <c r="K194" i="9" s="1"/>
  <c r="L194" i="9" s="1"/>
  <c r="C195" i="9" s="1"/>
  <c r="D195" i="9" s="1"/>
  <c r="K195" i="9" s="1"/>
  <c r="L195" i="9" s="1"/>
  <c r="C196" i="9" s="1"/>
  <c r="D196" i="9" s="1"/>
  <c r="K196" i="9" s="1"/>
  <c r="L196" i="9" s="1"/>
  <c r="C197" i="9" s="1"/>
  <c r="D197" i="9" s="1"/>
  <c r="K197" i="9" s="1"/>
  <c r="L197" i="9" s="1"/>
  <c r="C198" i="9" s="1"/>
  <c r="D198" i="9" s="1"/>
  <c r="K198" i="9" s="1"/>
  <c r="L198" i="9" s="1"/>
  <c r="C199" i="9" s="1"/>
  <c r="D199" i="9" s="1"/>
  <c r="K199" i="9" s="1"/>
  <c r="L199" i="9" s="1"/>
  <c r="C200" i="9" s="1"/>
  <c r="D200" i="9" s="1"/>
  <c r="K200" i="9" s="1"/>
  <c r="L200" i="9" s="1"/>
  <c r="C201" i="9" s="1"/>
  <c r="D201" i="9" s="1"/>
  <c r="K201" i="9" s="1"/>
  <c r="L201" i="9" s="1"/>
  <c r="C202" i="9" s="1"/>
  <c r="D202" i="9" s="1"/>
  <c r="K202" i="9" s="1"/>
  <c r="L202" i="9" s="1"/>
  <c r="C203" i="9" s="1"/>
  <c r="D203" i="9" s="1"/>
  <c r="K203" i="9" s="1"/>
  <c r="L203" i="9" s="1"/>
  <c r="C204" i="9" s="1"/>
  <c r="D204" i="9" s="1"/>
  <c r="K204" i="9" s="1"/>
  <c r="L204" i="9" s="1"/>
  <c r="C205" i="9" s="1"/>
  <c r="D205" i="9" s="1"/>
  <c r="K205" i="9" s="1"/>
  <c r="L205" i="9" s="1"/>
  <c r="C206" i="9" s="1"/>
  <c r="D206" i="9" s="1"/>
  <c r="K206" i="9" s="1"/>
  <c r="L206" i="9" s="1"/>
  <c r="C207" i="9" s="1"/>
  <c r="D207" i="9" s="1"/>
  <c r="K207" i="9" s="1"/>
  <c r="L207" i="9" s="1"/>
  <c r="C208" i="9" s="1"/>
  <c r="D208" i="9" s="1"/>
  <c r="K208" i="9" s="1"/>
  <c r="L208" i="9" s="1"/>
  <c r="C209" i="9" s="1"/>
  <c r="D209" i="9" s="1"/>
  <c r="K209" i="9" s="1"/>
  <c r="L209" i="9" s="1"/>
  <c r="C210" i="9" s="1"/>
  <c r="D210" i="9" s="1"/>
  <c r="K210" i="9" s="1"/>
  <c r="L210" i="9" s="1"/>
  <c r="C211" i="9" s="1"/>
  <c r="D211" i="9" s="1"/>
  <c r="K211" i="9" s="1"/>
  <c r="L211" i="9" s="1"/>
  <c r="C212" i="9" s="1"/>
  <c r="D212" i="9" s="1"/>
  <c r="K212" i="9" s="1"/>
  <c r="L212" i="9" s="1"/>
  <c r="C213" i="9" s="1"/>
  <c r="D213" i="9" s="1"/>
  <c r="K213" i="9" s="1"/>
  <c r="L213" i="9" s="1"/>
  <c r="C214" i="9" s="1"/>
  <c r="D214" i="9" s="1"/>
  <c r="K214" i="9" s="1"/>
  <c r="L214" i="9" s="1"/>
  <c r="C215" i="9" s="1"/>
  <c r="D215" i="9" s="1"/>
  <c r="K215" i="9" s="1"/>
  <c r="L215" i="9" s="1"/>
  <c r="C216" i="9" s="1"/>
  <c r="D216" i="9" s="1"/>
  <c r="K216" i="9" s="1"/>
  <c r="L216" i="9" s="1"/>
  <c r="C217" i="9" s="1"/>
  <c r="D217" i="9" s="1"/>
  <c r="K217" i="9" s="1"/>
  <c r="L217" i="9" s="1"/>
  <c r="C218" i="9" s="1"/>
  <c r="D218" i="9" s="1"/>
  <c r="K218" i="9" s="1"/>
  <c r="L218" i="9" s="1"/>
  <c r="C219" i="9" s="1"/>
  <c r="D219" i="9" s="1"/>
  <c r="K219" i="9" s="1"/>
  <c r="L219" i="9" s="1"/>
  <c r="C220" i="9" s="1"/>
  <c r="D220" i="9" s="1"/>
  <c r="K220" i="9" s="1"/>
  <c r="L220" i="9" s="1"/>
  <c r="C221" i="9" s="1"/>
  <c r="D221" i="9" s="1"/>
  <c r="K221" i="9" s="1"/>
  <c r="L221" i="9" s="1"/>
  <c r="C222" i="9" s="1"/>
  <c r="D222" i="9" s="1"/>
  <c r="K222" i="9" s="1"/>
  <c r="L222" i="9" s="1"/>
  <c r="C223" i="9" s="1"/>
  <c r="D223" i="9" s="1"/>
  <c r="K223" i="9" s="1"/>
  <c r="L223" i="9" s="1"/>
  <c r="C224" i="9" s="1"/>
  <c r="D224" i="9" s="1"/>
  <c r="K224" i="9" s="1"/>
  <c r="L224" i="9" s="1"/>
  <c r="C225" i="9" s="1"/>
  <c r="D225" i="9" s="1"/>
  <c r="K225" i="9" s="1"/>
  <c r="L225" i="9" s="1"/>
  <c r="C226" i="9" s="1"/>
  <c r="D226" i="9" s="1"/>
  <c r="K226" i="9" s="1"/>
  <c r="L226" i="9" s="1"/>
  <c r="C227" i="9" s="1"/>
  <c r="D227" i="9" s="1"/>
  <c r="K227" i="9" s="1"/>
  <c r="L227" i="9" s="1"/>
  <c r="C228" i="9" s="1"/>
  <c r="D228" i="9" s="1"/>
  <c r="K228" i="9" s="1"/>
  <c r="L228" i="9" s="1"/>
  <c r="C229" i="9" s="1"/>
  <c r="D229" i="9" s="1"/>
  <c r="K229" i="9" s="1"/>
  <c r="L229" i="9" s="1"/>
  <c r="C230" i="9" s="1"/>
  <c r="D230" i="9" s="1"/>
  <c r="K230" i="9" s="1"/>
  <c r="L230" i="9" s="1"/>
  <c r="C231" i="9" s="1"/>
  <c r="D231" i="9" s="1"/>
  <c r="K231" i="9" s="1"/>
  <c r="L231" i="9" s="1"/>
  <c r="C232" i="9" s="1"/>
  <c r="D232" i="9" s="1"/>
  <c r="K232" i="9" s="1"/>
  <c r="L232" i="9" s="1"/>
  <c r="C233" i="9" s="1"/>
  <c r="D233" i="9" s="1"/>
  <c r="K233" i="9" s="1"/>
  <c r="L233" i="9" s="1"/>
  <c r="C234" i="9" s="1"/>
  <c r="D234" i="9" s="1"/>
  <c r="K234" i="9" s="1"/>
  <c r="L234" i="9" s="1"/>
  <c r="C235" i="9" s="1"/>
  <c r="D235" i="9" s="1"/>
  <c r="K235" i="9" s="1"/>
  <c r="L235" i="9" s="1"/>
  <c r="C236" i="9" s="1"/>
  <c r="D236" i="9" s="1"/>
  <c r="K236" i="9" s="1"/>
  <c r="L236" i="9" s="1"/>
  <c r="C237" i="9" s="1"/>
  <c r="D237" i="9" s="1"/>
  <c r="K237" i="9" s="1"/>
  <c r="L237" i="9" s="1"/>
  <c r="C238" i="9" s="1"/>
  <c r="D238" i="9" s="1"/>
  <c r="G238" i="9"/>
  <c r="H237" i="9"/>
  <c r="J237" i="9" s="1"/>
  <c r="G239" i="11" l="1"/>
  <c r="H238" i="11"/>
  <c r="J238" i="11" s="1"/>
  <c r="K238" i="11" s="1"/>
  <c r="L238" i="11" s="1"/>
  <c r="C239" i="11" s="1"/>
  <c r="D239" i="11" s="1"/>
  <c r="G240" i="10"/>
  <c r="H239" i="10"/>
  <c r="J239" i="10" s="1"/>
  <c r="H152" i="10"/>
  <c r="J152" i="10" s="1"/>
  <c r="K152" i="10" s="1"/>
  <c r="L152" i="10" s="1"/>
  <c r="C153" i="10" s="1"/>
  <c r="D153" i="10" s="1"/>
  <c r="K153" i="10" s="1"/>
  <c r="L153" i="10" s="1"/>
  <c r="C154" i="10" s="1"/>
  <c r="D154" i="10" s="1"/>
  <c r="K154" i="10" s="1"/>
  <c r="L154" i="10" s="1"/>
  <c r="C155" i="10" s="1"/>
  <c r="D155" i="10" s="1"/>
  <c r="K155" i="10" s="1"/>
  <c r="L155" i="10" s="1"/>
  <c r="C156" i="10" s="1"/>
  <c r="D156" i="10" s="1"/>
  <c r="K156" i="10" s="1"/>
  <c r="L156" i="10" s="1"/>
  <c r="C157" i="10" s="1"/>
  <c r="D157" i="10" s="1"/>
  <c r="K157" i="10" s="1"/>
  <c r="L157" i="10" s="1"/>
  <c r="C158" i="10" s="1"/>
  <c r="D158" i="10" s="1"/>
  <c r="K158" i="10" s="1"/>
  <c r="L158" i="10" s="1"/>
  <c r="C159" i="10" s="1"/>
  <c r="D159" i="10" s="1"/>
  <c r="K159" i="10" s="1"/>
  <c r="L159" i="10" s="1"/>
  <c r="C160" i="10" s="1"/>
  <c r="D160" i="10" s="1"/>
  <c r="K160" i="10" s="1"/>
  <c r="L160" i="10" s="1"/>
  <c r="C161" i="10" s="1"/>
  <c r="D161" i="10" s="1"/>
  <c r="K161" i="10" s="1"/>
  <c r="L161" i="10" s="1"/>
  <c r="C162" i="10" s="1"/>
  <c r="D162" i="10" s="1"/>
  <c r="K162" i="10" s="1"/>
  <c r="L162" i="10" s="1"/>
  <c r="C163" i="10" s="1"/>
  <c r="D163" i="10" s="1"/>
  <c r="K163" i="10" s="1"/>
  <c r="L163" i="10" s="1"/>
  <c r="C164" i="10" s="1"/>
  <c r="D164" i="10" s="1"/>
  <c r="K164" i="10" s="1"/>
  <c r="L164" i="10" s="1"/>
  <c r="C165" i="10" s="1"/>
  <c r="D165" i="10" s="1"/>
  <c r="K165" i="10" s="1"/>
  <c r="L165" i="10" s="1"/>
  <c r="C166" i="10" s="1"/>
  <c r="D166" i="10" s="1"/>
  <c r="K166" i="10" s="1"/>
  <c r="L166" i="10" s="1"/>
  <c r="C167" i="10" s="1"/>
  <c r="D167" i="10" s="1"/>
  <c r="K167" i="10" s="1"/>
  <c r="L167" i="10" s="1"/>
  <c r="C168" i="10" s="1"/>
  <c r="D168" i="10" s="1"/>
  <c r="K168" i="10" s="1"/>
  <c r="L168" i="10" s="1"/>
  <c r="C169" i="10" s="1"/>
  <c r="D169" i="10" s="1"/>
  <c r="K169" i="10" s="1"/>
  <c r="L169" i="10" s="1"/>
  <c r="C170" i="10" s="1"/>
  <c r="D170" i="10" s="1"/>
  <c r="K170" i="10" s="1"/>
  <c r="L170" i="10" s="1"/>
  <c r="C171" i="10" s="1"/>
  <c r="D171" i="10" s="1"/>
  <c r="K171" i="10" s="1"/>
  <c r="L171" i="10" s="1"/>
  <c r="C172" i="10" s="1"/>
  <c r="D172" i="10" s="1"/>
  <c r="K172" i="10" s="1"/>
  <c r="L172" i="10" s="1"/>
  <c r="C173" i="10" s="1"/>
  <c r="D173" i="10" s="1"/>
  <c r="K173" i="10" s="1"/>
  <c r="L173" i="10" s="1"/>
  <c r="C174" i="10" s="1"/>
  <c r="D174" i="10" s="1"/>
  <c r="K174" i="10" s="1"/>
  <c r="L174" i="10" s="1"/>
  <c r="C175" i="10" s="1"/>
  <c r="D175" i="10" s="1"/>
  <c r="K175" i="10" s="1"/>
  <c r="L175" i="10" s="1"/>
  <c r="C176" i="10" s="1"/>
  <c r="D176" i="10" s="1"/>
  <c r="K176" i="10" s="1"/>
  <c r="L176" i="10" s="1"/>
  <c r="C177" i="10" s="1"/>
  <c r="D177" i="10" s="1"/>
  <c r="K177" i="10" s="1"/>
  <c r="L177" i="10" s="1"/>
  <c r="C178" i="10" s="1"/>
  <c r="D178" i="10" s="1"/>
  <c r="K178" i="10" s="1"/>
  <c r="L178" i="10" s="1"/>
  <c r="C179" i="10" s="1"/>
  <c r="D179" i="10" s="1"/>
  <c r="K179" i="10" s="1"/>
  <c r="L179" i="10" s="1"/>
  <c r="C180" i="10" s="1"/>
  <c r="D180" i="10" s="1"/>
  <c r="K180" i="10" s="1"/>
  <c r="L180" i="10" s="1"/>
  <c r="C181" i="10" s="1"/>
  <c r="D181" i="10" s="1"/>
  <c r="K181" i="10" s="1"/>
  <c r="L181" i="10" s="1"/>
  <c r="C182" i="10" s="1"/>
  <c r="D182" i="10" s="1"/>
  <c r="K182" i="10" s="1"/>
  <c r="L182" i="10" s="1"/>
  <c r="C183" i="10" s="1"/>
  <c r="D183" i="10" s="1"/>
  <c r="K183" i="10" s="1"/>
  <c r="L183" i="10" s="1"/>
  <c r="C184" i="10" s="1"/>
  <c r="D184" i="10" s="1"/>
  <c r="K184" i="10" s="1"/>
  <c r="L184" i="10" s="1"/>
  <c r="C185" i="10" s="1"/>
  <c r="D185" i="10" s="1"/>
  <c r="K185" i="10" s="1"/>
  <c r="L185" i="10" s="1"/>
  <c r="C186" i="10" s="1"/>
  <c r="D186" i="10" s="1"/>
  <c r="K186" i="10" s="1"/>
  <c r="L186" i="10" s="1"/>
  <c r="C187" i="10" s="1"/>
  <c r="D187" i="10" s="1"/>
  <c r="K187" i="10" s="1"/>
  <c r="L187" i="10" s="1"/>
  <c r="C188" i="10" s="1"/>
  <c r="D188" i="10" s="1"/>
  <c r="K188" i="10" s="1"/>
  <c r="L188" i="10" s="1"/>
  <c r="C189" i="10" s="1"/>
  <c r="D189" i="10" s="1"/>
  <c r="K189" i="10" s="1"/>
  <c r="L189" i="10" s="1"/>
  <c r="C190" i="10" s="1"/>
  <c r="D190" i="10" s="1"/>
  <c r="K190" i="10" s="1"/>
  <c r="L190" i="10" s="1"/>
  <c r="C191" i="10" s="1"/>
  <c r="D191" i="10" s="1"/>
  <c r="K191" i="10" s="1"/>
  <c r="L191" i="10" s="1"/>
  <c r="C192" i="10" s="1"/>
  <c r="D192" i="10" s="1"/>
  <c r="K192" i="10" s="1"/>
  <c r="L192" i="10" s="1"/>
  <c r="C193" i="10" s="1"/>
  <c r="D193" i="10" s="1"/>
  <c r="K193" i="10" s="1"/>
  <c r="L193" i="10" s="1"/>
  <c r="C194" i="10" s="1"/>
  <c r="D194" i="10" s="1"/>
  <c r="K194" i="10" s="1"/>
  <c r="L194" i="10" s="1"/>
  <c r="C195" i="10" s="1"/>
  <c r="D195" i="10" s="1"/>
  <c r="K195" i="10" s="1"/>
  <c r="L195" i="10" s="1"/>
  <c r="C196" i="10" s="1"/>
  <c r="D196" i="10" s="1"/>
  <c r="K196" i="10" s="1"/>
  <c r="L196" i="10" s="1"/>
  <c r="C197" i="10" s="1"/>
  <c r="D197" i="10" s="1"/>
  <c r="K197" i="10" s="1"/>
  <c r="L197" i="10" s="1"/>
  <c r="C198" i="10" s="1"/>
  <c r="D198" i="10" s="1"/>
  <c r="K198" i="10" s="1"/>
  <c r="L198" i="10" s="1"/>
  <c r="C199" i="10" s="1"/>
  <c r="D199" i="10" s="1"/>
  <c r="K199" i="10" s="1"/>
  <c r="L199" i="10" s="1"/>
  <c r="C200" i="10" s="1"/>
  <c r="D200" i="10" s="1"/>
  <c r="K200" i="10" s="1"/>
  <c r="L200" i="10" s="1"/>
  <c r="C201" i="10" s="1"/>
  <c r="D201" i="10" s="1"/>
  <c r="K201" i="10" s="1"/>
  <c r="L201" i="10" s="1"/>
  <c r="C202" i="10" s="1"/>
  <c r="D202" i="10" s="1"/>
  <c r="K202" i="10" s="1"/>
  <c r="L202" i="10" s="1"/>
  <c r="C203" i="10" s="1"/>
  <c r="D203" i="10" s="1"/>
  <c r="K203" i="10" s="1"/>
  <c r="L203" i="10" s="1"/>
  <c r="C204" i="10" s="1"/>
  <c r="D204" i="10" s="1"/>
  <c r="K204" i="10" s="1"/>
  <c r="L204" i="10" s="1"/>
  <c r="C205" i="10" s="1"/>
  <c r="D205" i="10" s="1"/>
  <c r="K205" i="10" s="1"/>
  <c r="L205" i="10" s="1"/>
  <c r="C206" i="10" s="1"/>
  <c r="D206" i="10" s="1"/>
  <c r="K206" i="10" s="1"/>
  <c r="L206" i="10" s="1"/>
  <c r="C207" i="10" s="1"/>
  <c r="D207" i="10" s="1"/>
  <c r="K207" i="10" s="1"/>
  <c r="L207" i="10" s="1"/>
  <c r="C208" i="10" s="1"/>
  <c r="D208" i="10" s="1"/>
  <c r="K208" i="10" s="1"/>
  <c r="L208" i="10" s="1"/>
  <c r="C209" i="10" s="1"/>
  <c r="D209" i="10" s="1"/>
  <c r="K209" i="10" s="1"/>
  <c r="L209" i="10" s="1"/>
  <c r="C210" i="10" s="1"/>
  <c r="D210" i="10" s="1"/>
  <c r="K210" i="10" s="1"/>
  <c r="L210" i="10" s="1"/>
  <c r="C211" i="10" s="1"/>
  <c r="D211" i="10" s="1"/>
  <c r="K211" i="10" s="1"/>
  <c r="L211" i="10" s="1"/>
  <c r="C212" i="10" s="1"/>
  <c r="D212" i="10" s="1"/>
  <c r="K212" i="10" s="1"/>
  <c r="L212" i="10" s="1"/>
  <c r="C213" i="10" s="1"/>
  <c r="D213" i="10" s="1"/>
  <c r="K213" i="10" s="1"/>
  <c r="L213" i="10" s="1"/>
  <c r="C214" i="10" s="1"/>
  <c r="D214" i="10" s="1"/>
  <c r="K214" i="10" s="1"/>
  <c r="L214" i="10" s="1"/>
  <c r="C215" i="10" s="1"/>
  <c r="D215" i="10" s="1"/>
  <c r="K215" i="10" s="1"/>
  <c r="L215" i="10" s="1"/>
  <c r="C216" i="10" s="1"/>
  <c r="D216" i="10" s="1"/>
  <c r="K216" i="10" s="1"/>
  <c r="L216" i="10" s="1"/>
  <c r="C217" i="10" s="1"/>
  <c r="D217" i="10" s="1"/>
  <c r="K217" i="10" s="1"/>
  <c r="L217" i="10" s="1"/>
  <c r="C218" i="10" s="1"/>
  <c r="D218" i="10" s="1"/>
  <c r="K218" i="10" s="1"/>
  <c r="L218" i="10" s="1"/>
  <c r="C219" i="10" s="1"/>
  <c r="D219" i="10" s="1"/>
  <c r="K219" i="10" s="1"/>
  <c r="L219" i="10" s="1"/>
  <c r="C220" i="10" s="1"/>
  <c r="D220" i="10" s="1"/>
  <c r="K220" i="10" s="1"/>
  <c r="L220" i="10" s="1"/>
  <c r="C221" i="10" s="1"/>
  <c r="D221" i="10" s="1"/>
  <c r="K221" i="10" s="1"/>
  <c r="L221" i="10" s="1"/>
  <c r="C222" i="10" s="1"/>
  <c r="D222" i="10" s="1"/>
  <c r="K222" i="10" s="1"/>
  <c r="L222" i="10" s="1"/>
  <c r="C223" i="10" s="1"/>
  <c r="D223" i="10" s="1"/>
  <c r="K223" i="10" s="1"/>
  <c r="L223" i="10" s="1"/>
  <c r="C224" i="10" s="1"/>
  <c r="D224" i="10" s="1"/>
  <c r="K224" i="10" s="1"/>
  <c r="L224" i="10" s="1"/>
  <c r="C225" i="10" s="1"/>
  <c r="D225" i="10" s="1"/>
  <c r="K225" i="10" s="1"/>
  <c r="L225" i="10" s="1"/>
  <c r="C226" i="10" s="1"/>
  <c r="D226" i="10" s="1"/>
  <c r="K226" i="10" s="1"/>
  <c r="L226" i="10" s="1"/>
  <c r="C227" i="10" s="1"/>
  <c r="D227" i="10" s="1"/>
  <c r="K227" i="10" s="1"/>
  <c r="L227" i="10" s="1"/>
  <c r="C228" i="10" s="1"/>
  <c r="D228" i="10" s="1"/>
  <c r="K228" i="10" s="1"/>
  <c r="L228" i="10" s="1"/>
  <c r="C229" i="10" s="1"/>
  <c r="D229" i="10" s="1"/>
  <c r="K229" i="10" s="1"/>
  <c r="L229" i="10" s="1"/>
  <c r="C230" i="10" s="1"/>
  <c r="D230" i="10" s="1"/>
  <c r="K230" i="10" s="1"/>
  <c r="L230" i="10" s="1"/>
  <c r="C231" i="10" s="1"/>
  <c r="D231" i="10" s="1"/>
  <c r="K231" i="10" s="1"/>
  <c r="L231" i="10" s="1"/>
  <c r="C232" i="10" s="1"/>
  <c r="D232" i="10" s="1"/>
  <c r="K232" i="10" s="1"/>
  <c r="L232" i="10" s="1"/>
  <c r="C233" i="10" s="1"/>
  <c r="D233" i="10" s="1"/>
  <c r="K233" i="10" s="1"/>
  <c r="L233" i="10" s="1"/>
  <c r="C234" i="10" s="1"/>
  <c r="D234" i="10" s="1"/>
  <c r="K234" i="10" s="1"/>
  <c r="L234" i="10" s="1"/>
  <c r="C235" i="10" s="1"/>
  <c r="D235" i="10" s="1"/>
  <c r="K235" i="10" s="1"/>
  <c r="L235" i="10" s="1"/>
  <c r="C236" i="10" s="1"/>
  <c r="D236" i="10" s="1"/>
  <c r="K236" i="10" s="1"/>
  <c r="L236" i="10" s="1"/>
  <c r="C237" i="10" s="1"/>
  <c r="D237" i="10" s="1"/>
  <c r="K237" i="10" s="1"/>
  <c r="L237" i="10" s="1"/>
  <c r="C238" i="10" s="1"/>
  <c r="D238" i="10" s="1"/>
  <c r="K238" i="10" s="1"/>
  <c r="L238" i="10" s="1"/>
  <c r="C239" i="10" s="1"/>
  <c r="D239" i="10" s="1"/>
  <c r="K239" i="10" s="1"/>
  <c r="L239" i="10" s="1"/>
  <c r="C240" i="10" s="1"/>
  <c r="D240" i="10" s="1"/>
  <c r="G153" i="10"/>
  <c r="H153" i="10" s="1"/>
  <c r="J153" i="10" s="1"/>
  <c r="G239" i="9"/>
  <c r="H238" i="9"/>
  <c r="J238" i="9" s="1"/>
  <c r="K238" i="9" s="1"/>
  <c r="L238" i="9" s="1"/>
  <c r="C239" i="9" s="1"/>
  <c r="D239" i="9" s="1"/>
  <c r="G240" i="11" l="1"/>
  <c r="H239" i="11"/>
  <c r="J239" i="11" s="1"/>
  <c r="K239" i="11" s="1"/>
  <c r="L239" i="11" s="1"/>
  <c r="C240" i="11" s="1"/>
  <c r="D240" i="11" s="1"/>
  <c r="H240" i="10"/>
  <c r="J240" i="10" s="1"/>
  <c r="K240" i="10" s="1"/>
  <c r="L240" i="10" s="1"/>
  <c r="C241" i="10" s="1"/>
  <c r="D241" i="10" s="1"/>
  <c r="G241" i="10"/>
  <c r="G240" i="9"/>
  <c r="H239" i="9"/>
  <c r="J239" i="9" s="1"/>
  <c r="K239" i="9" s="1"/>
  <c r="L239" i="9" s="1"/>
  <c r="C240" i="9" s="1"/>
  <c r="D240" i="9" s="1"/>
  <c r="H240" i="11" l="1"/>
  <c r="J240" i="11" s="1"/>
  <c r="K240" i="11" s="1"/>
  <c r="L240" i="11" s="1"/>
  <c r="C241" i="11" s="1"/>
  <c r="D241" i="11" s="1"/>
  <c r="G241" i="11"/>
  <c r="H241" i="10"/>
  <c r="J241" i="10" s="1"/>
  <c r="K241" i="10" s="1"/>
  <c r="L241" i="10" s="1"/>
  <c r="C242" i="10" s="1"/>
  <c r="D242" i="10" s="1"/>
  <c r="G242" i="10"/>
  <c r="H240" i="9"/>
  <c r="J240" i="9" s="1"/>
  <c r="K240" i="9" s="1"/>
  <c r="L240" i="9" s="1"/>
  <c r="C241" i="9" s="1"/>
  <c r="D241" i="9" s="1"/>
  <c r="G241" i="9"/>
  <c r="H241" i="11" l="1"/>
  <c r="J241" i="11" s="1"/>
  <c r="K241" i="11" s="1"/>
  <c r="L241" i="11" s="1"/>
  <c r="C242" i="11" s="1"/>
  <c r="D242" i="11" s="1"/>
  <c r="G242" i="11"/>
  <c r="K242" i="10"/>
  <c r="L242" i="10" s="1"/>
  <c r="C243" i="10" s="1"/>
  <c r="D243" i="10" s="1"/>
  <c r="G243" i="10"/>
  <c r="H242" i="10"/>
  <c r="J242" i="10" s="1"/>
  <c r="H241" i="9"/>
  <c r="J241" i="9" s="1"/>
  <c r="K241" i="9" s="1"/>
  <c r="L241" i="9" s="1"/>
  <c r="C242" i="9" s="1"/>
  <c r="D242" i="9" s="1"/>
  <c r="G242" i="9"/>
  <c r="G243" i="11" l="1"/>
  <c r="H242" i="11"/>
  <c r="J242" i="11" s="1"/>
  <c r="K242" i="11" s="1"/>
  <c r="L242" i="11" s="1"/>
  <c r="C243" i="11" s="1"/>
  <c r="D243" i="11" s="1"/>
  <c r="H243" i="10"/>
  <c r="J243" i="10" s="1"/>
  <c r="K243" i="10" s="1"/>
  <c r="L243" i="10" s="1"/>
  <c r="C244" i="10" s="1"/>
  <c r="D244" i="10" s="1"/>
  <c r="G244" i="10"/>
  <c r="G243" i="9"/>
  <c r="H242" i="9"/>
  <c r="J242" i="9" s="1"/>
  <c r="K242" i="9" s="1"/>
  <c r="L242" i="9" s="1"/>
  <c r="C243" i="9" s="1"/>
  <c r="D243" i="9" s="1"/>
  <c r="H243" i="11" l="1"/>
  <c r="J243" i="11" s="1"/>
  <c r="K243" i="11" s="1"/>
  <c r="L243" i="11" s="1"/>
  <c r="C244" i="11" s="1"/>
  <c r="D244" i="11" s="1"/>
  <c r="G244" i="11"/>
  <c r="G245" i="10"/>
  <c r="H245" i="10" s="1"/>
  <c r="J245" i="10" s="1"/>
  <c r="H244" i="10"/>
  <c r="J244" i="10" s="1"/>
  <c r="K244" i="10" s="1"/>
  <c r="L244" i="10" s="1"/>
  <c r="C245" i="10" s="1"/>
  <c r="D245" i="10" s="1"/>
  <c r="K245" i="10" s="1"/>
  <c r="L245" i="10" s="1"/>
  <c r="C246" i="10" s="1"/>
  <c r="D246" i="10" s="1"/>
  <c r="K246" i="10" s="1"/>
  <c r="L246" i="10" s="1"/>
  <c r="C247" i="10" s="1"/>
  <c r="D247" i="10" s="1"/>
  <c r="K247" i="10" s="1"/>
  <c r="L247" i="10" s="1"/>
  <c r="C248" i="10" s="1"/>
  <c r="D248" i="10" s="1"/>
  <c r="K248" i="10" s="1"/>
  <c r="L248" i="10" s="1"/>
  <c r="C249" i="10" s="1"/>
  <c r="D249" i="10" s="1"/>
  <c r="K249" i="10" s="1"/>
  <c r="L249" i="10" s="1"/>
  <c r="C250" i="10" s="1"/>
  <c r="D250" i="10" s="1"/>
  <c r="K250" i="10" s="1"/>
  <c r="L250" i="10" s="1"/>
  <c r="C251" i="10" s="1"/>
  <c r="D251" i="10" s="1"/>
  <c r="K251" i="10" s="1"/>
  <c r="L251" i="10" s="1"/>
  <c r="C252" i="10" s="1"/>
  <c r="D252" i="10" s="1"/>
  <c r="K252" i="10" s="1"/>
  <c r="L252" i="10" s="1"/>
  <c r="C253" i="10" s="1"/>
  <c r="D253" i="10" s="1"/>
  <c r="K253" i="10" s="1"/>
  <c r="L253" i="10" s="1"/>
  <c r="C254" i="10" s="1"/>
  <c r="D254" i="10" s="1"/>
  <c r="K254" i="10" s="1"/>
  <c r="L254" i="10" s="1"/>
  <c r="C255" i="10" s="1"/>
  <c r="D255" i="10" s="1"/>
  <c r="K255" i="10" s="1"/>
  <c r="L255" i="10" s="1"/>
  <c r="C256" i="10" s="1"/>
  <c r="D256" i="10" s="1"/>
  <c r="K256" i="10" s="1"/>
  <c r="L256" i="10" s="1"/>
  <c r="C257" i="10" s="1"/>
  <c r="D257" i="10" s="1"/>
  <c r="K257" i="10" s="1"/>
  <c r="L257" i="10" s="1"/>
  <c r="C258" i="10" s="1"/>
  <c r="D258" i="10" s="1"/>
  <c r="K258" i="10" s="1"/>
  <c r="L258" i="10" s="1"/>
  <c r="C259" i="10" s="1"/>
  <c r="D259" i="10" s="1"/>
  <c r="K259" i="10" s="1"/>
  <c r="L259" i="10" s="1"/>
  <c r="C260" i="10" s="1"/>
  <c r="D260" i="10" s="1"/>
  <c r="K260" i="10" s="1"/>
  <c r="L260" i="10" s="1"/>
  <c r="C261" i="10" s="1"/>
  <c r="D261" i="10" s="1"/>
  <c r="K261" i="10" s="1"/>
  <c r="L261" i="10" s="1"/>
  <c r="C262" i="10" s="1"/>
  <c r="D262" i="10" s="1"/>
  <c r="K262" i="10" s="1"/>
  <c r="L262" i="10" s="1"/>
  <c r="C263" i="10" s="1"/>
  <c r="D263" i="10" s="1"/>
  <c r="K263" i="10" s="1"/>
  <c r="L263" i="10" s="1"/>
  <c r="C264" i="10" s="1"/>
  <c r="D264" i="10" s="1"/>
  <c r="K264" i="10" s="1"/>
  <c r="L264" i="10" s="1"/>
  <c r="C265" i="10" s="1"/>
  <c r="D265" i="10" s="1"/>
  <c r="K265" i="10" s="1"/>
  <c r="L265" i="10" s="1"/>
  <c r="C266" i="10" s="1"/>
  <c r="D266" i="10" s="1"/>
  <c r="K266" i="10" s="1"/>
  <c r="L266" i="10" s="1"/>
  <c r="C267" i="10" s="1"/>
  <c r="D267" i="10" s="1"/>
  <c r="K267" i="10" s="1"/>
  <c r="L267" i="10" s="1"/>
  <c r="C268" i="10" s="1"/>
  <c r="D268" i="10" s="1"/>
  <c r="K268" i="10" s="1"/>
  <c r="L268" i="10" s="1"/>
  <c r="C269" i="10" s="1"/>
  <c r="D269" i="10" s="1"/>
  <c r="K269" i="10" s="1"/>
  <c r="L269" i="10" s="1"/>
  <c r="C270" i="10" s="1"/>
  <c r="D270" i="10" s="1"/>
  <c r="K270" i="10" s="1"/>
  <c r="L270" i="10" s="1"/>
  <c r="C271" i="10" s="1"/>
  <c r="D271" i="10" s="1"/>
  <c r="K271" i="10" s="1"/>
  <c r="L271" i="10" s="1"/>
  <c r="C272" i="10" s="1"/>
  <c r="D272" i="10" s="1"/>
  <c r="K272" i="10" s="1"/>
  <c r="L272" i="10" s="1"/>
  <c r="C273" i="10" s="1"/>
  <c r="D273" i="10" s="1"/>
  <c r="K273" i="10" s="1"/>
  <c r="L273" i="10" s="1"/>
  <c r="C274" i="10" s="1"/>
  <c r="D274" i="10" s="1"/>
  <c r="K274" i="10" s="1"/>
  <c r="L274" i="10" s="1"/>
  <c r="C275" i="10" s="1"/>
  <c r="D275" i="10" s="1"/>
  <c r="K275" i="10" s="1"/>
  <c r="L275" i="10" s="1"/>
  <c r="C276" i="10" s="1"/>
  <c r="D276" i="10" s="1"/>
  <c r="K276" i="10" s="1"/>
  <c r="L276" i="10" s="1"/>
  <c r="C277" i="10" s="1"/>
  <c r="D277" i="10" s="1"/>
  <c r="K277" i="10" s="1"/>
  <c r="L277" i="10" s="1"/>
  <c r="C278" i="10" s="1"/>
  <c r="D278" i="10" s="1"/>
  <c r="K278" i="10" s="1"/>
  <c r="L278" i="10" s="1"/>
  <c r="C279" i="10" s="1"/>
  <c r="D279" i="10" s="1"/>
  <c r="K279" i="10" s="1"/>
  <c r="L279" i="10" s="1"/>
  <c r="C280" i="10" s="1"/>
  <c r="D280" i="10" s="1"/>
  <c r="K280" i="10" s="1"/>
  <c r="L280" i="10" s="1"/>
  <c r="C281" i="10" s="1"/>
  <c r="D281" i="10" s="1"/>
  <c r="K281" i="10" s="1"/>
  <c r="L281" i="10" s="1"/>
  <c r="C282" i="10" s="1"/>
  <c r="D282" i="10" s="1"/>
  <c r="K282" i="10" s="1"/>
  <c r="L282" i="10" s="1"/>
  <c r="C283" i="10" s="1"/>
  <c r="D283" i="10" s="1"/>
  <c r="K283" i="10" s="1"/>
  <c r="L283" i="10" s="1"/>
  <c r="C284" i="10" s="1"/>
  <c r="D284" i="10" s="1"/>
  <c r="K284" i="10" s="1"/>
  <c r="L284" i="10" s="1"/>
  <c r="C285" i="10" s="1"/>
  <c r="D285" i="10" s="1"/>
  <c r="K285" i="10" s="1"/>
  <c r="L285" i="10" s="1"/>
  <c r="C286" i="10" s="1"/>
  <c r="D286" i="10" s="1"/>
  <c r="K286" i="10" s="1"/>
  <c r="L286" i="10" s="1"/>
  <c r="C287" i="10" s="1"/>
  <c r="D287" i="10" s="1"/>
  <c r="K287" i="10" s="1"/>
  <c r="L287" i="10" s="1"/>
  <c r="C288" i="10" s="1"/>
  <c r="D288" i="10" s="1"/>
  <c r="K288" i="10" s="1"/>
  <c r="L288" i="10" s="1"/>
  <c r="C289" i="10" s="1"/>
  <c r="D289" i="10" s="1"/>
  <c r="K289" i="10" s="1"/>
  <c r="L289" i="10" s="1"/>
  <c r="C290" i="10" s="1"/>
  <c r="D290" i="10" s="1"/>
  <c r="K290" i="10" s="1"/>
  <c r="L290" i="10" s="1"/>
  <c r="C291" i="10" s="1"/>
  <c r="D291" i="10" s="1"/>
  <c r="K291" i="10" s="1"/>
  <c r="L291" i="10" s="1"/>
  <c r="C292" i="10" s="1"/>
  <c r="D292" i="10" s="1"/>
  <c r="K292" i="10" s="1"/>
  <c r="L292" i="10" s="1"/>
  <c r="C293" i="10" s="1"/>
  <c r="D293" i="10" s="1"/>
  <c r="K293" i="10" s="1"/>
  <c r="L293" i="10" s="1"/>
  <c r="C294" i="10" s="1"/>
  <c r="D294" i="10" s="1"/>
  <c r="K294" i="10" s="1"/>
  <c r="L294" i="10" s="1"/>
  <c r="C295" i="10" s="1"/>
  <c r="D295" i="10" s="1"/>
  <c r="K295" i="10" s="1"/>
  <c r="L295" i="10" s="1"/>
  <c r="C296" i="10" s="1"/>
  <c r="D296" i="10" s="1"/>
  <c r="K296" i="10" s="1"/>
  <c r="L296" i="10" s="1"/>
  <c r="C297" i="10" s="1"/>
  <c r="D297" i="10" s="1"/>
  <c r="K297" i="10" s="1"/>
  <c r="L297" i="10" s="1"/>
  <c r="C298" i="10" s="1"/>
  <c r="D298" i="10" s="1"/>
  <c r="K298" i="10" s="1"/>
  <c r="L298" i="10" s="1"/>
  <c r="C299" i="10" s="1"/>
  <c r="D299" i="10" s="1"/>
  <c r="K299" i="10" s="1"/>
  <c r="L299" i="10" s="1"/>
  <c r="C300" i="10" s="1"/>
  <c r="D300" i="10" s="1"/>
  <c r="K300" i="10" s="1"/>
  <c r="L300" i="10" s="1"/>
  <c r="C301" i="10" s="1"/>
  <c r="D301" i="10" s="1"/>
  <c r="K301" i="10" s="1"/>
  <c r="L301" i="10" s="1"/>
  <c r="C302" i="10" s="1"/>
  <c r="D302" i="10" s="1"/>
  <c r="K302" i="10" s="1"/>
  <c r="L302" i="10" s="1"/>
  <c r="C303" i="10" s="1"/>
  <c r="D303" i="10" s="1"/>
  <c r="K303" i="10" s="1"/>
  <c r="L303" i="10" s="1"/>
  <c r="C304" i="10" s="1"/>
  <c r="D304" i="10" s="1"/>
  <c r="K304" i="10" s="1"/>
  <c r="L304" i="10" s="1"/>
  <c r="C305" i="10" s="1"/>
  <c r="D305" i="10" s="1"/>
  <c r="K305" i="10" s="1"/>
  <c r="L305" i="10" s="1"/>
  <c r="C306" i="10" s="1"/>
  <c r="D306" i="10" s="1"/>
  <c r="K306" i="10" s="1"/>
  <c r="L306" i="10" s="1"/>
  <c r="C307" i="10" s="1"/>
  <c r="D307" i="10" s="1"/>
  <c r="K307" i="10" s="1"/>
  <c r="L307" i="10" s="1"/>
  <c r="C308" i="10" s="1"/>
  <c r="D308" i="10" s="1"/>
  <c r="K308" i="10" s="1"/>
  <c r="L308" i="10" s="1"/>
  <c r="C309" i="10" s="1"/>
  <c r="D309" i="10" s="1"/>
  <c r="K309" i="10" s="1"/>
  <c r="L309" i="10" s="1"/>
  <c r="C310" i="10" s="1"/>
  <c r="D310" i="10" s="1"/>
  <c r="K310" i="10" s="1"/>
  <c r="L310" i="10" s="1"/>
  <c r="C311" i="10" s="1"/>
  <c r="D311" i="10" s="1"/>
  <c r="K311" i="10" s="1"/>
  <c r="L311" i="10" s="1"/>
  <c r="C312" i="10" s="1"/>
  <c r="D312" i="10" s="1"/>
  <c r="K312" i="10" s="1"/>
  <c r="L312" i="10" s="1"/>
  <c r="C313" i="10" s="1"/>
  <c r="D313" i="10" s="1"/>
  <c r="K313" i="10" s="1"/>
  <c r="L313" i="10" s="1"/>
  <c r="C314" i="10" s="1"/>
  <c r="D314" i="10" s="1"/>
  <c r="K314" i="10" s="1"/>
  <c r="L314" i="10" s="1"/>
  <c r="C315" i="10" s="1"/>
  <c r="D315" i="10" s="1"/>
  <c r="K315" i="10" s="1"/>
  <c r="L315" i="10" s="1"/>
  <c r="C316" i="10" s="1"/>
  <c r="D316" i="10" s="1"/>
  <c r="K316" i="10" s="1"/>
  <c r="L316" i="10" s="1"/>
  <c r="C317" i="10" s="1"/>
  <c r="D317" i="10" s="1"/>
  <c r="K317" i="10" s="1"/>
  <c r="L317" i="10" s="1"/>
  <c r="C318" i="10" s="1"/>
  <c r="D318" i="10" s="1"/>
  <c r="K318" i="10" s="1"/>
  <c r="L318" i="10" s="1"/>
  <c r="C319" i="10" s="1"/>
  <c r="D319" i="10" s="1"/>
  <c r="K319" i="10" s="1"/>
  <c r="L319" i="10" s="1"/>
  <c r="C320" i="10" s="1"/>
  <c r="D320" i="10" s="1"/>
  <c r="K320" i="10" s="1"/>
  <c r="L320" i="10" s="1"/>
  <c r="C321" i="10" s="1"/>
  <c r="D321" i="10" s="1"/>
  <c r="K321" i="10" s="1"/>
  <c r="L321" i="10" s="1"/>
  <c r="C322" i="10" s="1"/>
  <c r="D322" i="10" s="1"/>
  <c r="K322" i="10" s="1"/>
  <c r="L322" i="10" s="1"/>
  <c r="C323" i="10" s="1"/>
  <c r="D323" i="10" s="1"/>
  <c r="K323" i="10" s="1"/>
  <c r="L323" i="10" s="1"/>
  <c r="C324" i="10" s="1"/>
  <c r="D324" i="10" s="1"/>
  <c r="K324" i="10" s="1"/>
  <c r="L324" i="10" s="1"/>
  <c r="C325" i="10" s="1"/>
  <c r="D325" i="10" s="1"/>
  <c r="K325" i="10" s="1"/>
  <c r="L325" i="10" s="1"/>
  <c r="C326" i="10" s="1"/>
  <c r="D326" i="10" s="1"/>
  <c r="K326" i="10" s="1"/>
  <c r="L326" i="10" s="1"/>
  <c r="C327" i="10" s="1"/>
  <c r="D327" i="10" s="1"/>
  <c r="K327" i="10" s="1"/>
  <c r="L327" i="10" s="1"/>
  <c r="C328" i="10" s="1"/>
  <c r="D328" i="10" s="1"/>
  <c r="K328" i="10" s="1"/>
  <c r="L328" i="10" s="1"/>
  <c r="C329" i="10" s="1"/>
  <c r="D329" i="10" s="1"/>
  <c r="K329" i="10" s="1"/>
  <c r="L329" i="10" s="1"/>
  <c r="C330" i="10" s="1"/>
  <c r="D330" i="10" s="1"/>
  <c r="K330" i="10" s="1"/>
  <c r="L330" i="10" s="1"/>
  <c r="C331" i="10" s="1"/>
  <c r="D331" i="10" s="1"/>
  <c r="K331" i="10" s="1"/>
  <c r="L331" i="10" s="1"/>
  <c r="C332" i="10" s="1"/>
  <c r="D332" i="10" s="1"/>
  <c r="K332" i="10" s="1"/>
  <c r="L332" i="10" s="1"/>
  <c r="C333" i="10" s="1"/>
  <c r="D333" i="10" s="1"/>
  <c r="K333" i="10" s="1"/>
  <c r="L333" i="10" s="1"/>
  <c r="C334" i="10" s="1"/>
  <c r="D334" i="10" s="1"/>
  <c r="K334" i="10" s="1"/>
  <c r="L334" i="10" s="1"/>
  <c r="C335" i="10" s="1"/>
  <c r="D335" i="10" s="1"/>
  <c r="K335" i="10" s="1"/>
  <c r="L335" i="10" s="1"/>
  <c r="C336" i="10" s="1"/>
  <c r="D336" i="10" s="1"/>
  <c r="K336" i="10" s="1"/>
  <c r="L336" i="10" s="1"/>
  <c r="C337" i="10" s="1"/>
  <c r="D337" i="10" s="1"/>
  <c r="K337" i="10" s="1"/>
  <c r="L337" i="10" s="1"/>
  <c r="C338" i="10" s="1"/>
  <c r="D338" i="10" s="1"/>
  <c r="K338" i="10" s="1"/>
  <c r="L338" i="10" s="1"/>
  <c r="C339" i="10" s="1"/>
  <c r="D339" i="10" s="1"/>
  <c r="K339" i="10" s="1"/>
  <c r="L339" i="10" s="1"/>
  <c r="C340" i="10" s="1"/>
  <c r="D340" i="10" s="1"/>
  <c r="K340" i="10" s="1"/>
  <c r="L340" i="10" s="1"/>
  <c r="C341" i="10" s="1"/>
  <c r="D341" i="10" s="1"/>
  <c r="K341" i="10" s="1"/>
  <c r="L341" i="10" s="1"/>
  <c r="C342" i="10" s="1"/>
  <c r="D342" i="10" s="1"/>
  <c r="K342" i="10" s="1"/>
  <c r="L342" i="10" s="1"/>
  <c r="C343" i="10" s="1"/>
  <c r="D343" i="10" s="1"/>
  <c r="K343" i="10" s="1"/>
  <c r="L343" i="10" s="1"/>
  <c r="C344" i="10" s="1"/>
  <c r="D344" i="10" s="1"/>
  <c r="K344" i="10" s="1"/>
  <c r="L344" i="10" s="1"/>
  <c r="C345" i="10" s="1"/>
  <c r="D345" i="10" s="1"/>
  <c r="K345" i="10" s="1"/>
  <c r="L345" i="10" s="1"/>
  <c r="C346" i="10" s="1"/>
  <c r="D346" i="10" s="1"/>
  <c r="K346" i="10" s="1"/>
  <c r="L346" i="10" s="1"/>
  <c r="C347" i="10" s="1"/>
  <c r="D347" i="10" s="1"/>
  <c r="K347" i="10" s="1"/>
  <c r="L347" i="10" s="1"/>
  <c r="C348" i="10" s="1"/>
  <c r="D348" i="10" s="1"/>
  <c r="K348" i="10" s="1"/>
  <c r="L348" i="10" s="1"/>
  <c r="C349" i="10" s="1"/>
  <c r="D349" i="10" s="1"/>
  <c r="K349" i="10" s="1"/>
  <c r="L349" i="10" s="1"/>
  <c r="C350" i="10" s="1"/>
  <c r="D350" i="10" s="1"/>
  <c r="K350" i="10" s="1"/>
  <c r="L350" i="10" s="1"/>
  <c r="C351" i="10" s="1"/>
  <c r="D351" i="10" s="1"/>
  <c r="K351" i="10" s="1"/>
  <c r="L351" i="10" s="1"/>
  <c r="C352" i="10" s="1"/>
  <c r="D352" i="10" s="1"/>
  <c r="K352" i="10" s="1"/>
  <c r="L352" i="10" s="1"/>
  <c r="C353" i="10" s="1"/>
  <c r="D353" i="10" s="1"/>
  <c r="K353" i="10" s="1"/>
  <c r="L353" i="10" s="1"/>
  <c r="C354" i="10" s="1"/>
  <c r="D354" i="10" s="1"/>
  <c r="K354" i="10" s="1"/>
  <c r="L354" i="10" s="1"/>
  <c r="C355" i="10" s="1"/>
  <c r="D355" i="10" s="1"/>
  <c r="K355" i="10" s="1"/>
  <c r="L355" i="10" s="1"/>
  <c r="C356" i="10" s="1"/>
  <c r="D356" i="10" s="1"/>
  <c r="K356" i="10" s="1"/>
  <c r="L356" i="10" s="1"/>
  <c r="C357" i="10" s="1"/>
  <c r="D357" i="10" s="1"/>
  <c r="K357" i="10" s="1"/>
  <c r="L357" i="10" s="1"/>
  <c r="C358" i="10" s="1"/>
  <c r="D358" i="10" s="1"/>
  <c r="K358" i="10" s="1"/>
  <c r="L358" i="10" s="1"/>
  <c r="C359" i="10" s="1"/>
  <c r="D359" i="10" s="1"/>
  <c r="K359" i="10" s="1"/>
  <c r="L359" i="10" s="1"/>
  <c r="C360" i="10" s="1"/>
  <c r="D360" i="10" s="1"/>
  <c r="K360" i="10" s="1"/>
  <c r="L360" i="10" s="1"/>
  <c r="C361" i="10" s="1"/>
  <c r="D361" i="10" s="1"/>
  <c r="K361" i="10" s="1"/>
  <c r="L361" i="10" s="1"/>
  <c r="C362" i="10" s="1"/>
  <c r="D362" i="10" s="1"/>
  <c r="K362" i="10" s="1"/>
  <c r="L362" i="10" s="1"/>
  <c r="C363" i="10" s="1"/>
  <c r="D363" i="10" s="1"/>
  <c r="K363" i="10" s="1"/>
  <c r="L363" i="10" s="1"/>
  <c r="C364" i="10" s="1"/>
  <c r="D364" i="10" s="1"/>
  <c r="K364" i="10" s="1"/>
  <c r="L364" i="10" s="1"/>
  <c r="C365" i="10" s="1"/>
  <c r="D365" i="10" s="1"/>
  <c r="K365" i="10" s="1"/>
  <c r="L365" i="10" s="1"/>
  <c r="C366" i="10" s="1"/>
  <c r="D366" i="10" s="1"/>
  <c r="K366" i="10" s="1"/>
  <c r="L366" i="10" s="1"/>
  <c r="H243" i="9"/>
  <c r="J243" i="9" s="1"/>
  <c r="K243" i="9" s="1"/>
  <c r="L243" i="9" s="1"/>
  <c r="C244" i="9" s="1"/>
  <c r="D244" i="9" s="1"/>
  <c r="G244" i="9"/>
  <c r="G245" i="11" l="1"/>
  <c r="H245" i="11" s="1"/>
  <c r="J245" i="11" s="1"/>
  <c r="H244" i="11"/>
  <c r="J244" i="11" s="1"/>
  <c r="K244" i="11" s="1"/>
  <c r="L244" i="11" s="1"/>
  <c r="C245" i="11" s="1"/>
  <c r="D245" i="11" s="1"/>
  <c r="K245" i="11" s="1"/>
  <c r="L245" i="11" s="1"/>
  <c r="C246" i="11" s="1"/>
  <c r="D246" i="11" s="1"/>
  <c r="K246" i="11" s="1"/>
  <c r="L246" i="11" s="1"/>
  <c r="C247" i="11" s="1"/>
  <c r="D247" i="11" s="1"/>
  <c r="K247" i="11" s="1"/>
  <c r="L247" i="11" s="1"/>
  <c r="C248" i="11" s="1"/>
  <c r="D248" i="11" s="1"/>
  <c r="K248" i="11" s="1"/>
  <c r="L248" i="11" s="1"/>
  <c r="C249" i="11" s="1"/>
  <c r="D249" i="11" s="1"/>
  <c r="K249" i="11" s="1"/>
  <c r="L249" i="11" s="1"/>
  <c r="C250" i="11" s="1"/>
  <c r="D250" i="11" s="1"/>
  <c r="K250" i="11" s="1"/>
  <c r="L250" i="11" s="1"/>
  <c r="C251" i="11" s="1"/>
  <c r="D251" i="11" s="1"/>
  <c r="K251" i="11" s="1"/>
  <c r="L251" i="11" s="1"/>
  <c r="C252" i="11" s="1"/>
  <c r="D252" i="11" s="1"/>
  <c r="K252" i="11" s="1"/>
  <c r="L252" i="11" s="1"/>
  <c r="C253" i="11" s="1"/>
  <c r="D253" i="11" s="1"/>
  <c r="K253" i="11" s="1"/>
  <c r="L253" i="11" s="1"/>
  <c r="C254" i="11" s="1"/>
  <c r="D254" i="11" s="1"/>
  <c r="K254" i="11" s="1"/>
  <c r="L254" i="11" s="1"/>
  <c r="C255" i="11" s="1"/>
  <c r="D255" i="11" s="1"/>
  <c r="K255" i="11" s="1"/>
  <c r="L255" i="11" s="1"/>
  <c r="C256" i="11" s="1"/>
  <c r="D256" i="11" s="1"/>
  <c r="K256" i="11" s="1"/>
  <c r="L256" i="11" s="1"/>
  <c r="C257" i="11" s="1"/>
  <c r="D257" i="11" s="1"/>
  <c r="K257" i="11" s="1"/>
  <c r="L257" i="11" s="1"/>
  <c r="C258" i="11" s="1"/>
  <c r="D258" i="11" s="1"/>
  <c r="K258" i="11" s="1"/>
  <c r="L258" i="11" s="1"/>
  <c r="C259" i="11" s="1"/>
  <c r="D259" i="11" s="1"/>
  <c r="K259" i="11" s="1"/>
  <c r="L259" i="11" s="1"/>
  <c r="C260" i="11" s="1"/>
  <c r="D260" i="11" s="1"/>
  <c r="K260" i="11" s="1"/>
  <c r="L260" i="11" s="1"/>
  <c r="C261" i="11" s="1"/>
  <c r="D261" i="11" s="1"/>
  <c r="K261" i="11" s="1"/>
  <c r="L261" i="11" s="1"/>
  <c r="C262" i="11" s="1"/>
  <c r="D262" i="11" s="1"/>
  <c r="K262" i="11" s="1"/>
  <c r="L262" i="11" s="1"/>
  <c r="C263" i="11" s="1"/>
  <c r="D263" i="11" s="1"/>
  <c r="K263" i="11" s="1"/>
  <c r="L263" i="11" s="1"/>
  <c r="C264" i="11" s="1"/>
  <c r="D264" i="11" s="1"/>
  <c r="K264" i="11" s="1"/>
  <c r="L264" i="11" s="1"/>
  <c r="C265" i="11" s="1"/>
  <c r="D265" i="11" s="1"/>
  <c r="K265" i="11" s="1"/>
  <c r="L265" i="11" s="1"/>
  <c r="C266" i="11" s="1"/>
  <c r="D266" i="11" s="1"/>
  <c r="K266" i="11" s="1"/>
  <c r="L266" i="11" s="1"/>
  <c r="C267" i="11" s="1"/>
  <c r="D267" i="11" s="1"/>
  <c r="K267" i="11" s="1"/>
  <c r="L267" i="11" s="1"/>
  <c r="C268" i="11" s="1"/>
  <c r="D268" i="11" s="1"/>
  <c r="K268" i="11" s="1"/>
  <c r="L268" i="11" s="1"/>
  <c r="C269" i="11" s="1"/>
  <c r="D269" i="11" s="1"/>
  <c r="K269" i="11" s="1"/>
  <c r="L269" i="11" s="1"/>
  <c r="C270" i="11" s="1"/>
  <c r="D270" i="11" s="1"/>
  <c r="K270" i="11" s="1"/>
  <c r="L270" i="11" s="1"/>
  <c r="C271" i="11" s="1"/>
  <c r="D271" i="11" s="1"/>
  <c r="K271" i="11" s="1"/>
  <c r="L271" i="11" s="1"/>
  <c r="C272" i="11" s="1"/>
  <c r="D272" i="11" s="1"/>
  <c r="K272" i="11" s="1"/>
  <c r="L272" i="11" s="1"/>
  <c r="C273" i="11" s="1"/>
  <c r="D273" i="11" s="1"/>
  <c r="K273" i="11" s="1"/>
  <c r="L273" i="11" s="1"/>
  <c r="C274" i="11" s="1"/>
  <c r="D274" i="11" s="1"/>
  <c r="K274" i="11" s="1"/>
  <c r="L274" i="11" s="1"/>
  <c r="C275" i="11" s="1"/>
  <c r="D275" i="11" s="1"/>
  <c r="K275" i="11" s="1"/>
  <c r="L275" i="11" s="1"/>
  <c r="C276" i="11" s="1"/>
  <c r="D276" i="11" s="1"/>
  <c r="K276" i="11" s="1"/>
  <c r="L276" i="11" s="1"/>
  <c r="C277" i="11" s="1"/>
  <c r="D277" i="11" s="1"/>
  <c r="K277" i="11" s="1"/>
  <c r="L277" i="11" s="1"/>
  <c r="C278" i="11" s="1"/>
  <c r="D278" i="11" s="1"/>
  <c r="K278" i="11" s="1"/>
  <c r="L278" i="11" s="1"/>
  <c r="C279" i="11" s="1"/>
  <c r="D279" i="11" s="1"/>
  <c r="K279" i="11" s="1"/>
  <c r="L279" i="11" s="1"/>
  <c r="C280" i="11" s="1"/>
  <c r="D280" i="11" s="1"/>
  <c r="K280" i="11" s="1"/>
  <c r="L280" i="11" s="1"/>
  <c r="C281" i="11" s="1"/>
  <c r="D281" i="11" s="1"/>
  <c r="K281" i="11" s="1"/>
  <c r="L281" i="11" s="1"/>
  <c r="C282" i="11" s="1"/>
  <c r="D282" i="11" s="1"/>
  <c r="K282" i="11" s="1"/>
  <c r="L282" i="11" s="1"/>
  <c r="C283" i="11" s="1"/>
  <c r="D283" i="11" s="1"/>
  <c r="K283" i="11" s="1"/>
  <c r="L283" i="11" s="1"/>
  <c r="C284" i="11" s="1"/>
  <c r="D284" i="11" s="1"/>
  <c r="K284" i="11" s="1"/>
  <c r="L284" i="11" s="1"/>
  <c r="C285" i="11" s="1"/>
  <c r="D285" i="11" s="1"/>
  <c r="K285" i="11" s="1"/>
  <c r="L285" i="11" s="1"/>
  <c r="C286" i="11" s="1"/>
  <c r="D286" i="11" s="1"/>
  <c r="K286" i="11" s="1"/>
  <c r="L286" i="11" s="1"/>
  <c r="C287" i="11" s="1"/>
  <c r="D287" i="11" s="1"/>
  <c r="K287" i="11" s="1"/>
  <c r="L287" i="11" s="1"/>
  <c r="C288" i="11" s="1"/>
  <c r="D288" i="11" s="1"/>
  <c r="K288" i="11" s="1"/>
  <c r="L288" i="11" s="1"/>
  <c r="C289" i="11" s="1"/>
  <c r="D289" i="11" s="1"/>
  <c r="K289" i="11" s="1"/>
  <c r="L289" i="11" s="1"/>
  <c r="C290" i="11" s="1"/>
  <c r="D290" i="11" s="1"/>
  <c r="K290" i="11" s="1"/>
  <c r="L290" i="11" s="1"/>
  <c r="C291" i="11" s="1"/>
  <c r="D291" i="11" s="1"/>
  <c r="K291" i="11" s="1"/>
  <c r="L291" i="11" s="1"/>
  <c r="C292" i="11" s="1"/>
  <c r="D292" i="11" s="1"/>
  <c r="K292" i="11" s="1"/>
  <c r="L292" i="11" s="1"/>
  <c r="C293" i="11" s="1"/>
  <c r="D293" i="11" s="1"/>
  <c r="K293" i="11" s="1"/>
  <c r="L293" i="11" s="1"/>
  <c r="C294" i="11" s="1"/>
  <c r="D294" i="11" s="1"/>
  <c r="K294" i="11" s="1"/>
  <c r="L294" i="11" s="1"/>
  <c r="C295" i="11" s="1"/>
  <c r="D295" i="11" s="1"/>
  <c r="K295" i="11" s="1"/>
  <c r="L295" i="11" s="1"/>
  <c r="C296" i="11" s="1"/>
  <c r="D296" i="11" s="1"/>
  <c r="K296" i="11" s="1"/>
  <c r="L296" i="11" s="1"/>
  <c r="C297" i="11" s="1"/>
  <c r="D297" i="11" s="1"/>
  <c r="K297" i="11" s="1"/>
  <c r="L297" i="11" s="1"/>
  <c r="C298" i="11" s="1"/>
  <c r="D298" i="11" s="1"/>
  <c r="K298" i="11" s="1"/>
  <c r="L298" i="11" s="1"/>
  <c r="C299" i="11" s="1"/>
  <c r="D299" i="11" s="1"/>
  <c r="K299" i="11" s="1"/>
  <c r="L299" i="11" s="1"/>
  <c r="C300" i="11" s="1"/>
  <c r="D300" i="11" s="1"/>
  <c r="K300" i="11" s="1"/>
  <c r="L300" i="11" s="1"/>
  <c r="C301" i="11" s="1"/>
  <c r="D301" i="11" s="1"/>
  <c r="K301" i="11" s="1"/>
  <c r="L301" i="11" s="1"/>
  <c r="C302" i="11" s="1"/>
  <c r="D302" i="11" s="1"/>
  <c r="K302" i="11" s="1"/>
  <c r="L302" i="11" s="1"/>
  <c r="C303" i="11" s="1"/>
  <c r="D303" i="11" s="1"/>
  <c r="K303" i="11" s="1"/>
  <c r="L303" i="11" s="1"/>
  <c r="C304" i="11" s="1"/>
  <c r="D304" i="11" s="1"/>
  <c r="K304" i="11" s="1"/>
  <c r="L304" i="11" s="1"/>
  <c r="C305" i="11" s="1"/>
  <c r="D305" i="11" s="1"/>
  <c r="K305" i="11" s="1"/>
  <c r="L305" i="11" s="1"/>
  <c r="C306" i="11" s="1"/>
  <c r="D306" i="11" s="1"/>
  <c r="K306" i="11" s="1"/>
  <c r="L306" i="11" s="1"/>
  <c r="C307" i="11" s="1"/>
  <c r="D307" i="11" s="1"/>
  <c r="K307" i="11" s="1"/>
  <c r="L307" i="11" s="1"/>
  <c r="C308" i="11" s="1"/>
  <c r="D308" i="11" s="1"/>
  <c r="K308" i="11" s="1"/>
  <c r="L308" i="11" s="1"/>
  <c r="C309" i="11" s="1"/>
  <c r="D309" i="11" s="1"/>
  <c r="K309" i="11" s="1"/>
  <c r="L309" i="11" s="1"/>
  <c r="C310" i="11" s="1"/>
  <c r="D310" i="11" s="1"/>
  <c r="K310" i="11" s="1"/>
  <c r="L310" i="11" s="1"/>
  <c r="C311" i="11" s="1"/>
  <c r="D311" i="11" s="1"/>
  <c r="K311" i="11" s="1"/>
  <c r="L311" i="11" s="1"/>
  <c r="C312" i="11" s="1"/>
  <c r="D312" i="11" s="1"/>
  <c r="K312" i="11" s="1"/>
  <c r="L312" i="11" s="1"/>
  <c r="C313" i="11" s="1"/>
  <c r="D313" i="11" s="1"/>
  <c r="K313" i="11" s="1"/>
  <c r="L313" i="11" s="1"/>
  <c r="C314" i="11" s="1"/>
  <c r="D314" i="11" s="1"/>
  <c r="K314" i="11" s="1"/>
  <c r="L314" i="11" s="1"/>
  <c r="C315" i="11" s="1"/>
  <c r="D315" i="11" s="1"/>
  <c r="K315" i="11" s="1"/>
  <c r="L315" i="11" s="1"/>
  <c r="C316" i="11" s="1"/>
  <c r="D316" i="11" s="1"/>
  <c r="K316" i="11" s="1"/>
  <c r="L316" i="11" s="1"/>
  <c r="C317" i="11" s="1"/>
  <c r="D317" i="11" s="1"/>
  <c r="K317" i="11" s="1"/>
  <c r="L317" i="11" s="1"/>
  <c r="C318" i="11" s="1"/>
  <c r="D318" i="11" s="1"/>
  <c r="K318" i="11" s="1"/>
  <c r="L318" i="11" s="1"/>
  <c r="C319" i="11" s="1"/>
  <c r="D319" i="11" s="1"/>
  <c r="K319" i="11" s="1"/>
  <c r="L319" i="11" s="1"/>
  <c r="C320" i="11" s="1"/>
  <c r="D320" i="11" s="1"/>
  <c r="K320" i="11" s="1"/>
  <c r="L320" i="11" s="1"/>
  <c r="C321" i="11" s="1"/>
  <c r="D321" i="11" s="1"/>
  <c r="K321" i="11" s="1"/>
  <c r="L321" i="11" s="1"/>
  <c r="C322" i="11" s="1"/>
  <c r="D322" i="11" s="1"/>
  <c r="K322" i="11" s="1"/>
  <c r="L322" i="11" s="1"/>
  <c r="C323" i="11" s="1"/>
  <c r="D323" i="11" s="1"/>
  <c r="K323" i="11" s="1"/>
  <c r="L323" i="11" s="1"/>
  <c r="C324" i="11" s="1"/>
  <c r="D324" i="11" s="1"/>
  <c r="K324" i="11" s="1"/>
  <c r="L324" i="11" s="1"/>
  <c r="C325" i="11" s="1"/>
  <c r="D325" i="11" s="1"/>
  <c r="K325" i="11" s="1"/>
  <c r="L325" i="11" s="1"/>
  <c r="C326" i="11" s="1"/>
  <c r="D326" i="11" s="1"/>
  <c r="K326" i="11" s="1"/>
  <c r="L326" i="11" s="1"/>
  <c r="C327" i="11" s="1"/>
  <c r="D327" i="11" s="1"/>
  <c r="K327" i="11" s="1"/>
  <c r="L327" i="11" s="1"/>
  <c r="C328" i="11" s="1"/>
  <c r="D328" i="11" s="1"/>
  <c r="K328" i="11" s="1"/>
  <c r="L328" i="11" s="1"/>
  <c r="C329" i="11" s="1"/>
  <c r="D329" i="11" s="1"/>
  <c r="K329" i="11" s="1"/>
  <c r="L329" i="11" s="1"/>
  <c r="C330" i="11" s="1"/>
  <c r="D330" i="11" s="1"/>
  <c r="K330" i="11" s="1"/>
  <c r="L330" i="11" s="1"/>
  <c r="C331" i="11" s="1"/>
  <c r="D331" i="11" s="1"/>
  <c r="K331" i="11" s="1"/>
  <c r="L331" i="11" s="1"/>
  <c r="C332" i="11" s="1"/>
  <c r="D332" i="11" s="1"/>
  <c r="K332" i="11" s="1"/>
  <c r="L332" i="11" s="1"/>
  <c r="C333" i="11" s="1"/>
  <c r="D333" i="11" s="1"/>
  <c r="K333" i="11" s="1"/>
  <c r="L333" i="11" s="1"/>
  <c r="C334" i="11" s="1"/>
  <c r="D334" i="11" s="1"/>
  <c r="K334" i="11" s="1"/>
  <c r="L334" i="11" s="1"/>
  <c r="C335" i="11" s="1"/>
  <c r="D335" i="11" s="1"/>
  <c r="K335" i="11" s="1"/>
  <c r="L335" i="11" s="1"/>
  <c r="C336" i="11" s="1"/>
  <c r="D336" i="11" s="1"/>
  <c r="K336" i="11" s="1"/>
  <c r="L336" i="11" s="1"/>
  <c r="C337" i="11" s="1"/>
  <c r="D337" i="11" s="1"/>
  <c r="K337" i="11" s="1"/>
  <c r="L337" i="11" s="1"/>
  <c r="C338" i="11" s="1"/>
  <c r="D338" i="11" s="1"/>
  <c r="K338" i="11" s="1"/>
  <c r="L338" i="11" s="1"/>
  <c r="C339" i="11" s="1"/>
  <c r="D339" i="11" s="1"/>
  <c r="K339" i="11" s="1"/>
  <c r="L339" i="11" s="1"/>
  <c r="C340" i="11" s="1"/>
  <c r="D340" i="11" s="1"/>
  <c r="K340" i="11" s="1"/>
  <c r="L340" i="11" s="1"/>
  <c r="C341" i="11" s="1"/>
  <c r="D341" i="11" s="1"/>
  <c r="K341" i="11" s="1"/>
  <c r="L341" i="11" s="1"/>
  <c r="C342" i="11" s="1"/>
  <c r="D342" i="11" s="1"/>
  <c r="K342" i="11" s="1"/>
  <c r="L342" i="11" s="1"/>
  <c r="C343" i="11" s="1"/>
  <c r="D343" i="11" s="1"/>
  <c r="K343" i="11" s="1"/>
  <c r="L343" i="11" s="1"/>
  <c r="C344" i="11" s="1"/>
  <c r="D344" i="11" s="1"/>
  <c r="K344" i="11" s="1"/>
  <c r="L344" i="11" s="1"/>
  <c r="C345" i="11" s="1"/>
  <c r="D345" i="11" s="1"/>
  <c r="K345" i="11" s="1"/>
  <c r="L345" i="11" s="1"/>
  <c r="C346" i="11" s="1"/>
  <c r="D346" i="11" s="1"/>
  <c r="K346" i="11" s="1"/>
  <c r="L346" i="11" s="1"/>
  <c r="C347" i="11" s="1"/>
  <c r="D347" i="11" s="1"/>
  <c r="K347" i="11" s="1"/>
  <c r="L347" i="11" s="1"/>
  <c r="C348" i="11" s="1"/>
  <c r="D348" i="11" s="1"/>
  <c r="K348" i="11" s="1"/>
  <c r="L348" i="11" s="1"/>
  <c r="C349" i="11" s="1"/>
  <c r="D349" i="11" s="1"/>
  <c r="K349" i="11" s="1"/>
  <c r="L349" i="11" s="1"/>
  <c r="C350" i="11" s="1"/>
  <c r="D350" i="11" s="1"/>
  <c r="K350" i="11" s="1"/>
  <c r="L350" i="11" s="1"/>
  <c r="C351" i="11" s="1"/>
  <c r="D351" i="11" s="1"/>
  <c r="K351" i="11" s="1"/>
  <c r="L351" i="11" s="1"/>
  <c r="C352" i="11" s="1"/>
  <c r="D352" i="11" s="1"/>
  <c r="K352" i="11" s="1"/>
  <c r="L352" i="11" s="1"/>
  <c r="C353" i="11" s="1"/>
  <c r="D353" i="11" s="1"/>
  <c r="K353" i="11" s="1"/>
  <c r="L353" i="11" s="1"/>
  <c r="C354" i="11" s="1"/>
  <c r="D354" i="11" s="1"/>
  <c r="K354" i="11" s="1"/>
  <c r="L354" i="11" s="1"/>
  <c r="C355" i="11" s="1"/>
  <c r="D355" i="11" s="1"/>
  <c r="K355" i="11" s="1"/>
  <c r="L355" i="11" s="1"/>
  <c r="C356" i="11" s="1"/>
  <c r="D356" i="11" s="1"/>
  <c r="K356" i="11" s="1"/>
  <c r="L356" i="11" s="1"/>
  <c r="C357" i="11" s="1"/>
  <c r="D357" i="11" s="1"/>
  <c r="K357" i="11" s="1"/>
  <c r="L357" i="11" s="1"/>
  <c r="C358" i="11" s="1"/>
  <c r="D358" i="11" s="1"/>
  <c r="K358" i="11" s="1"/>
  <c r="L358" i="11" s="1"/>
  <c r="C359" i="11" s="1"/>
  <c r="D359" i="11" s="1"/>
  <c r="K359" i="11" s="1"/>
  <c r="L359" i="11" s="1"/>
  <c r="C360" i="11" s="1"/>
  <c r="D360" i="11" s="1"/>
  <c r="K360" i="11" s="1"/>
  <c r="L360" i="11" s="1"/>
  <c r="C361" i="11" s="1"/>
  <c r="D361" i="11" s="1"/>
  <c r="K361" i="11" s="1"/>
  <c r="L361" i="11" s="1"/>
  <c r="C362" i="11" s="1"/>
  <c r="D362" i="11" s="1"/>
  <c r="K362" i="11" s="1"/>
  <c r="L362" i="11" s="1"/>
  <c r="C363" i="11" s="1"/>
  <c r="D363" i="11" s="1"/>
  <c r="K363" i="11" s="1"/>
  <c r="L363" i="11" s="1"/>
  <c r="C364" i="11" s="1"/>
  <c r="D364" i="11" s="1"/>
  <c r="K364" i="11" s="1"/>
  <c r="L364" i="11" s="1"/>
  <c r="C365" i="11" s="1"/>
  <c r="D365" i="11" s="1"/>
  <c r="K365" i="11" s="1"/>
  <c r="L365" i="11" s="1"/>
  <c r="C366" i="11" s="1"/>
  <c r="D366" i="11" s="1"/>
  <c r="K366" i="11" s="1"/>
  <c r="L366" i="11" s="1"/>
  <c r="G245" i="9"/>
  <c r="H245" i="9" s="1"/>
  <c r="J245" i="9" s="1"/>
  <c r="H244" i="9"/>
  <c r="J244" i="9" s="1"/>
  <c r="K244" i="9" s="1"/>
  <c r="L244" i="9" s="1"/>
  <c r="C245" i="9" s="1"/>
  <c r="D245" i="9" s="1"/>
  <c r="K245" i="9" s="1"/>
  <c r="L245" i="9" s="1"/>
  <c r="C246" i="9" s="1"/>
  <c r="D246" i="9" s="1"/>
  <c r="K246" i="9" s="1"/>
  <c r="L246" i="9" s="1"/>
  <c r="C247" i="9" s="1"/>
  <c r="D247" i="9" s="1"/>
  <c r="K247" i="9" s="1"/>
  <c r="L247" i="9" s="1"/>
  <c r="C248" i="9" s="1"/>
  <c r="D248" i="9" s="1"/>
  <c r="K248" i="9" s="1"/>
  <c r="L248" i="9" s="1"/>
  <c r="C249" i="9" s="1"/>
  <c r="D249" i="9" s="1"/>
  <c r="K249" i="9" s="1"/>
  <c r="L249" i="9" s="1"/>
  <c r="C250" i="9" s="1"/>
  <c r="D250" i="9" s="1"/>
  <c r="K250" i="9" s="1"/>
  <c r="L250" i="9" s="1"/>
  <c r="C251" i="9" s="1"/>
  <c r="D251" i="9" s="1"/>
  <c r="K251" i="9" s="1"/>
  <c r="L251" i="9" s="1"/>
  <c r="C252" i="9" s="1"/>
  <c r="D252" i="9" s="1"/>
  <c r="K252" i="9" s="1"/>
  <c r="L252" i="9" s="1"/>
  <c r="C253" i="9" s="1"/>
  <c r="D253" i="9" s="1"/>
  <c r="K253" i="9" s="1"/>
  <c r="L253" i="9" s="1"/>
  <c r="C254" i="9" s="1"/>
  <c r="D254" i="9" s="1"/>
  <c r="K254" i="9" s="1"/>
  <c r="L254" i="9" s="1"/>
  <c r="C255" i="9" s="1"/>
  <c r="D255" i="9" s="1"/>
  <c r="K255" i="9" s="1"/>
  <c r="L255" i="9" s="1"/>
  <c r="C256" i="9" s="1"/>
  <c r="D256" i="9" s="1"/>
  <c r="K256" i="9" s="1"/>
  <c r="L256" i="9" s="1"/>
  <c r="C257" i="9" s="1"/>
  <c r="D257" i="9" s="1"/>
  <c r="K257" i="9" s="1"/>
  <c r="L257" i="9" s="1"/>
  <c r="C258" i="9" s="1"/>
  <c r="D258" i="9" s="1"/>
  <c r="K258" i="9" s="1"/>
  <c r="L258" i="9" s="1"/>
  <c r="C259" i="9" s="1"/>
  <c r="D259" i="9" s="1"/>
  <c r="K259" i="9" s="1"/>
  <c r="L259" i="9" s="1"/>
  <c r="C260" i="9" s="1"/>
  <c r="D260" i="9" s="1"/>
  <c r="K260" i="9" s="1"/>
  <c r="L260" i="9" s="1"/>
  <c r="C261" i="9" s="1"/>
  <c r="D261" i="9" s="1"/>
  <c r="K261" i="9" s="1"/>
  <c r="L261" i="9" s="1"/>
  <c r="C262" i="9" s="1"/>
  <c r="D262" i="9" s="1"/>
  <c r="K262" i="9" s="1"/>
  <c r="L262" i="9" s="1"/>
  <c r="C263" i="9" s="1"/>
  <c r="D263" i="9" s="1"/>
  <c r="K263" i="9" s="1"/>
  <c r="L263" i="9" s="1"/>
  <c r="C264" i="9" s="1"/>
  <c r="D264" i="9" s="1"/>
  <c r="K264" i="9" s="1"/>
  <c r="L264" i="9" s="1"/>
  <c r="C265" i="9" s="1"/>
  <c r="D265" i="9" s="1"/>
  <c r="K265" i="9" s="1"/>
  <c r="L265" i="9" s="1"/>
  <c r="C266" i="9" s="1"/>
  <c r="D266" i="9" s="1"/>
  <c r="K266" i="9" s="1"/>
  <c r="L266" i="9" s="1"/>
  <c r="C267" i="9" s="1"/>
  <c r="D267" i="9" s="1"/>
  <c r="K267" i="9" s="1"/>
  <c r="L267" i="9" s="1"/>
  <c r="C268" i="9" s="1"/>
  <c r="D268" i="9" s="1"/>
  <c r="K268" i="9" s="1"/>
  <c r="L268" i="9" s="1"/>
  <c r="C269" i="9" s="1"/>
  <c r="D269" i="9" s="1"/>
  <c r="K269" i="9" s="1"/>
  <c r="L269" i="9" s="1"/>
  <c r="C270" i="9" s="1"/>
  <c r="D270" i="9" s="1"/>
  <c r="K270" i="9" s="1"/>
  <c r="L270" i="9" s="1"/>
  <c r="C271" i="9" s="1"/>
  <c r="D271" i="9" s="1"/>
  <c r="K271" i="9" s="1"/>
  <c r="L271" i="9" s="1"/>
  <c r="C272" i="9" s="1"/>
  <c r="D272" i="9" s="1"/>
  <c r="K272" i="9" s="1"/>
  <c r="L272" i="9" s="1"/>
  <c r="C273" i="9" s="1"/>
  <c r="D273" i="9" s="1"/>
  <c r="K273" i="9" s="1"/>
  <c r="L273" i="9" s="1"/>
  <c r="C274" i="9" s="1"/>
  <c r="D274" i="9" s="1"/>
  <c r="K274" i="9" s="1"/>
  <c r="L274" i="9" s="1"/>
  <c r="C275" i="9" s="1"/>
  <c r="D275" i="9" s="1"/>
  <c r="K275" i="9" s="1"/>
  <c r="L275" i="9" s="1"/>
  <c r="C276" i="9" s="1"/>
  <c r="D276" i="9" s="1"/>
  <c r="K276" i="9" s="1"/>
  <c r="L276" i="9" s="1"/>
  <c r="C277" i="9" s="1"/>
  <c r="D277" i="9" s="1"/>
  <c r="K277" i="9" s="1"/>
  <c r="L277" i="9" s="1"/>
  <c r="C278" i="9" s="1"/>
  <c r="D278" i="9" s="1"/>
  <c r="K278" i="9" s="1"/>
  <c r="L278" i="9" s="1"/>
  <c r="C279" i="9" s="1"/>
  <c r="D279" i="9" s="1"/>
  <c r="K279" i="9" s="1"/>
  <c r="L279" i="9" s="1"/>
  <c r="C280" i="9" s="1"/>
  <c r="D280" i="9" s="1"/>
  <c r="K280" i="9" s="1"/>
  <c r="L280" i="9" s="1"/>
  <c r="C281" i="9" s="1"/>
  <c r="D281" i="9" s="1"/>
  <c r="K281" i="9" s="1"/>
  <c r="L281" i="9" s="1"/>
  <c r="C282" i="9" s="1"/>
  <c r="D282" i="9" s="1"/>
  <c r="K282" i="9" s="1"/>
  <c r="L282" i="9" s="1"/>
  <c r="C283" i="9" s="1"/>
  <c r="D283" i="9" s="1"/>
  <c r="K283" i="9" s="1"/>
  <c r="L283" i="9" s="1"/>
  <c r="C284" i="9" s="1"/>
  <c r="D284" i="9" s="1"/>
  <c r="K284" i="9" s="1"/>
  <c r="L284" i="9" s="1"/>
  <c r="C285" i="9" s="1"/>
  <c r="D285" i="9" s="1"/>
  <c r="K285" i="9" s="1"/>
  <c r="L285" i="9" s="1"/>
  <c r="C286" i="9" s="1"/>
  <c r="D286" i="9" s="1"/>
  <c r="K286" i="9" s="1"/>
  <c r="L286" i="9" s="1"/>
  <c r="C287" i="9" s="1"/>
  <c r="D287" i="9" s="1"/>
  <c r="K287" i="9" s="1"/>
  <c r="L287" i="9" s="1"/>
  <c r="C288" i="9" s="1"/>
  <c r="D288" i="9" s="1"/>
  <c r="K288" i="9" s="1"/>
  <c r="L288" i="9" s="1"/>
  <c r="C289" i="9" s="1"/>
  <c r="D289" i="9" s="1"/>
  <c r="K289" i="9" s="1"/>
  <c r="L289" i="9" s="1"/>
  <c r="C290" i="9" s="1"/>
  <c r="D290" i="9" s="1"/>
  <c r="K290" i="9" s="1"/>
  <c r="L290" i="9" s="1"/>
  <c r="C291" i="9" s="1"/>
  <c r="D291" i="9" s="1"/>
  <c r="K291" i="9" s="1"/>
  <c r="L291" i="9" s="1"/>
  <c r="C292" i="9" s="1"/>
  <c r="D292" i="9" s="1"/>
  <c r="K292" i="9" s="1"/>
  <c r="L292" i="9" s="1"/>
  <c r="C293" i="9" s="1"/>
  <c r="D293" i="9" s="1"/>
  <c r="K293" i="9" s="1"/>
  <c r="L293" i="9" s="1"/>
  <c r="C294" i="9" s="1"/>
  <c r="D294" i="9" s="1"/>
  <c r="K294" i="9" s="1"/>
  <c r="L294" i="9" s="1"/>
  <c r="C295" i="9" s="1"/>
  <c r="D295" i="9" s="1"/>
  <c r="K295" i="9" s="1"/>
  <c r="L295" i="9" s="1"/>
  <c r="C296" i="9" s="1"/>
  <c r="D296" i="9" s="1"/>
  <c r="K296" i="9" s="1"/>
  <c r="L296" i="9" s="1"/>
  <c r="C297" i="9" s="1"/>
  <c r="D297" i="9" s="1"/>
  <c r="K297" i="9" s="1"/>
  <c r="L297" i="9" s="1"/>
  <c r="C298" i="9" s="1"/>
  <c r="D298" i="9" s="1"/>
  <c r="K298" i="9" s="1"/>
  <c r="L298" i="9" s="1"/>
  <c r="C299" i="9" s="1"/>
  <c r="D299" i="9" s="1"/>
  <c r="K299" i="9" s="1"/>
  <c r="L299" i="9" s="1"/>
  <c r="C300" i="9" s="1"/>
  <c r="D300" i="9" s="1"/>
  <c r="K300" i="9" s="1"/>
  <c r="L300" i="9" s="1"/>
  <c r="C301" i="9" s="1"/>
  <c r="D301" i="9" s="1"/>
  <c r="K301" i="9" s="1"/>
  <c r="L301" i="9" s="1"/>
  <c r="C302" i="9" s="1"/>
  <c r="D302" i="9" s="1"/>
  <c r="K302" i="9" s="1"/>
  <c r="L302" i="9" s="1"/>
  <c r="C303" i="9" s="1"/>
  <c r="D303" i="9" s="1"/>
  <c r="K303" i="9" s="1"/>
  <c r="L303" i="9" s="1"/>
  <c r="C304" i="9" s="1"/>
  <c r="D304" i="9" s="1"/>
  <c r="K304" i="9" s="1"/>
  <c r="L304" i="9" s="1"/>
  <c r="C305" i="9" s="1"/>
  <c r="D305" i="9" s="1"/>
  <c r="K305" i="9" s="1"/>
  <c r="L305" i="9" s="1"/>
  <c r="C306" i="9" s="1"/>
  <c r="D306" i="9" s="1"/>
  <c r="K306" i="9" s="1"/>
  <c r="L306" i="9" s="1"/>
  <c r="C307" i="9" s="1"/>
  <c r="D307" i="9" s="1"/>
  <c r="K307" i="9" s="1"/>
  <c r="L307" i="9" s="1"/>
  <c r="C308" i="9" s="1"/>
  <c r="D308" i="9" s="1"/>
  <c r="K308" i="9" s="1"/>
  <c r="L308" i="9" s="1"/>
  <c r="C309" i="9" s="1"/>
  <c r="D309" i="9" s="1"/>
  <c r="K309" i="9" s="1"/>
  <c r="L309" i="9" s="1"/>
  <c r="C310" i="9" s="1"/>
  <c r="D310" i="9" s="1"/>
  <c r="K310" i="9" s="1"/>
  <c r="L310" i="9" s="1"/>
  <c r="C311" i="9" s="1"/>
  <c r="D311" i="9" s="1"/>
  <c r="K311" i="9" s="1"/>
  <c r="L311" i="9" s="1"/>
  <c r="C312" i="9" s="1"/>
  <c r="D312" i="9" s="1"/>
  <c r="K312" i="9" s="1"/>
  <c r="L312" i="9" s="1"/>
  <c r="C313" i="9" s="1"/>
  <c r="D313" i="9" s="1"/>
  <c r="K313" i="9" s="1"/>
  <c r="L313" i="9" s="1"/>
  <c r="C314" i="9" s="1"/>
  <c r="D314" i="9" s="1"/>
  <c r="K314" i="9" s="1"/>
  <c r="L314" i="9" s="1"/>
  <c r="C315" i="9" s="1"/>
  <c r="D315" i="9" s="1"/>
  <c r="K315" i="9" s="1"/>
  <c r="L315" i="9" s="1"/>
  <c r="C316" i="9" s="1"/>
  <c r="D316" i="9" s="1"/>
  <c r="K316" i="9" s="1"/>
  <c r="L316" i="9" s="1"/>
  <c r="C317" i="9" s="1"/>
  <c r="D317" i="9" s="1"/>
  <c r="K317" i="9" s="1"/>
  <c r="L317" i="9" s="1"/>
  <c r="C318" i="9" s="1"/>
  <c r="D318" i="9" s="1"/>
  <c r="K318" i="9" s="1"/>
  <c r="L318" i="9" s="1"/>
  <c r="C319" i="9" s="1"/>
  <c r="D319" i="9" s="1"/>
  <c r="K319" i="9" s="1"/>
  <c r="L319" i="9" s="1"/>
  <c r="C320" i="9" s="1"/>
  <c r="D320" i="9" s="1"/>
  <c r="K320" i="9" s="1"/>
  <c r="L320" i="9" s="1"/>
  <c r="C321" i="9" s="1"/>
  <c r="D321" i="9" s="1"/>
  <c r="K321" i="9" s="1"/>
  <c r="L321" i="9" s="1"/>
  <c r="C322" i="9" s="1"/>
  <c r="D322" i="9" s="1"/>
  <c r="K322" i="9" s="1"/>
  <c r="L322" i="9" s="1"/>
  <c r="C323" i="9" s="1"/>
  <c r="D323" i="9" s="1"/>
  <c r="K323" i="9" s="1"/>
  <c r="L323" i="9" s="1"/>
  <c r="C324" i="9" s="1"/>
  <c r="D324" i="9" s="1"/>
  <c r="K324" i="9" s="1"/>
  <c r="L324" i="9" s="1"/>
  <c r="C325" i="9" s="1"/>
  <c r="D325" i="9" s="1"/>
  <c r="K325" i="9" s="1"/>
  <c r="L325" i="9" s="1"/>
  <c r="C326" i="9" s="1"/>
  <c r="D326" i="9" s="1"/>
  <c r="K326" i="9" s="1"/>
  <c r="L326" i="9" s="1"/>
  <c r="C327" i="9" s="1"/>
  <c r="D327" i="9" s="1"/>
  <c r="K327" i="9" s="1"/>
  <c r="L327" i="9" s="1"/>
  <c r="C328" i="9" s="1"/>
  <c r="D328" i="9" s="1"/>
  <c r="K328" i="9" s="1"/>
  <c r="L328" i="9" s="1"/>
  <c r="C329" i="9" s="1"/>
  <c r="D329" i="9" s="1"/>
  <c r="K329" i="9" s="1"/>
  <c r="L329" i="9" s="1"/>
  <c r="C330" i="9" s="1"/>
  <c r="D330" i="9" s="1"/>
  <c r="K330" i="9" s="1"/>
  <c r="L330" i="9" s="1"/>
  <c r="C331" i="9" s="1"/>
  <c r="D331" i="9" s="1"/>
  <c r="K331" i="9" s="1"/>
  <c r="L331" i="9" s="1"/>
  <c r="C332" i="9" s="1"/>
  <c r="D332" i="9" s="1"/>
  <c r="K332" i="9" s="1"/>
  <c r="L332" i="9" s="1"/>
  <c r="C333" i="9" s="1"/>
  <c r="D333" i="9" s="1"/>
  <c r="K333" i="9" s="1"/>
  <c r="L333" i="9" s="1"/>
  <c r="C334" i="9" s="1"/>
  <c r="D334" i="9" s="1"/>
  <c r="K334" i="9" s="1"/>
  <c r="L334" i="9" s="1"/>
  <c r="C335" i="9" s="1"/>
  <c r="D335" i="9" s="1"/>
  <c r="K335" i="9" s="1"/>
  <c r="L335" i="9" s="1"/>
  <c r="C336" i="9" s="1"/>
  <c r="D336" i="9" s="1"/>
  <c r="K336" i="9" s="1"/>
  <c r="L336" i="9" s="1"/>
  <c r="C337" i="9" s="1"/>
  <c r="D337" i="9" s="1"/>
  <c r="K337" i="9" s="1"/>
  <c r="L337" i="9" s="1"/>
  <c r="C338" i="9" s="1"/>
  <c r="D338" i="9" s="1"/>
  <c r="K338" i="9" s="1"/>
  <c r="L338" i="9" s="1"/>
  <c r="C339" i="9" s="1"/>
  <c r="D339" i="9" s="1"/>
  <c r="K339" i="9" s="1"/>
  <c r="L339" i="9" s="1"/>
  <c r="C340" i="9" s="1"/>
  <c r="D340" i="9" s="1"/>
  <c r="K340" i="9" s="1"/>
  <c r="L340" i="9" s="1"/>
  <c r="C341" i="9" s="1"/>
  <c r="D341" i="9" s="1"/>
  <c r="K341" i="9" s="1"/>
  <c r="L341" i="9" s="1"/>
  <c r="C342" i="9" s="1"/>
  <c r="D342" i="9" s="1"/>
  <c r="K342" i="9" s="1"/>
  <c r="L342" i="9" s="1"/>
  <c r="C343" i="9" s="1"/>
  <c r="D343" i="9" s="1"/>
  <c r="K343" i="9" s="1"/>
  <c r="L343" i="9" s="1"/>
  <c r="C344" i="9" s="1"/>
  <c r="D344" i="9" s="1"/>
  <c r="K344" i="9" s="1"/>
  <c r="L344" i="9" s="1"/>
  <c r="C345" i="9" s="1"/>
  <c r="D345" i="9" s="1"/>
  <c r="K345" i="9" s="1"/>
  <c r="L345" i="9" s="1"/>
  <c r="C346" i="9" s="1"/>
  <c r="D346" i="9" s="1"/>
  <c r="K346" i="9" s="1"/>
  <c r="L346" i="9" s="1"/>
  <c r="C347" i="9" s="1"/>
  <c r="D347" i="9" s="1"/>
  <c r="K347" i="9" s="1"/>
  <c r="L347" i="9" s="1"/>
  <c r="C348" i="9" s="1"/>
  <c r="D348" i="9" s="1"/>
  <c r="K348" i="9" s="1"/>
  <c r="L348" i="9" s="1"/>
  <c r="C349" i="9" s="1"/>
  <c r="D349" i="9" s="1"/>
  <c r="K349" i="9" s="1"/>
  <c r="L349" i="9" s="1"/>
  <c r="C350" i="9" s="1"/>
  <c r="D350" i="9" s="1"/>
  <c r="K350" i="9" s="1"/>
  <c r="L350" i="9" s="1"/>
  <c r="C351" i="9" s="1"/>
  <c r="D351" i="9" s="1"/>
  <c r="K351" i="9" s="1"/>
  <c r="L351" i="9" s="1"/>
  <c r="C352" i="9" s="1"/>
  <c r="D352" i="9" s="1"/>
  <c r="K352" i="9" s="1"/>
  <c r="L352" i="9" s="1"/>
  <c r="C353" i="9" s="1"/>
  <c r="D353" i="9" s="1"/>
  <c r="K353" i="9" s="1"/>
  <c r="L353" i="9" s="1"/>
  <c r="C354" i="9" s="1"/>
  <c r="D354" i="9" s="1"/>
  <c r="K354" i="9" s="1"/>
  <c r="L354" i="9" s="1"/>
  <c r="C355" i="9" s="1"/>
  <c r="D355" i="9" s="1"/>
  <c r="K355" i="9" s="1"/>
  <c r="L355" i="9" s="1"/>
  <c r="C356" i="9" s="1"/>
  <c r="D356" i="9" s="1"/>
  <c r="K356" i="9" s="1"/>
  <c r="L356" i="9" s="1"/>
  <c r="C357" i="9" s="1"/>
  <c r="D357" i="9" s="1"/>
  <c r="K357" i="9" s="1"/>
  <c r="L357" i="9" s="1"/>
  <c r="C358" i="9" s="1"/>
  <c r="D358" i="9" s="1"/>
  <c r="K358" i="9" s="1"/>
  <c r="L358" i="9" s="1"/>
  <c r="C359" i="9" s="1"/>
  <c r="D359" i="9" s="1"/>
  <c r="K359" i="9" s="1"/>
  <c r="L359" i="9" s="1"/>
  <c r="C360" i="9" s="1"/>
  <c r="D360" i="9" s="1"/>
  <c r="K360" i="9" s="1"/>
  <c r="L360" i="9" s="1"/>
  <c r="C361" i="9" s="1"/>
  <c r="D361" i="9" s="1"/>
  <c r="K361" i="9" s="1"/>
  <c r="L361" i="9" s="1"/>
  <c r="C362" i="9" s="1"/>
  <c r="D362" i="9" s="1"/>
  <c r="K362" i="9" s="1"/>
  <c r="L362" i="9" s="1"/>
  <c r="C363" i="9" s="1"/>
  <c r="D363" i="9" s="1"/>
  <c r="K363" i="9" s="1"/>
  <c r="L363" i="9" s="1"/>
  <c r="C364" i="9" s="1"/>
  <c r="D364" i="9" s="1"/>
  <c r="K364" i="9" s="1"/>
  <c r="L364" i="9" s="1"/>
  <c r="C365" i="9" s="1"/>
  <c r="D365" i="9" s="1"/>
  <c r="K365" i="9" s="1"/>
  <c r="L365" i="9" s="1"/>
  <c r="C366" i="9" s="1"/>
  <c r="D366" i="9" s="1"/>
  <c r="K366" i="9" s="1"/>
  <c r="L366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365128-B6FF-477F-9B53-602CA0A0F3D9}" keepAlive="1" name="Zapytanie — ekodom" description="Połączenie z zapytaniem „ekodom” w skoroszycie." type="5" refreshedVersion="8" background="1" saveData="1">
    <dbPr connection="Provider=Microsoft.Mashup.OleDb.1;Data Source=$Workbook$;Location=ekodom;Extended Properties=&quot;&quot;" command="SELECT * FROM [ekodom]"/>
  </connection>
  <connection id="2" xr16:uid="{B082C6B1-2EAC-498A-AF66-2FE2BBDC071C}" keepAlive="1" name="Zapytanie — ekodom (2)" description="Połączenie z zapytaniem „ekodom (2)” w skoroszycie." type="5" refreshedVersion="8" background="1" saveData="1">
    <dbPr connection="Provider=Microsoft.Mashup.OleDb.1;Data Source=$Workbook$;Location=&quot;ekodom (2)&quot;;Extended Properties=&quot;&quot;" command="SELECT * FROM [ekodom (2)]"/>
  </connection>
  <connection id="3" xr16:uid="{B988A082-C649-40B1-BBB7-D278780A4007}" keepAlive="1" name="Zapytanie — ekodom (3)" description="Połączenie z zapytaniem „ekodom (3)” w skoroszycie." type="5" refreshedVersion="8" background="1" saveData="1">
    <dbPr connection="Provider=Microsoft.Mashup.OleDb.1;Data Source=$Workbook$;Location=&quot;ekodom (3)&quot;;Extended Properties=&quot;&quot;" command="SELECT * FROM [ekodom (3)]"/>
  </connection>
  <connection id="4" xr16:uid="{D6282B97-A524-466C-8D35-5B9923BA3C08}" keepAlive="1" name="Zapytanie — ekodom (4)" description="Połączenie z zapytaniem „ekodom (4)” w skoroszycie." type="5" refreshedVersion="8" background="1" saveData="1">
    <dbPr connection="Provider=Microsoft.Mashup.OleDb.1;Data Source=$Workbook$;Location=&quot;ekodom (4)&quot;;Extended Properties=&quot;&quot;" command="SELECT * FROM [ekodom (4)]"/>
  </connection>
  <connection id="5" xr16:uid="{A4392F4A-3D23-46F1-88AD-C3AD9340D18D}" keepAlive="1" name="Zapytanie — ekodom (5)" description="Połączenie z zapytaniem „ekodom (5)” w skoroszycie." type="5" refreshedVersion="8" background="1" saveData="1">
    <dbPr connection="Provider=Microsoft.Mashup.OleDb.1;Data Source=$Workbook$;Location=&quot;ekodom (5)&quot;;Extended Properties=&quot;&quot;" command="SELECT * FROM [ekodom (5)]"/>
  </connection>
  <connection id="6" xr16:uid="{CA02A921-123F-4B2A-8FE0-0A930FE8745B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7" xr16:uid="{8CD28BB6-E00C-4A23-8020-968A06168EB2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8" xr16:uid="{1B590BB6-060F-42C0-BF16-578A8EC21F6E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  <connection id="9" xr16:uid="{1D4E4B33-6BEE-49E2-81E2-1D8143FC0E02}" keepAlive="1" name="Zapytanie — statek (4)" description="Połączenie z zapytaniem „statek (4)” w skoroszycie." type="5" refreshedVersion="8" background="1" saveData="1">
    <dbPr connection="Provider=Microsoft.Mashup.OleDb.1;Data Source=$Workbook$;Location=&quot;statek (4)&quot;;Extended Properties=&quot;&quot;" command="SELECT * FROM [statek (4)]"/>
  </connection>
  <connection id="10" xr16:uid="{CD090BE7-3D55-4DB4-92F9-24402719544B}" keepAlive="1" name="Zapytanie — statek (5)" description="Połączenie z zapytaniem „statek (5)” w skoroszycie." type="5" refreshedVersion="8" background="1" saveData="1">
    <dbPr connection="Provider=Microsoft.Mashup.OleDb.1;Data Source=$Workbook$;Location=&quot;statek (5)&quot;;Extended Properties=&quot;&quot;" command="SELECT * FROM [statek (5)]"/>
  </connection>
  <connection id="11" xr16:uid="{E4E40C58-8DEB-4281-8E9E-5D1FE2000BB3}" keepAlive="1" name="Zapytanie — statek (6)" description="Połączenie z zapytaniem „statek (6)” w skoroszycie." type="5" refreshedVersion="8" background="1" saveData="1">
    <dbPr connection="Provider=Microsoft.Mashup.OleDb.1;Data Source=$Workbook$;Location=&quot;statek (6)&quot;;Extended Properties=&quot;&quot;" command="SELECT * FROM [statek (6)]"/>
  </connection>
</connections>
</file>

<file path=xl/sharedStrings.xml><?xml version="1.0" encoding="utf-8"?>
<sst xmlns="http://schemas.openxmlformats.org/spreadsheetml/2006/main" count="65" uniqueCount="27">
  <si>
    <t>Data</t>
  </si>
  <si>
    <t>retencja</t>
  </si>
  <si>
    <t>Zużycie rodzinne</t>
  </si>
  <si>
    <t>Stan przed</t>
  </si>
  <si>
    <t>Stan po renetcji</t>
  </si>
  <si>
    <t>Dzień tygodnia</t>
  </si>
  <si>
    <t>Dni bez deszczu dp</t>
  </si>
  <si>
    <t>Specjalne dolanie</t>
  </si>
  <si>
    <t xml:space="preserve">Czy dobry przedział </t>
  </si>
  <si>
    <t>Zmiana</t>
  </si>
  <si>
    <t>Zbiornik po zmianie</t>
  </si>
  <si>
    <t>Zbiornik na koniec dnia</t>
  </si>
  <si>
    <t>Etykiety wierszy</t>
  </si>
  <si>
    <t>Suma końcowa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</si>
  <si>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</si>
  <si>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</si>
  <si>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</si>
  <si>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</si>
  <si>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</si>
  <si>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</si>
  <si>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</si>
  <si>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</si>
  <si>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</si>
  <si>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</si>
  <si>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</si>
  <si>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</si>
  <si>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Suma z retencja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</si>
</sst>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0" fillId="0" borderId="0" xfId="0" applyNumberFormat="1"/>
    <xf numFmtId="14" fontId="0" fillId="0" borderId="1" xfId="0" applyNumberFormat="1" applyFont="1" applyBorder="1"/>
    <xf numFmtId="0" fontId="0" fillId="0" borderId="2" xfId="0" applyNumberFormat="1" applyFont="1" applyBorder="1"/>
    <xf numFmtId="14" fontId="0" fillId="2" borderId="1" xfId="0" applyNumberFormat="1" applyFont="1" applyFill="1" applyBorder="1"/>
    <xf numFmtId="0" fontId="0" fillId="2" borderId="2" xfId="0" applyNumberFormat="1" applyFont="1" applyFill="1" applyBorder="1"/>
    <xf numFmtId="14" fontId="0" fillId="3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4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[Zeszyt1.xlsx]Zadanie 2!Tabela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Ilośc wody zretencjonowanej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2'!$P$3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2'!$O$4:$O$16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'Zadanie 2'!$P$4:$P$16</c:f>
              <c:numCache>
                <c:formatCode>General</c:formatCode>
                <c:ptCount val="12"/>
                <c:pt idx="0">
                  <c:v>2452</c:v>
                </c:pt>
                <c:pt idx="1">
                  <c:v>1381</c:v>
                </c:pt>
                <c:pt idx="2">
                  <c:v>3755</c:v>
                </c:pt>
                <c:pt idx="3">
                  <c:v>4213</c:v>
                </c:pt>
                <c:pt idx="4">
                  <c:v>3935</c:v>
                </c:pt>
                <c:pt idx="5">
                  <c:v>5566</c:v>
                </c:pt>
                <c:pt idx="6">
                  <c:v>6516</c:v>
                </c:pt>
                <c:pt idx="7">
                  <c:v>2698</c:v>
                </c:pt>
                <c:pt idx="8">
                  <c:v>5680</c:v>
                </c:pt>
                <c:pt idx="9">
                  <c:v>12225</c:v>
                </c:pt>
                <c:pt idx="10">
                  <c:v>14761</c:v>
                </c:pt>
                <c:pt idx="1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1-46EB-9EF5-BDA0379A8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19935"/>
        <c:axId val="188416575"/>
      </c:barChart>
      <c:catAx>
        <c:axId val="18841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Miesiąc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6575"/>
        <c:crosses val="autoZero"/>
        <c:auto val="1"/>
        <c:lblAlgn val="ctr"/>
        <c:lblOffset val="100"/>
        <c:noMultiLvlLbl val="0"/>
      </c:catAx>
      <c:valAx>
        <c:axId val="18841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Ilośc wody w litrach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1116805</xdr:colOff>
      <xdr:row>4</xdr:row>
      <xdr:rowOff>123826</xdr:rowOff>
    </xdr:from>
    <xdr:to>
      <xdr:col>21</xdr:col>
      <xdr:colOff>373855</xdr:colOff>
      <xdr:row>19</xdr:row>
      <xdr:rowOff>152401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2DAC4E6-7F2C-9203-91BB-3EEF9510B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76.40387141204" createdVersion="8" refreshedVersion="8" minRefreshableVersion="3" recordCount="365" xr:uid="{11CDEAB9-9DDA-497B-AE7B-31F0665EA96E}">
  <cacheSource type="worksheet">
    <worksheetSource name="ekodom35"/>
  </cacheSource>
  <cacheFields count="14">
    <cacheField name="Data" numFmtId="14">
      <sharedItems containsSemiMixedTypes="0" containsNonDate="0" containsDate="1" containsString="0" minDate="2022-01-01T00:00:00" maxDate="2023-01-01T00:00:00" count="365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13"/>
    </cacheField>
    <cacheField name="retencja" numFmtId="0">
      <sharedItems containsSemiMixedTypes="0" containsString="0" containsNumber="1" containsInteger="1" minValue="0" maxValue="1463"/>
    </cacheField>
    <cacheField name="Stan przed" numFmtId="0">
      <sharedItems containsSemiMixedTypes="0" containsString="0" containsNumber="1" containsInteger="1" minValue="0" maxValue="15944"/>
    </cacheField>
    <cacheField name="Stan po renetcji" numFmtId="0">
      <sharedItems containsSemiMixedTypes="0" containsString="0" containsNumber="1" containsInteger="1" minValue="0" maxValue="16134"/>
    </cacheField>
    <cacheField name="Zużycie rodzinne" numFmtId="0">
      <sharedItems containsSemiMixedTypes="0" containsString="0" containsNumber="1" containsInteger="1" minValue="190" maxValue="260"/>
    </cacheField>
    <cacheField name="Dzień tygodnia" numFmtId="0">
      <sharedItems containsSemiMixedTypes="0" containsString="0" containsNumber="1" containsInteger="1" minValue="1" maxValue="7"/>
    </cacheField>
    <cacheField name="Dni bez deszczu dp" numFmtId="0">
      <sharedItems containsSemiMixedTypes="0" containsString="0" containsNumber="1" containsInteger="1" minValue="0" maxValue="21"/>
    </cacheField>
    <cacheField name="Specjalne dolanie" numFmtId="0">
      <sharedItems containsSemiMixedTypes="0" containsString="0" containsNumber="1" containsInteger="1" minValue="0" maxValue="300"/>
    </cacheField>
    <cacheField name="Czy dobry przedział " numFmtId="0">
      <sharedItems/>
    </cacheField>
    <cacheField name="Zmiana" numFmtId="0">
      <sharedItems containsSemiMixedTypes="0" containsString="0" containsNumber="1" containsInteger="1" minValue="190" maxValue="560"/>
    </cacheField>
    <cacheField name="Zbiornik po zmianie" numFmtId="0">
      <sharedItems containsSemiMixedTypes="0" containsString="0" containsNumber="1" containsInteger="1" minValue="-560" maxValue="15944"/>
    </cacheField>
    <cacheField name="Zbiornik na koniec dnia" numFmtId="0">
      <sharedItems containsSemiMixedTypes="0" containsString="0" containsNumber="1" containsInteger="1" minValue="0" maxValue="15944"/>
    </cacheField>
    <cacheField name="Dni (Data)" numFmtId="0" databaseField="0">
      <fieldGroup base="0">
        <rangePr groupBy="days" startDate="2022-01-01T00:00:00" endDate="2023-01-01T00:00:00"/>
        <groupItems count="368">
          <s v="&lt;01/01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3"/>
        </groupItems>
      </fieldGroup>
    </cacheField>
    <cacheField name="Miesiące (Data)" numFmtId="0" databaseField="0">
      <fieldGroup base="0">
        <rangePr groupBy="months" startDate="2022-01-01T00:00:00" endDate="2023-01-01T00:00:00"/>
        <groupItems count="14">
          <s v="&lt;01/0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0"/>
    <n v="0"/>
    <n v="0"/>
    <n v="190"/>
    <n v="6"/>
    <n v="1"/>
    <n v="0"/>
    <s v="NIE"/>
    <n v="190"/>
    <n v="-190"/>
    <n v="0"/>
  </r>
  <r>
    <x v="1"/>
    <n v="0"/>
    <n v="0"/>
    <n v="0"/>
    <n v="190"/>
    <n v="7"/>
    <n v="2"/>
    <n v="0"/>
    <s v="NIE"/>
    <n v="190"/>
    <n v="-190"/>
    <n v="0"/>
  </r>
  <r>
    <x v="2"/>
    <n v="0"/>
    <n v="0"/>
    <n v="0"/>
    <n v="190"/>
    <n v="1"/>
    <n v="3"/>
    <n v="0"/>
    <s v="NIE"/>
    <n v="190"/>
    <n v="-190"/>
    <n v="0"/>
  </r>
  <r>
    <x v="3"/>
    <n v="0"/>
    <n v="0"/>
    <n v="0"/>
    <n v="190"/>
    <n v="2"/>
    <n v="4"/>
    <n v="0"/>
    <s v="NIE"/>
    <n v="190"/>
    <n v="-190"/>
    <n v="0"/>
  </r>
  <r>
    <x v="4"/>
    <n v="0"/>
    <n v="0"/>
    <n v="0"/>
    <n v="260"/>
    <n v="3"/>
    <n v="5"/>
    <n v="0"/>
    <s v="NIE"/>
    <n v="260"/>
    <n v="-260"/>
    <n v="0"/>
  </r>
  <r>
    <x v="5"/>
    <n v="0"/>
    <n v="0"/>
    <n v="0"/>
    <n v="190"/>
    <n v="4"/>
    <n v="6"/>
    <n v="0"/>
    <s v="NIE"/>
    <n v="190"/>
    <n v="-190"/>
    <n v="0"/>
  </r>
  <r>
    <x v="6"/>
    <n v="0"/>
    <n v="0"/>
    <n v="0"/>
    <n v="190"/>
    <n v="5"/>
    <n v="7"/>
    <n v="0"/>
    <s v="NIE"/>
    <n v="190"/>
    <n v="-190"/>
    <n v="0"/>
  </r>
  <r>
    <x v="7"/>
    <n v="41"/>
    <n v="0"/>
    <n v="41"/>
    <n v="190"/>
    <n v="6"/>
    <n v="0"/>
    <n v="0"/>
    <s v="NIE"/>
    <n v="190"/>
    <n v="-149"/>
    <n v="0"/>
  </r>
  <r>
    <x v="8"/>
    <n v="79"/>
    <n v="0"/>
    <n v="79"/>
    <n v="190"/>
    <n v="7"/>
    <n v="0"/>
    <n v="0"/>
    <s v="NIE"/>
    <n v="190"/>
    <n v="-111"/>
    <n v="0"/>
  </r>
  <r>
    <x v="9"/>
    <n v="163"/>
    <n v="0"/>
    <n v="163"/>
    <n v="190"/>
    <n v="1"/>
    <n v="0"/>
    <n v="0"/>
    <s v="NIE"/>
    <n v="190"/>
    <n v="-27"/>
    <n v="0"/>
  </r>
  <r>
    <x v="10"/>
    <n v="259"/>
    <n v="0"/>
    <n v="259"/>
    <n v="190"/>
    <n v="2"/>
    <n v="0"/>
    <n v="0"/>
    <s v="NIE"/>
    <n v="190"/>
    <n v="69"/>
    <n v="69"/>
  </r>
  <r>
    <x v="11"/>
    <n v="368"/>
    <n v="69"/>
    <n v="437"/>
    <n v="260"/>
    <n v="3"/>
    <n v="0"/>
    <n v="0"/>
    <s v="NIE"/>
    <n v="260"/>
    <n v="177"/>
    <n v="177"/>
  </r>
  <r>
    <x v="12"/>
    <n v="45"/>
    <n v="177"/>
    <n v="222"/>
    <n v="190"/>
    <n v="4"/>
    <n v="0"/>
    <n v="0"/>
    <s v="NIE"/>
    <n v="190"/>
    <n v="32"/>
    <n v="32"/>
  </r>
  <r>
    <x v="13"/>
    <n v="0"/>
    <n v="32"/>
    <n v="32"/>
    <n v="190"/>
    <n v="5"/>
    <n v="1"/>
    <n v="0"/>
    <s v="NIE"/>
    <n v="190"/>
    <n v="-158"/>
    <n v="0"/>
  </r>
  <r>
    <x v="14"/>
    <n v="0"/>
    <n v="0"/>
    <n v="0"/>
    <n v="190"/>
    <n v="6"/>
    <n v="2"/>
    <n v="0"/>
    <s v="NIE"/>
    <n v="190"/>
    <n v="-190"/>
    <n v="0"/>
  </r>
  <r>
    <x v="15"/>
    <n v="0"/>
    <n v="0"/>
    <n v="0"/>
    <n v="190"/>
    <n v="7"/>
    <n v="3"/>
    <n v="0"/>
    <s v="NIE"/>
    <n v="190"/>
    <n v="-190"/>
    <n v="0"/>
  </r>
  <r>
    <x v="16"/>
    <n v="0"/>
    <n v="0"/>
    <n v="0"/>
    <n v="190"/>
    <n v="1"/>
    <n v="4"/>
    <n v="0"/>
    <s v="NIE"/>
    <n v="190"/>
    <n v="-190"/>
    <n v="0"/>
  </r>
  <r>
    <x v="17"/>
    <n v="0"/>
    <n v="0"/>
    <n v="0"/>
    <n v="190"/>
    <n v="2"/>
    <n v="5"/>
    <n v="0"/>
    <s v="NIE"/>
    <n v="190"/>
    <n v="-190"/>
    <n v="0"/>
  </r>
  <r>
    <x v="18"/>
    <n v="0"/>
    <n v="0"/>
    <n v="0"/>
    <n v="260"/>
    <n v="3"/>
    <n v="6"/>
    <n v="0"/>
    <s v="NIE"/>
    <n v="260"/>
    <n v="-260"/>
    <n v="0"/>
  </r>
  <r>
    <x v="19"/>
    <n v="0"/>
    <n v="0"/>
    <n v="0"/>
    <n v="190"/>
    <n v="4"/>
    <n v="7"/>
    <n v="0"/>
    <s v="NIE"/>
    <n v="190"/>
    <n v="-190"/>
    <n v="0"/>
  </r>
  <r>
    <x v="20"/>
    <n v="0"/>
    <n v="0"/>
    <n v="0"/>
    <n v="190"/>
    <n v="5"/>
    <n v="8"/>
    <n v="0"/>
    <s v="NIE"/>
    <n v="190"/>
    <n v="-190"/>
    <n v="0"/>
  </r>
  <r>
    <x v="21"/>
    <n v="0"/>
    <n v="0"/>
    <n v="0"/>
    <n v="190"/>
    <n v="6"/>
    <n v="9"/>
    <n v="0"/>
    <s v="NIE"/>
    <n v="190"/>
    <n v="-190"/>
    <n v="0"/>
  </r>
  <r>
    <x v="22"/>
    <n v="33"/>
    <n v="0"/>
    <n v="33"/>
    <n v="190"/>
    <n v="7"/>
    <n v="0"/>
    <n v="0"/>
    <s v="NIE"/>
    <n v="190"/>
    <n v="-157"/>
    <n v="0"/>
  </r>
  <r>
    <x v="23"/>
    <n v="75"/>
    <n v="0"/>
    <n v="75"/>
    <n v="190"/>
    <n v="1"/>
    <n v="0"/>
    <n v="0"/>
    <s v="NIE"/>
    <n v="190"/>
    <n v="-115"/>
    <n v="0"/>
  </r>
  <r>
    <x v="24"/>
    <n v="537"/>
    <n v="0"/>
    <n v="537"/>
    <n v="190"/>
    <n v="2"/>
    <n v="0"/>
    <n v="0"/>
    <s v="NIE"/>
    <n v="190"/>
    <n v="347"/>
    <n v="347"/>
  </r>
  <r>
    <x v="25"/>
    <n v="826"/>
    <n v="347"/>
    <n v="1173"/>
    <n v="260"/>
    <n v="3"/>
    <n v="0"/>
    <n v="0"/>
    <s v="NIE"/>
    <n v="260"/>
    <n v="913"/>
    <n v="913"/>
  </r>
  <r>
    <x v="26"/>
    <n v="26"/>
    <n v="913"/>
    <n v="939"/>
    <n v="190"/>
    <n v="4"/>
    <n v="0"/>
    <n v="0"/>
    <s v="NIE"/>
    <n v="190"/>
    <n v="749"/>
    <n v="749"/>
  </r>
  <r>
    <x v="27"/>
    <n v="0"/>
    <n v="749"/>
    <n v="749"/>
    <n v="190"/>
    <n v="5"/>
    <n v="1"/>
    <n v="0"/>
    <s v="NIE"/>
    <n v="190"/>
    <n v="559"/>
    <n v="559"/>
  </r>
  <r>
    <x v="28"/>
    <n v="0"/>
    <n v="559"/>
    <n v="559"/>
    <n v="190"/>
    <n v="6"/>
    <n v="2"/>
    <n v="0"/>
    <s v="NIE"/>
    <n v="190"/>
    <n v="369"/>
    <n v="369"/>
  </r>
  <r>
    <x v="29"/>
    <n v="0"/>
    <n v="369"/>
    <n v="369"/>
    <n v="190"/>
    <n v="7"/>
    <n v="3"/>
    <n v="0"/>
    <s v="NIE"/>
    <n v="190"/>
    <n v="179"/>
    <n v="179"/>
  </r>
  <r>
    <x v="30"/>
    <n v="0"/>
    <n v="179"/>
    <n v="179"/>
    <n v="190"/>
    <n v="1"/>
    <n v="4"/>
    <n v="0"/>
    <s v="NIE"/>
    <n v="190"/>
    <n v="-11"/>
    <n v="0"/>
  </r>
  <r>
    <x v="31"/>
    <n v="0"/>
    <n v="0"/>
    <n v="0"/>
    <n v="190"/>
    <n v="2"/>
    <n v="5"/>
    <n v="0"/>
    <s v="NIE"/>
    <n v="190"/>
    <n v="-190"/>
    <n v="0"/>
  </r>
  <r>
    <x v="32"/>
    <n v="0"/>
    <n v="0"/>
    <n v="0"/>
    <n v="260"/>
    <n v="3"/>
    <n v="6"/>
    <n v="0"/>
    <s v="NIE"/>
    <n v="260"/>
    <n v="-260"/>
    <n v="0"/>
  </r>
  <r>
    <x v="33"/>
    <n v="0"/>
    <n v="0"/>
    <n v="0"/>
    <n v="190"/>
    <n v="4"/>
    <n v="7"/>
    <n v="0"/>
    <s v="NIE"/>
    <n v="190"/>
    <n v="-190"/>
    <n v="0"/>
  </r>
  <r>
    <x v="34"/>
    <n v="0"/>
    <n v="0"/>
    <n v="0"/>
    <n v="190"/>
    <n v="5"/>
    <n v="8"/>
    <n v="0"/>
    <s v="NIE"/>
    <n v="190"/>
    <n v="-190"/>
    <n v="0"/>
  </r>
  <r>
    <x v="35"/>
    <n v="97"/>
    <n v="0"/>
    <n v="97"/>
    <n v="190"/>
    <n v="6"/>
    <n v="0"/>
    <n v="0"/>
    <s v="NIE"/>
    <n v="190"/>
    <n v="-93"/>
    <n v="0"/>
  </r>
  <r>
    <x v="36"/>
    <n v="0"/>
    <n v="0"/>
    <n v="0"/>
    <n v="190"/>
    <n v="7"/>
    <n v="1"/>
    <n v="0"/>
    <s v="NIE"/>
    <n v="190"/>
    <n v="-190"/>
    <n v="0"/>
  </r>
  <r>
    <x v="37"/>
    <n v="99"/>
    <n v="0"/>
    <n v="99"/>
    <n v="190"/>
    <n v="1"/>
    <n v="0"/>
    <n v="0"/>
    <s v="NIE"/>
    <n v="190"/>
    <n v="-91"/>
    <n v="0"/>
  </r>
  <r>
    <x v="38"/>
    <n v="0"/>
    <n v="0"/>
    <n v="0"/>
    <n v="190"/>
    <n v="2"/>
    <n v="1"/>
    <n v="0"/>
    <s v="NIE"/>
    <n v="190"/>
    <n v="-190"/>
    <n v="0"/>
  </r>
  <r>
    <x v="39"/>
    <n v="0"/>
    <n v="0"/>
    <n v="0"/>
    <n v="260"/>
    <n v="3"/>
    <n v="2"/>
    <n v="0"/>
    <s v="NIE"/>
    <n v="260"/>
    <n v="-260"/>
    <n v="0"/>
  </r>
  <r>
    <x v="40"/>
    <n v="0"/>
    <n v="0"/>
    <n v="0"/>
    <n v="190"/>
    <n v="4"/>
    <n v="3"/>
    <n v="0"/>
    <s v="NIE"/>
    <n v="190"/>
    <n v="-190"/>
    <n v="0"/>
  </r>
  <r>
    <x v="41"/>
    <n v="97"/>
    <n v="0"/>
    <n v="97"/>
    <n v="190"/>
    <n v="5"/>
    <n v="0"/>
    <n v="0"/>
    <s v="NIE"/>
    <n v="190"/>
    <n v="-93"/>
    <n v="0"/>
  </r>
  <r>
    <x v="42"/>
    <n v="83"/>
    <n v="0"/>
    <n v="83"/>
    <n v="190"/>
    <n v="6"/>
    <n v="0"/>
    <n v="0"/>
    <s v="NIE"/>
    <n v="190"/>
    <n v="-107"/>
    <n v="0"/>
  </r>
  <r>
    <x v="43"/>
    <n v="77"/>
    <n v="0"/>
    <n v="77"/>
    <n v="190"/>
    <n v="7"/>
    <n v="0"/>
    <n v="0"/>
    <s v="NIE"/>
    <n v="190"/>
    <n v="-113"/>
    <n v="0"/>
  </r>
  <r>
    <x v="44"/>
    <n v="195"/>
    <n v="0"/>
    <n v="195"/>
    <n v="190"/>
    <n v="1"/>
    <n v="0"/>
    <n v="0"/>
    <s v="NIE"/>
    <n v="190"/>
    <n v="5"/>
    <n v="5"/>
  </r>
  <r>
    <x v="45"/>
    <n v="145"/>
    <n v="5"/>
    <n v="150"/>
    <n v="190"/>
    <n v="2"/>
    <n v="0"/>
    <n v="0"/>
    <s v="NIE"/>
    <n v="190"/>
    <n v="-40"/>
    <n v="0"/>
  </r>
  <r>
    <x v="46"/>
    <n v="90"/>
    <n v="0"/>
    <n v="90"/>
    <n v="260"/>
    <n v="3"/>
    <n v="0"/>
    <n v="0"/>
    <s v="NIE"/>
    <n v="260"/>
    <n v="-170"/>
    <n v="0"/>
  </r>
  <r>
    <x v="47"/>
    <n v="0"/>
    <n v="0"/>
    <n v="0"/>
    <n v="190"/>
    <n v="4"/>
    <n v="1"/>
    <n v="0"/>
    <s v="NIE"/>
    <n v="190"/>
    <n v="-190"/>
    <n v="0"/>
  </r>
  <r>
    <x v="48"/>
    <n v="0"/>
    <n v="0"/>
    <n v="0"/>
    <n v="190"/>
    <n v="5"/>
    <n v="2"/>
    <n v="0"/>
    <s v="NIE"/>
    <n v="190"/>
    <n v="-190"/>
    <n v="0"/>
  </r>
  <r>
    <x v="49"/>
    <n v="93"/>
    <n v="0"/>
    <n v="93"/>
    <n v="190"/>
    <n v="6"/>
    <n v="0"/>
    <n v="0"/>
    <s v="NIE"/>
    <n v="190"/>
    <n v="-97"/>
    <n v="0"/>
  </r>
  <r>
    <x v="50"/>
    <n v="0"/>
    <n v="0"/>
    <n v="0"/>
    <n v="190"/>
    <n v="7"/>
    <n v="1"/>
    <n v="0"/>
    <s v="NIE"/>
    <n v="190"/>
    <n v="-190"/>
    <n v="0"/>
  </r>
  <r>
    <x v="51"/>
    <n v="0"/>
    <n v="0"/>
    <n v="0"/>
    <n v="190"/>
    <n v="1"/>
    <n v="2"/>
    <n v="0"/>
    <s v="NIE"/>
    <n v="190"/>
    <n v="-190"/>
    <n v="0"/>
  </r>
  <r>
    <x v="52"/>
    <n v="93"/>
    <n v="0"/>
    <n v="93"/>
    <n v="190"/>
    <n v="2"/>
    <n v="0"/>
    <n v="0"/>
    <s v="NIE"/>
    <n v="190"/>
    <n v="-97"/>
    <n v="0"/>
  </r>
  <r>
    <x v="53"/>
    <n v="0"/>
    <n v="0"/>
    <n v="0"/>
    <n v="260"/>
    <n v="3"/>
    <n v="1"/>
    <n v="0"/>
    <s v="NIE"/>
    <n v="260"/>
    <n v="-260"/>
    <n v="0"/>
  </r>
  <r>
    <x v="54"/>
    <n v="0"/>
    <n v="0"/>
    <n v="0"/>
    <n v="190"/>
    <n v="4"/>
    <n v="2"/>
    <n v="0"/>
    <s v="NIE"/>
    <n v="190"/>
    <n v="-190"/>
    <n v="0"/>
  </r>
  <r>
    <x v="55"/>
    <n v="0"/>
    <n v="0"/>
    <n v="0"/>
    <n v="190"/>
    <n v="5"/>
    <n v="3"/>
    <n v="0"/>
    <s v="NIE"/>
    <n v="190"/>
    <n v="-190"/>
    <n v="0"/>
  </r>
  <r>
    <x v="56"/>
    <n v="228"/>
    <n v="0"/>
    <n v="228"/>
    <n v="190"/>
    <n v="6"/>
    <n v="0"/>
    <n v="0"/>
    <s v="NIE"/>
    <n v="190"/>
    <n v="38"/>
    <n v="38"/>
  </r>
  <r>
    <x v="57"/>
    <n v="0"/>
    <n v="38"/>
    <n v="38"/>
    <n v="190"/>
    <n v="7"/>
    <n v="1"/>
    <n v="0"/>
    <s v="NIE"/>
    <n v="190"/>
    <n v="-152"/>
    <n v="0"/>
  </r>
  <r>
    <x v="58"/>
    <n v="84"/>
    <n v="0"/>
    <n v="84"/>
    <n v="190"/>
    <n v="1"/>
    <n v="0"/>
    <n v="0"/>
    <s v="NIE"/>
    <n v="190"/>
    <n v="-106"/>
    <n v="0"/>
  </r>
  <r>
    <x v="59"/>
    <n v="90"/>
    <n v="0"/>
    <n v="90"/>
    <n v="190"/>
    <n v="2"/>
    <n v="0"/>
    <n v="0"/>
    <s v="NIE"/>
    <n v="190"/>
    <n v="-100"/>
    <n v="0"/>
  </r>
  <r>
    <x v="60"/>
    <n v="0"/>
    <n v="0"/>
    <n v="0"/>
    <n v="260"/>
    <n v="3"/>
    <n v="1"/>
    <n v="0"/>
    <s v="NIE"/>
    <n v="260"/>
    <n v="-260"/>
    <n v="0"/>
  </r>
  <r>
    <x v="61"/>
    <n v="93"/>
    <n v="0"/>
    <n v="93"/>
    <n v="190"/>
    <n v="4"/>
    <n v="0"/>
    <n v="0"/>
    <s v="NIE"/>
    <n v="190"/>
    <n v="-97"/>
    <n v="0"/>
  </r>
  <r>
    <x v="62"/>
    <n v="1189"/>
    <n v="0"/>
    <n v="1189"/>
    <n v="190"/>
    <n v="5"/>
    <n v="0"/>
    <n v="0"/>
    <s v="NIE"/>
    <n v="190"/>
    <n v="999"/>
    <n v="999"/>
  </r>
  <r>
    <x v="63"/>
    <n v="139"/>
    <n v="999"/>
    <n v="1138"/>
    <n v="190"/>
    <n v="6"/>
    <n v="0"/>
    <n v="0"/>
    <s v="NIE"/>
    <n v="190"/>
    <n v="948"/>
    <n v="948"/>
  </r>
  <r>
    <x v="64"/>
    <n v="0"/>
    <n v="948"/>
    <n v="948"/>
    <n v="190"/>
    <n v="7"/>
    <n v="1"/>
    <n v="0"/>
    <s v="NIE"/>
    <n v="190"/>
    <n v="758"/>
    <n v="758"/>
  </r>
  <r>
    <x v="65"/>
    <n v="0"/>
    <n v="758"/>
    <n v="758"/>
    <n v="190"/>
    <n v="1"/>
    <n v="2"/>
    <n v="0"/>
    <s v="NIE"/>
    <n v="190"/>
    <n v="568"/>
    <n v="568"/>
  </r>
  <r>
    <x v="66"/>
    <n v="75"/>
    <n v="568"/>
    <n v="643"/>
    <n v="190"/>
    <n v="2"/>
    <n v="0"/>
    <n v="0"/>
    <s v="NIE"/>
    <n v="190"/>
    <n v="453"/>
    <n v="453"/>
  </r>
  <r>
    <x v="67"/>
    <n v="612"/>
    <n v="453"/>
    <n v="1065"/>
    <n v="260"/>
    <n v="3"/>
    <n v="0"/>
    <n v="0"/>
    <s v="NIE"/>
    <n v="260"/>
    <n v="805"/>
    <n v="805"/>
  </r>
  <r>
    <x v="68"/>
    <n v="0"/>
    <n v="805"/>
    <n v="805"/>
    <n v="190"/>
    <n v="4"/>
    <n v="1"/>
    <n v="0"/>
    <s v="NIE"/>
    <n v="190"/>
    <n v="615"/>
    <n v="615"/>
  </r>
  <r>
    <x v="69"/>
    <n v="137"/>
    <n v="615"/>
    <n v="752"/>
    <n v="190"/>
    <n v="5"/>
    <n v="0"/>
    <n v="0"/>
    <s v="NIE"/>
    <n v="190"/>
    <n v="562"/>
    <n v="562"/>
  </r>
  <r>
    <x v="70"/>
    <n v="122"/>
    <n v="562"/>
    <n v="684"/>
    <n v="190"/>
    <n v="6"/>
    <n v="0"/>
    <n v="0"/>
    <s v="NIE"/>
    <n v="190"/>
    <n v="494"/>
    <n v="494"/>
  </r>
  <r>
    <x v="71"/>
    <n v="0"/>
    <n v="494"/>
    <n v="494"/>
    <n v="190"/>
    <n v="7"/>
    <n v="1"/>
    <n v="0"/>
    <s v="NIE"/>
    <n v="190"/>
    <n v="304"/>
    <n v="304"/>
  </r>
  <r>
    <x v="72"/>
    <n v="0"/>
    <n v="304"/>
    <n v="304"/>
    <n v="190"/>
    <n v="1"/>
    <n v="2"/>
    <n v="0"/>
    <s v="NIE"/>
    <n v="190"/>
    <n v="114"/>
    <n v="114"/>
  </r>
  <r>
    <x v="73"/>
    <n v="88"/>
    <n v="114"/>
    <n v="202"/>
    <n v="190"/>
    <n v="2"/>
    <n v="0"/>
    <n v="0"/>
    <s v="NIE"/>
    <n v="190"/>
    <n v="12"/>
    <n v="12"/>
  </r>
  <r>
    <x v="74"/>
    <n v="112"/>
    <n v="12"/>
    <n v="124"/>
    <n v="260"/>
    <n v="3"/>
    <n v="0"/>
    <n v="0"/>
    <s v="NIE"/>
    <n v="260"/>
    <n v="-136"/>
    <n v="0"/>
  </r>
  <r>
    <x v="75"/>
    <n v="82"/>
    <n v="0"/>
    <n v="82"/>
    <n v="190"/>
    <n v="4"/>
    <n v="0"/>
    <n v="0"/>
    <s v="NIE"/>
    <n v="190"/>
    <n v="-108"/>
    <n v="0"/>
  </r>
  <r>
    <x v="76"/>
    <n v="174"/>
    <n v="0"/>
    <n v="174"/>
    <n v="190"/>
    <n v="5"/>
    <n v="0"/>
    <n v="0"/>
    <s v="NIE"/>
    <n v="190"/>
    <n v="-16"/>
    <n v="0"/>
  </r>
  <r>
    <x v="77"/>
    <n v="279"/>
    <n v="0"/>
    <n v="279"/>
    <n v="190"/>
    <n v="6"/>
    <n v="0"/>
    <n v="0"/>
    <s v="NIE"/>
    <n v="190"/>
    <n v="89"/>
    <n v="89"/>
  </r>
  <r>
    <x v="78"/>
    <n v="125"/>
    <n v="89"/>
    <n v="214"/>
    <n v="190"/>
    <n v="7"/>
    <n v="0"/>
    <n v="0"/>
    <s v="NIE"/>
    <n v="190"/>
    <n v="24"/>
    <n v="24"/>
  </r>
  <r>
    <x v="79"/>
    <n v="123"/>
    <n v="24"/>
    <n v="147"/>
    <n v="190"/>
    <n v="1"/>
    <n v="0"/>
    <n v="0"/>
    <s v="NIE"/>
    <n v="190"/>
    <n v="-43"/>
    <n v="0"/>
  </r>
  <r>
    <x v="80"/>
    <n v="108"/>
    <n v="0"/>
    <n v="108"/>
    <n v="190"/>
    <n v="2"/>
    <n v="0"/>
    <n v="0"/>
    <s v="NIE"/>
    <n v="190"/>
    <n v="-82"/>
    <n v="0"/>
  </r>
  <r>
    <x v="81"/>
    <n v="0"/>
    <n v="0"/>
    <n v="0"/>
    <n v="260"/>
    <n v="3"/>
    <n v="1"/>
    <n v="0"/>
    <s v="NIE"/>
    <n v="260"/>
    <n v="-260"/>
    <n v="0"/>
  </r>
  <r>
    <x v="82"/>
    <n v="0"/>
    <n v="0"/>
    <n v="0"/>
    <n v="190"/>
    <n v="4"/>
    <n v="2"/>
    <n v="0"/>
    <s v="NIE"/>
    <n v="190"/>
    <n v="-190"/>
    <n v="0"/>
  </r>
  <r>
    <x v="83"/>
    <n v="0"/>
    <n v="0"/>
    <n v="0"/>
    <n v="190"/>
    <n v="5"/>
    <n v="3"/>
    <n v="0"/>
    <s v="NIE"/>
    <n v="190"/>
    <n v="-190"/>
    <n v="0"/>
  </r>
  <r>
    <x v="84"/>
    <n v="0"/>
    <n v="0"/>
    <n v="0"/>
    <n v="190"/>
    <n v="6"/>
    <n v="4"/>
    <n v="0"/>
    <s v="NIE"/>
    <n v="190"/>
    <n v="-190"/>
    <n v="0"/>
  </r>
  <r>
    <x v="85"/>
    <n v="0"/>
    <n v="0"/>
    <n v="0"/>
    <n v="190"/>
    <n v="7"/>
    <n v="5"/>
    <n v="0"/>
    <s v="NIE"/>
    <n v="190"/>
    <n v="-190"/>
    <n v="0"/>
  </r>
  <r>
    <x v="86"/>
    <n v="0"/>
    <n v="0"/>
    <n v="0"/>
    <n v="190"/>
    <n v="1"/>
    <n v="6"/>
    <n v="0"/>
    <s v="NIE"/>
    <n v="190"/>
    <n v="-190"/>
    <n v="0"/>
  </r>
  <r>
    <x v="87"/>
    <n v="0"/>
    <n v="0"/>
    <n v="0"/>
    <n v="190"/>
    <n v="2"/>
    <n v="7"/>
    <n v="0"/>
    <s v="NIE"/>
    <n v="190"/>
    <n v="-190"/>
    <n v="0"/>
  </r>
  <r>
    <x v="88"/>
    <n v="0"/>
    <n v="0"/>
    <n v="0"/>
    <n v="260"/>
    <n v="3"/>
    <n v="8"/>
    <n v="0"/>
    <s v="NIE"/>
    <n v="260"/>
    <n v="-260"/>
    <n v="0"/>
  </r>
  <r>
    <x v="89"/>
    <n v="207"/>
    <n v="0"/>
    <n v="207"/>
    <n v="190"/>
    <n v="4"/>
    <n v="0"/>
    <n v="0"/>
    <s v="NIE"/>
    <n v="190"/>
    <n v="17"/>
    <n v="17"/>
  </r>
  <r>
    <x v="90"/>
    <n v="1299"/>
    <n v="17"/>
    <n v="1316"/>
    <n v="190"/>
    <n v="5"/>
    <n v="0"/>
    <n v="0"/>
    <s v="TAK"/>
    <n v="190"/>
    <n v="1126"/>
    <n v="1126"/>
  </r>
  <r>
    <x v="91"/>
    <n v="218"/>
    <n v="1126"/>
    <n v="1344"/>
    <n v="190"/>
    <n v="6"/>
    <n v="0"/>
    <n v="0"/>
    <s v="TAK"/>
    <n v="190"/>
    <n v="1154"/>
    <n v="1154"/>
  </r>
  <r>
    <x v="92"/>
    <n v="0"/>
    <n v="1154"/>
    <n v="1154"/>
    <n v="190"/>
    <n v="7"/>
    <n v="1"/>
    <n v="0"/>
    <s v="TAK"/>
    <n v="190"/>
    <n v="964"/>
    <n v="964"/>
  </r>
  <r>
    <x v="93"/>
    <n v="0"/>
    <n v="964"/>
    <n v="964"/>
    <n v="190"/>
    <n v="1"/>
    <n v="2"/>
    <n v="0"/>
    <s v="TAK"/>
    <n v="190"/>
    <n v="774"/>
    <n v="774"/>
  </r>
  <r>
    <x v="94"/>
    <n v="0"/>
    <n v="774"/>
    <n v="774"/>
    <n v="190"/>
    <n v="2"/>
    <n v="3"/>
    <n v="0"/>
    <s v="TAK"/>
    <n v="190"/>
    <n v="584"/>
    <n v="584"/>
  </r>
  <r>
    <x v="95"/>
    <n v="220"/>
    <n v="584"/>
    <n v="804"/>
    <n v="260"/>
    <n v="3"/>
    <n v="0"/>
    <n v="0"/>
    <s v="TAK"/>
    <n v="260"/>
    <n v="544"/>
    <n v="544"/>
  </r>
  <r>
    <x v="96"/>
    <n v="72"/>
    <n v="544"/>
    <n v="616"/>
    <n v="190"/>
    <n v="4"/>
    <n v="0"/>
    <n v="0"/>
    <s v="TAK"/>
    <n v="190"/>
    <n v="426"/>
    <n v="426"/>
  </r>
  <r>
    <x v="97"/>
    <n v="0"/>
    <n v="426"/>
    <n v="426"/>
    <n v="190"/>
    <n v="5"/>
    <n v="1"/>
    <n v="0"/>
    <s v="TAK"/>
    <n v="190"/>
    <n v="236"/>
    <n v="236"/>
  </r>
  <r>
    <x v="98"/>
    <n v="0"/>
    <n v="236"/>
    <n v="236"/>
    <n v="190"/>
    <n v="6"/>
    <n v="2"/>
    <n v="0"/>
    <s v="TAK"/>
    <n v="190"/>
    <n v="46"/>
    <n v="46"/>
  </r>
  <r>
    <x v="99"/>
    <n v="0"/>
    <n v="46"/>
    <n v="46"/>
    <n v="190"/>
    <n v="7"/>
    <n v="3"/>
    <n v="0"/>
    <s v="TAK"/>
    <n v="190"/>
    <n v="-144"/>
    <n v="0"/>
  </r>
  <r>
    <x v="100"/>
    <n v="0"/>
    <n v="0"/>
    <n v="0"/>
    <n v="190"/>
    <n v="1"/>
    <n v="4"/>
    <n v="0"/>
    <s v="TAK"/>
    <n v="190"/>
    <n v="-190"/>
    <n v="0"/>
  </r>
  <r>
    <x v="101"/>
    <n v="0"/>
    <n v="0"/>
    <n v="0"/>
    <n v="190"/>
    <n v="2"/>
    <n v="5"/>
    <n v="300"/>
    <s v="TAK"/>
    <n v="490"/>
    <n v="-490"/>
    <n v="0"/>
  </r>
  <r>
    <x v="102"/>
    <n v="205"/>
    <n v="0"/>
    <n v="205"/>
    <n v="260"/>
    <n v="3"/>
    <n v="0"/>
    <n v="0"/>
    <s v="TAK"/>
    <n v="260"/>
    <n v="-55"/>
    <n v="0"/>
  </r>
  <r>
    <x v="103"/>
    <n v="0"/>
    <n v="0"/>
    <n v="0"/>
    <n v="190"/>
    <n v="4"/>
    <n v="1"/>
    <n v="0"/>
    <s v="TAK"/>
    <n v="190"/>
    <n v="-190"/>
    <n v="0"/>
  </r>
  <r>
    <x v="104"/>
    <n v="436"/>
    <n v="0"/>
    <n v="436"/>
    <n v="190"/>
    <n v="5"/>
    <n v="0"/>
    <n v="0"/>
    <s v="TAK"/>
    <n v="190"/>
    <n v="246"/>
    <n v="246"/>
  </r>
  <r>
    <x v="105"/>
    <n v="622"/>
    <n v="246"/>
    <n v="868"/>
    <n v="190"/>
    <n v="6"/>
    <n v="0"/>
    <n v="0"/>
    <s v="TAK"/>
    <n v="190"/>
    <n v="678"/>
    <n v="678"/>
  </r>
  <r>
    <x v="106"/>
    <n v="34"/>
    <n v="678"/>
    <n v="712"/>
    <n v="190"/>
    <n v="7"/>
    <n v="0"/>
    <n v="0"/>
    <s v="TAK"/>
    <n v="190"/>
    <n v="522"/>
    <n v="522"/>
  </r>
  <r>
    <x v="107"/>
    <n v="0"/>
    <n v="522"/>
    <n v="522"/>
    <n v="190"/>
    <n v="1"/>
    <n v="1"/>
    <n v="0"/>
    <s v="TAK"/>
    <n v="190"/>
    <n v="332"/>
    <n v="332"/>
  </r>
  <r>
    <x v="108"/>
    <n v="0"/>
    <n v="332"/>
    <n v="332"/>
    <n v="190"/>
    <n v="2"/>
    <n v="2"/>
    <n v="0"/>
    <s v="TAK"/>
    <n v="190"/>
    <n v="142"/>
    <n v="142"/>
  </r>
  <r>
    <x v="109"/>
    <n v="0"/>
    <n v="142"/>
    <n v="142"/>
    <n v="260"/>
    <n v="3"/>
    <n v="3"/>
    <n v="0"/>
    <s v="TAK"/>
    <n v="260"/>
    <n v="-118"/>
    <n v="0"/>
  </r>
  <r>
    <x v="110"/>
    <n v="0"/>
    <n v="0"/>
    <n v="0"/>
    <n v="190"/>
    <n v="4"/>
    <n v="4"/>
    <n v="0"/>
    <s v="TAK"/>
    <n v="190"/>
    <n v="-190"/>
    <n v="0"/>
  </r>
  <r>
    <x v="111"/>
    <n v="0"/>
    <n v="0"/>
    <n v="0"/>
    <n v="190"/>
    <n v="5"/>
    <n v="5"/>
    <n v="300"/>
    <s v="TAK"/>
    <n v="490"/>
    <n v="-490"/>
    <n v="0"/>
  </r>
  <r>
    <x v="112"/>
    <n v="0"/>
    <n v="0"/>
    <n v="0"/>
    <n v="190"/>
    <n v="6"/>
    <n v="6"/>
    <n v="0"/>
    <s v="TAK"/>
    <n v="190"/>
    <n v="-190"/>
    <n v="0"/>
  </r>
  <r>
    <x v="113"/>
    <n v="0"/>
    <n v="0"/>
    <n v="0"/>
    <n v="190"/>
    <n v="7"/>
    <n v="7"/>
    <n v="0"/>
    <s v="TAK"/>
    <n v="190"/>
    <n v="-190"/>
    <n v="0"/>
  </r>
  <r>
    <x v="114"/>
    <n v="0"/>
    <n v="0"/>
    <n v="0"/>
    <n v="190"/>
    <n v="1"/>
    <n v="8"/>
    <n v="0"/>
    <s v="TAK"/>
    <n v="190"/>
    <n v="-190"/>
    <n v="0"/>
  </r>
  <r>
    <x v="115"/>
    <n v="0"/>
    <n v="0"/>
    <n v="0"/>
    <n v="190"/>
    <n v="2"/>
    <n v="9"/>
    <n v="0"/>
    <s v="TAK"/>
    <n v="190"/>
    <n v="-190"/>
    <n v="0"/>
  </r>
  <r>
    <x v="116"/>
    <n v="0"/>
    <n v="0"/>
    <n v="0"/>
    <n v="260"/>
    <n v="3"/>
    <n v="10"/>
    <n v="300"/>
    <s v="TAK"/>
    <n v="560"/>
    <n v="-560"/>
    <n v="0"/>
  </r>
  <r>
    <x v="117"/>
    <n v="36"/>
    <n v="0"/>
    <n v="36"/>
    <n v="190"/>
    <n v="4"/>
    <n v="0"/>
    <n v="0"/>
    <s v="TAK"/>
    <n v="190"/>
    <n v="-154"/>
    <n v="0"/>
  </r>
  <r>
    <x v="118"/>
    <n v="542"/>
    <n v="0"/>
    <n v="542"/>
    <n v="190"/>
    <n v="5"/>
    <n v="0"/>
    <n v="0"/>
    <s v="TAK"/>
    <n v="190"/>
    <n v="352"/>
    <n v="352"/>
  </r>
  <r>
    <x v="119"/>
    <n v="529"/>
    <n v="352"/>
    <n v="881"/>
    <n v="190"/>
    <n v="6"/>
    <n v="0"/>
    <n v="0"/>
    <s v="TAK"/>
    <n v="190"/>
    <n v="691"/>
    <n v="691"/>
  </r>
  <r>
    <x v="120"/>
    <n v="890"/>
    <n v="691"/>
    <n v="1581"/>
    <n v="190"/>
    <n v="7"/>
    <n v="0"/>
    <n v="0"/>
    <s v="TAK"/>
    <n v="190"/>
    <n v="1391"/>
    <n v="1391"/>
  </r>
  <r>
    <x v="121"/>
    <n v="609"/>
    <n v="1391"/>
    <n v="2000"/>
    <n v="190"/>
    <n v="1"/>
    <n v="0"/>
    <n v="0"/>
    <s v="TAK"/>
    <n v="190"/>
    <n v="1810"/>
    <n v="1810"/>
  </r>
  <r>
    <x v="122"/>
    <n v="79"/>
    <n v="1810"/>
    <n v="1889"/>
    <n v="190"/>
    <n v="2"/>
    <n v="0"/>
    <n v="0"/>
    <s v="TAK"/>
    <n v="190"/>
    <n v="1699"/>
    <n v="1699"/>
  </r>
  <r>
    <x v="123"/>
    <n v="0"/>
    <n v="1699"/>
    <n v="1699"/>
    <n v="260"/>
    <n v="3"/>
    <n v="1"/>
    <n v="0"/>
    <s v="TAK"/>
    <n v="260"/>
    <n v="1439"/>
    <n v="1439"/>
  </r>
  <r>
    <x v="124"/>
    <n v="0"/>
    <n v="1439"/>
    <n v="1439"/>
    <n v="190"/>
    <n v="4"/>
    <n v="2"/>
    <n v="0"/>
    <s v="TAK"/>
    <n v="190"/>
    <n v="1249"/>
    <n v="1249"/>
  </r>
  <r>
    <x v="125"/>
    <n v="0"/>
    <n v="1249"/>
    <n v="1249"/>
    <n v="190"/>
    <n v="5"/>
    <n v="3"/>
    <n v="0"/>
    <s v="TAK"/>
    <n v="190"/>
    <n v="1059"/>
    <n v="1059"/>
  </r>
  <r>
    <x v="126"/>
    <n v="0"/>
    <n v="1059"/>
    <n v="1059"/>
    <n v="190"/>
    <n v="6"/>
    <n v="4"/>
    <n v="0"/>
    <s v="TAK"/>
    <n v="190"/>
    <n v="869"/>
    <n v="869"/>
  </r>
  <r>
    <x v="127"/>
    <n v="0"/>
    <n v="869"/>
    <n v="869"/>
    <n v="190"/>
    <n v="7"/>
    <n v="5"/>
    <n v="300"/>
    <s v="TAK"/>
    <n v="490"/>
    <n v="379"/>
    <n v="379"/>
  </r>
  <r>
    <x v="128"/>
    <n v="0"/>
    <n v="379"/>
    <n v="379"/>
    <n v="190"/>
    <n v="1"/>
    <n v="6"/>
    <n v="0"/>
    <s v="TAK"/>
    <n v="190"/>
    <n v="189"/>
    <n v="189"/>
  </r>
  <r>
    <x v="129"/>
    <n v="467"/>
    <n v="189"/>
    <n v="656"/>
    <n v="190"/>
    <n v="2"/>
    <n v="0"/>
    <n v="0"/>
    <s v="TAK"/>
    <n v="190"/>
    <n v="466"/>
    <n v="466"/>
  </r>
  <r>
    <x v="130"/>
    <n v="234"/>
    <n v="466"/>
    <n v="700"/>
    <n v="260"/>
    <n v="3"/>
    <n v="0"/>
    <n v="0"/>
    <s v="TAK"/>
    <n v="260"/>
    <n v="440"/>
    <n v="440"/>
  </r>
  <r>
    <x v="131"/>
    <n v="0"/>
    <n v="440"/>
    <n v="440"/>
    <n v="190"/>
    <n v="4"/>
    <n v="1"/>
    <n v="0"/>
    <s v="TAK"/>
    <n v="190"/>
    <n v="250"/>
    <n v="250"/>
  </r>
  <r>
    <x v="132"/>
    <n v="0"/>
    <n v="250"/>
    <n v="250"/>
    <n v="190"/>
    <n v="5"/>
    <n v="2"/>
    <n v="0"/>
    <s v="TAK"/>
    <n v="190"/>
    <n v="60"/>
    <n v="60"/>
  </r>
  <r>
    <x v="133"/>
    <n v="0"/>
    <n v="60"/>
    <n v="60"/>
    <n v="190"/>
    <n v="6"/>
    <n v="3"/>
    <n v="0"/>
    <s v="TAK"/>
    <n v="190"/>
    <n v="-130"/>
    <n v="0"/>
  </r>
  <r>
    <x v="134"/>
    <n v="0"/>
    <n v="0"/>
    <n v="0"/>
    <n v="190"/>
    <n v="7"/>
    <n v="4"/>
    <n v="0"/>
    <s v="TAK"/>
    <n v="190"/>
    <n v="-190"/>
    <n v="0"/>
  </r>
  <r>
    <x v="135"/>
    <n v="65"/>
    <n v="0"/>
    <n v="65"/>
    <n v="190"/>
    <n v="1"/>
    <n v="0"/>
    <n v="0"/>
    <s v="TAK"/>
    <n v="190"/>
    <n v="-125"/>
    <n v="0"/>
  </r>
  <r>
    <x v="136"/>
    <n v="781"/>
    <n v="0"/>
    <n v="781"/>
    <n v="190"/>
    <n v="2"/>
    <n v="0"/>
    <n v="0"/>
    <s v="TAK"/>
    <n v="190"/>
    <n v="591"/>
    <n v="591"/>
  </r>
  <r>
    <x v="137"/>
    <n v="778"/>
    <n v="591"/>
    <n v="1369"/>
    <n v="260"/>
    <n v="3"/>
    <n v="0"/>
    <n v="0"/>
    <s v="TAK"/>
    <n v="260"/>
    <n v="1109"/>
    <n v="1109"/>
  </r>
  <r>
    <x v="138"/>
    <n v="32"/>
    <n v="1109"/>
    <n v="1141"/>
    <n v="190"/>
    <n v="4"/>
    <n v="0"/>
    <n v="0"/>
    <s v="TAK"/>
    <n v="190"/>
    <n v="951"/>
    <n v="951"/>
  </r>
  <r>
    <x v="139"/>
    <n v="0"/>
    <n v="951"/>
    <n v="951"/>
    <n v="190"/>
    <n v="5"/>
    <n v="1"/>
    <n v="0"/>
    <s v="TAK"/>
    <n v="190"/>
    <n v="761"/>
    <n v="761"/>
  </r>
  <r>
    <x v="140"/>
    <n v="0"/>
    <n v="761"/>
    <n v="761"/>
    <n v="190"/>
    <n v="6"/>
    <n v="2"/>
    <n v="0"/>
    <s v="TAK"/>
    <n v="190"/>
    <n v="571"/>
    <n v="571"/>
  </r>
  <r>
    <x v="141"/>
    <n v="0"/>
    <n v="571"/>
    <n v="571"/>
    <n v="190"/>
    <n v="7"/>
    <n v="3"/>
    <n v="0"/>
    <s v="TAK"/>
    <n v="190"/>
    <n v="381"/>
    <n v="381"/>
  </r>
  <r>
    <x v="142"/>
    <n v="0"/>
    <n v="381"/>
    <n v="381"/>
    <n v="190"/>
    <n v="1"/>
    <n v="4"/>
    <n v="0"/>
    <s v="TAK"/>
    <n v="190"/>
    <n v="191"/>
    <n v="191"/>
  </r>
  <r>
    <x v="143"/>
    <n v="0"/>
    <n v="191"/>
    <n v="191"/>
    <n v="190"/>
    <n v="2"/>
    <n v="5"/>
    <n v="300"/>
    <s v="TAK"/>
    <n v="490"/>
    <n v="-299"/>
    <n v="0"/>
  </r>
  <r>
    <x v="144"/>
    <n v="0"/>
    <n v="0"/>
    <n v="0"/>
    <n v="260"/>
    <n v="3"/>
    <n v="6"/>
    <n v="0"/>
    <s v="TAK"/>
    <n v="260"/>
    <n v="-260"/>
    <n v="0"/>
  </r>
  <r>
    <x v="145"/>
    <n v="0"/>
    <n v="0"/>
    <n v="0"/>
    <n v="190"/>
    <n v="4"/>
    <n v="7"/>
    <n v="0"/>
    <s v="TAK"/>
    <n v="190"/>
    <n v="-190"/>
    <n v="0"/>
  </r>
  <r>
    <x v="146"/>
    <n v="0"/>
    <n v="0"/>
    <n v="0"/>
    <n v="190"/>
    <n v="5"/>
    <n v="8"/>
    <n v="0"/>
    <s v="TAK"/>
    <n v="190"/>
    <n v="-190"/>
    <n v="0"/>
  </r>
  <r>
    <x v="147"/>
    <n v="0"/>
    <n v="0"/>
    <n v="0"/>
    <n v="190"/>
    <n v="6"/>
    <n v="9"/>
    <n v="0"/>
    <s v="TAK"/>
    <n v="190"/>
    <n v="-190"/>
    <n v="0"/>
  </r>
  <r>
    <x v="148"/>
    <n v="0"/>
    <n v="0"/>
    <n v="0"/>
    <n v="190"/>
    <n v="7"/>
    <n v="10"/>
    <n v="300"/>
    <s v="TAK"/>
    <n v="490"/>
    <n v="-490"/>
    <n v="0"/>
  </r>
  <r>
    <x v="149"/>
    <n v="0"/>
    <n v="0"/>
    <n v="0"/>
    <n v="190"/>
    <n v="1"/>
    <n v="11"/>
    <n v="0"/>
    <s v="TAK"/>
    <n v="190"/>
    <n v="-190"/>
    <n v="0"/>
  </r>
  <r>
    <x v="150"/>
    <n v="0"/>
    <n v="0"/>
    <n v="0"/>
    <n v="190"/>
    <n v="2"/>
    <n v="12"/>
    <n v="0"/>
    <s v="TAK"/>
    <n v="190"/>
    <n v="-190"/>
    <n v="0"/>
  </r>
  <r>
    <x v="151"/>
    <n v="0"/>
    <n v="0"/>
    <n v="0"/>
    <n v="260"/>
    <n v="3"/>
    <n v="13"/>
    <n v="0"/>
    <s v="TAK"/>
    <n v="260"/>
    <n v="-260"/>
    <n v="0"/>
  </r>
  <r>
    <x v="152"/>
    <n v="18"/>
    <n v="0"/>
    <n v="18"/>
    <n v="190"/>
    <n v="4"/>
    <n v="0"/>
    <n v="0"/>
    <s v="TAK"/>
    <n v="190"/>
    <n v="-172"/>
    <n v="0"/>
  </r>
  <r>
    <x v="153"/>
    <n v="525"/>
    <n v="0"/>
    <n v="525"/>
    <n v="190"/>
    <n v="5"/>
    <n v="0"/>
    <n v="0"/>
    <s v="TAK"/>
    <n v="190"/>
    <n v="335"/>
    <n v="335"/>
  </r>
  <r>
    <x v="154"/>
    <n v="697"/>
    <n v="335"/>
    <n v="1032"/>
    <n v="190"/>
    <n v="6"/>
    <n v="0"/>
    <n v="0"/>
    <s v="TAK"/>
    <n v="190"/>
    <n v="842"/>
    <n v="842"/>
  </r>
  <r>
    <x v="155"/>
    <n v="786"/>
    <n v="842"/>
    <n v="1628"/>
    <n v="190"/>
    <n v="7"/>
    <n v="0"/>
    <n v="0"/>
    <s v="TAK"/>
    <n v="190"/>
    <n v="1438"/>
    <n v="1438"/>
  </r>
  <r>
    <x v="156"/>
    <n v="792"/>
    <n v="1438"/>
    <n v="2230"/>
    <n v="190"/>
    <n v="1"/>
    <n v="0"/>
    <n v="0"/>
    <s v="TAK"/>
    <n v="190"/>
    <n v="2040"/>
    <n v="2040"/>
  </r>
  <r>
    <x v="157"/>
    <n v="0"/>
    <n v="2040"/>
    <n v="2040"/>
    <n v="190"/>
    <n v="2"/>
    <n v="1"/>
    <n v="0"/>
    <s v="TAK"/>
    <n v="190"/>
    <n v="1850"/>
    <n v="1850"/>
  </r>
  <r>
    <x v="158"/>
    <n v="0"/>
    <n v="1850"/>
    <n v="1850"/>
    <n v="260"/>
    <n v="3"/>
    <n v="2"/>
    <n v="0"/>
    <s v="TAK"/>
    <n v="260"/>
    <n v="1590"/>
    <n v="1590"/>
  </r>
  <r>
    <x v="159"/>
    <n v="0"/>
    <n v="1590"/>
    <n v="1590"/>
    <n v="190"/>
    <n v="4"/>
    <n v="3"/>
    <n v="0"/>
    <s v="TAK"/>
    <n v="190"/>
    <n v="1400"/>
    <n v="1400"/>
  </r>
  <r>
    <x v="160"/>
    <n v="0"/>
    <n v="1400"/>
    <n v="1400"/>
    <n v="190"/>
    <n v="5"/>
    <n v="4"/>
    <n v="0"/>
    <s v="TAK"/>
    <n v="190"/>
    <n v="1210"/>
    <n v="1210"/>
  </r>
  <r>
    <x v="161"/>
    <n v="0"/>
    <n v="1210"/>
    <n v="1210"/>
    <n v="190"/>
    <n v="6"/>
    <n v="5"/>
    <n v="300"/>
    <s v="TAK"/>
    <n v="490"/>
    <n v="720"/>
    <n v="720"/>
  </r>
  <r>
    <x v="162"/>
    <n v="0"/>
    <n v="720"/>
    <n v="720"/>
    <n v="190"/>
    <n v="7"/>
    <n v="6"/>
    <n v="0"/>
    <s v="TAK"/>
    <n v="190"/>
    <n v="530"/>
    <n v="530"/>
  </r>
  <r>
    <x v="163"/>
    <n v="0"/>
    <n v="530"/>
    <n v="530"/>
    <n v="190"/>
    <n v="1"/>
    <n v="7"/>
    <n v="0"/>
    <s v="TAK"/>
    <n v="190"/>
    <n v="340"/>
    <n v="340"/>
  </r>
  <r>
    <x v="164"/>
    <n v="0"/>
    <n v="340"/>
    <n v="340"/>
    <n v="190"/>
    <n v="2"/>
    <n v="8"/>
    <n v="0"/>
    <s v="TAK"/>
    <n v="190"/>
    <n v="150"/>
    <n v="150"/>
  </r>
  <r>
    <x v="165"/>
    <n v="0"/>
    <n v="150"/>
    <n v="150"/>
    <n v="260"/>
    <n v="3"/>
    <n v="9"/>
    <n v="0"/>
    <s v="TAK"/>
    <n v="260"/>
    <n v="-110"/>
    <n v="0"/>
  </r>
  <r>
    <x v="166"/>
    <n v="0"/>
    <n v="0"/>
    <n v="0"/>
    <n v="190"/>
    <n v="4"/>
    <n v="10"/>
    <n v="300"/>
    <s v="TAK"/>
    <n v="490"/>
    <n v="-490"/>
    <n v="0"/>
  </r>
  <r>
    <x v="167"/>
    <n v="998"/>
    <n v="0"/>
    <n v="998"/>
    <n v="190"/>
    <n v="5"/>
    <n v="0"/>
    <n v="0"/>
    <s v="TAK"/>
    <n v="190"/>
    <n v="808"/>
    <n v="808"/>
  </r>
  <r>
    <x v="168"/>
    <n v="0"/>
    <n v="808"/>
    <n v="808"/>
    <n v="190"/>
    <n v="6"/>
    <n v="1"/>
    <n v="0"/>
    <s v="TAK"/>
    <n v="190"/>
    <n v="618"/>
    <n v="618"/>
  </r>
  <r>
    <x v="169"/>
    <n v="0"/>
    <n v="618"/>
    <n v="618"/>
    <n v="190"/>
    <n v="7"/>
    <n v="2"/>
    <n v="0"/>
    <s v="TAK"/>
    <n v="190"/>
    <n v="428"/>
    <n v="428"/>
  </r>
  <r>
    <x v="170"/>
    <n v="0"/>
    <n v="428"/>
    <n v="428"/>
    <n v="190"/>
    <n v="1"/>
    <n v="3"/>
    <n v="0"/>
    <s v="TAK"/>
    <n v="190"/>
    <n v="238"/>
    <n v="238"/>
  </r>
  <r>
    <x v="171"/>
    <n v="0"/>
    <n v="238"/>
    <n v="238"/>
    <n v="190"/>
    <n v="2"/>
    <n v="4"/>
    <n v="0"/>
    <s v="TAK"/>
    <n v="190"/>
    <n v="48"/>
    <n v="48"/>
  </r>
  <r>
    <x v="172"/>
    <n v="0"/>
    <n v="48"/>
    <n v="48"/>
    <n v="260"/>
    <n v="3"/>
    <n v="5"/>
    <n v="300"/>
    <s v="TAK"/>
    <n v="560"/>
    <n v="-512"/>
    <n v="0"/>
  </r>
  <r>
    <x v="173"/>
    <n v="0"/>
    <n v="0"/>
    <n v="0"/>
    <n v="190"/>
    <n v="4"/>
    <n v="6"/>
    <n v="0"/>
    <s v="TAK"/>
    <n v="190"/>
    <n v="-190"/>
    <n v="0"/>
  </r>
  <r>
    <x v="174"/>
    <n v="0"/>
    <n v="0"/>
    <n v="0"/>
    <n v="190"/>
    <n v="5"/>
    <n v="7"/>
    <n v="0"/>
    <s v="TAK"/>
    <n v="190"/>
    <n v="-190"/>
    <n v="0"/>
  </r>
  <r>
    <x v="175"/>
    <n v="0"/>
    <n v="0"/>
    <n v="0"/>
    <n v="190"/>
    <n v="6"/>
    <n v="8"/>
    <n v="0"/>
    <s v="TAK"/>
    <n v="190"/>
    <n v="-190"/>
    <n v="0"/>
  </r>
  <r>
    <x v="176"/>
    <n v="540"/>
    <n v="0"/>
    <n v="540"/>
    <n v="190"/>
    <n v="7"/>
    <n v="0"/>
    <n v="0"/>
    <s v="TAK"/>
    <n v="190"/>
    <n v="350"/>
    <n v="350"/>
  </r>
  <r>
    <x v="177"/>
    <n v="607"/>
    <n v="350"/>
    <n v="957"/>
    <n v="190"/>
    <n v="1"/>
    <n v="0"/>
    <n v="0"/>
    <s v="TAK"/>
    <n v="190"/>
    <n v="767"/>
    <n v="767"/>
  </r>
  <r>
    <x v="178"/>
    <n v="603"/>
    <n v="767"/>
    <n v="1370"/>
    <n v="190"/>
    <n v="2"/>
    <n v="0"/>
    <n v="0"/>
    <s v="TAK"/>
    <n v="190"/>
    <n v="1180"/>
    <n v="1180"/>
  </r>
  <r>
    <x v="179"/>
    <n v="0"/>
    <n v="1180"/>
    <n v="1180"/>
    <n v="260"/>
    <n v="3"/>
    <n v="1"/>
    <n v="0"/>
    <s v="TAK"/>
    <n v="260"/>
    <n v="920"/>
    <n v="920"/>
  </r>
  <r>
    <x v="180"/>
    <n v="0"/>
    <n v="920"/>
    <n v="920"/>
    <n v="190"/>
    <n v="4"/>
    <n v="2"/>
    <n v="0"/>
    <s v="TAK"/>
    <n v="190"/>
    <n v="730"/>
    <n v="730"/>
  </r>
  <r>
    <x v="181"/>
    <n v="0"/>
    <n v="730"/>
    <n v="730"/>
    <n v="190"/>
    <n v="5"/>
    <n v="3"/>
    <n v="0"/>
    <s v="TAK"/>
    <n v="190"/>
    <n v="540"/>
    <n v="540"/>
  </r>
  <r>
    <x v="182"/>
    <n v="0"/>
    <n v="540"/>
    <n v="540"/>
    <n v="190"/>
    <n v="6"/>
    <n v="4"/>
    <n v="0"/>
    <s v="TAK"/>
    <n v="190"/>
    <n v="350"/>
    <n v="350"/>
  </r>
  <r>
    <x v="183"/>
    <n v="0"/>
    <n v="350"/>
    <n v="350"/>
    <n v="190"/>
    <n v="7"/>
    <n v="5"/>
    <n v="300"/>
    <s v="TAK"/>
    <n v="490"/>
    <n v="-140"/>
    <n v="0"/>
  </r>
  <r>
    <x v="184"/>
    <n v="0"/>
    <n v="0"/>
    <n v="0"/>
    <n v="190"/>
    <n v="1"/>
    <n v="6"/>
    <n v="0"/>
    <s v="TAK"/>
    <n v="190"/>
    <n v="-190"/>
    <n v="0"/>
  </r>
  <r>
    <x v="185"/>
    <n v="0"/>
    <n v="0"/>
    <n v="0"/>
    <n v="190"/>
    <n v="2"/>
    <n v="7"/>
    <n v="0"/>
    <s v="TAK"/>
    <n v="190"/>
    <n v="-190"/>
    <n v="0"/>
  </r>
  <r>
    <x v="186"/>
    <n v="527"/>
    <n v="0"/>
    <n v="527"/>
    <n v="260"/>
    <n v="3"/>
    <n v="0"/>
    <n v="0"/>
    <s v="TAK"/>
    <n v="260"/>
    <n v="267"/>
    <n v="267"/>
  </r>
  <r>
    <x v="187"/>
    <n v="619"/>
    <n v="267"/>
    <n v="886"/>
    <n v="190"/>
    <n v="4"/>
    <n v="0"/>
    <n v="0"/>
    <s v="TAK"/>
    <n v="190"/>
    <n v="696"/>
    <n v="696"/>
  </r>
  <r>
    <x v="188"/>
    <n v="0"/>
    <n v="696"/>
    <n v="696"/>
    <n v="190"/>
    <n v="5"/>
    <n v="1"/>
    <n v="0"/>
    <s v="TAK"/>
    <n v="190"/>
    <n v="506"/>
    <n v="506"/>
  </r>
  <r>
    <x v="189"/>
    <n v="0"/>
    <n v="506"/>
    <n v="506"/>
    <n v="190"/>
    <n v="6"/>
    <n v="2"/>
    <n v="0"/>
    <s v="TAK"/>
    <n v="190"/>
    <n v="316"/>
    <n v="316"/>
  </r>
  <r>
    <x v="190"/>
    <n v="0"/>
    <n v="316"/>
    <n v="316"/>
    <n v="190"/>
    <n v="7"/>
    <n v="3"/>
    <n v="0"/>
    <s v="TAK"/>
    <n v="190"/>
    <n v="126"/>
    <n v="126"/>
  </r>
  <r>
    <x v="191"/>
    <n v="170"/>
    <n v="126"/>
    <n v="296"/>
    <n v="190"/>
    <n v="1"/>
    <n v="0"/>
    <n v="0"/>
    <s v="TAK"/>
    <n v="190"/>
    <n v="106"/>
    <n v="106"/>
  </r>
  <r>
    <x v="192"/>
    <n v="13"/>
    <n v="106"/>
    <n v="119"/>
    <n v="190"/>
    <n v="2"/>
    <n v="0"/>
    <n v="0"/>
    <s v="TAK"/>
    <n v="190"/>
    <n v="-71"/>
    <n v="0"/>
  </r>
  <r>
    <x v="193"/>
    <n v="0"/>
    <n v="0"/>
    <n v="0"/>
    <n v="260"/>
    <n v="3"/>
    <n v="1"/>
    <n v="0"/>
    <s v="TAK"/>
    <n v="260"/>
    <n v="-260"/>
    <n v="0"/>
  </r>
  <r>
    <x v="194"/>
    <n v="0"/>
    <n v="0"/>
    <n v="0"/>
    <n v="190"/>
    <n v="4"/>
    <n v="2"/>
    <n v="0"/>
    <s v="TAK"/>
    <n v="190"/>
    <n v="-190"/>
    <n v="0"/>
  </r>
  <r>
    <x v="195"/>
    <n v="0"/>
    <n v="0"/>
    <n v="0"/>
    <n v="190"/>
    <n v="5"/>
    <n v="3"/>
    <n v="0"/>
    <s v="TAK"/>
    <n v="190"/>
    <n v="-190"/>
    <n v="0"/>
  </r>
  <r>
    <x v="196"/>
    <n v="0"/>
    <n v="0"/>
    <n v="0"/>
    <n v="190"/>
    <n v="6"/>
    <n v="4"/>
    <n v="0"/>
    <s v="TAK"/>
    <n v="190"/>
    <n v="-190"/>
    <n v="0"/>
  </r>
  <r>
    <x v="197"/>
    <n v="518"/>
    <n v="0"/>
    <n v="518"/>
    <n v="190"/>
    <n v="7"/>
    <n v="0"/>
    <n v="0"/>
    <s v="TAK"/>
    <n v="190"/>
    <n v="328"/>
    <n v="328"/>
  </r>
  <r>
    <x v="198"/>
    <n v="791"/>
    <n v="328"/>
    <n v="1119"/>
    <n v="190"/>
    <n v="1"/>
    <n v="0"/>
    <n v="0"/>
    <s v="TAK"/>
    <n v="190"/>
    <n v="929"/>
    <n v="929"/>
  </r>
  <r>
    <x v="199"/>
    <n v="673"/>
    <n v="929"/>
    <n v="1602"/>
    <n v="190"/>
    <n v="2"/>
    <n v="0"/>
    <n v="0"/>
    <s v="TAK"/>
    <n v="190"/>
    <n v="1412"/>
    <n v="1412"/>
  </r>
  <r>
    <x v="200"/>
    <n v="601"/>
    <n v="1412"/>
    <n v="2013"/>
    <n v="260"/>
    <n v="3"/>
    <n v="0"/>
    <n v="0"/>
    <s v="TAK"/>
    <n v="260"/>
    <n v="1753"/>
    <n v="1753"/>
  </r>
  <r>
    <x v="201"/>
    <n v="612"/>
    <n v="1753"/>
    <n v="2365"/>
    <n v="190"/>
    <n v="4"/>
    <n v="0"/>
    <n v="0"/>
    <s v="TAK"/>
    <n v="190"/>
    <n v="2175"/>
    <n v="2175"/>
  </r>
  <r>
    <x v="202"/>
    <n v="705"/>
    <n v="2175"/>
    <n v="2880"/>
    <n v="190"/>
    <n v="5"/>
    <n v="0"/>
    <n v="0"/>
    <s v="TAK"/>
    <n v="190"/>
    <n v="2690"/>
    <n v="2690"/>
  </r>
  <r>
    <x v="203"/>
    <n v="0"/>
    <n v="2690"/>
    <n v="2690"/>
    <n v="190"/>
    <n v="6"/>
    <n v="1"/>
    <n v="0"/>
    <s v="TAK"/>
    <n v="190"/>
    <n v="2500"/>
    <n v="2500"/>
  </r>
  <r>
    <x v="204"/>
    <n v="0"/>
    <n v="2500"/>
    <n v="2500"/>
    <n v="190"/>
    <n v="7"/>
    <n v="2"/>
    <n v="0"/>
    <s v="TAK"/>
    <n v="190"/>
    <n v="2310"/>
    <n v="2310"/>
  </r>
  <r>
    <x v="205"/>
    <n v="1100"/>
    <n v="2310"/>
    <n v="3410"/>
    <n v="190"/>
    <n v="1"/>
    <n v="0"/>
    <n v="0"/>
    <s v="TAK"/>
    <n v="190"/>
    <n v="3220"/>
    <n v="3220"/>
  </r>
  <r>
    <x v="206"/>
    <n v="118"/>
    <n v="3220"/>
    <n v="3338"/>
    <n v="190"/>
    <n v="2"/>
    <n v="0"/>
    <n v="0"/>
    <s v="TAK"/>
    <n v="190"/>
    <n v="3148"/>
    <n v="3148"/>
  </r>
  <r>
    <x v="207"/>
    <n v="69"/>
    <n v="3148"/>
    <n v="3217"/>
    <n v="260"/>
    <n v="3"/>
    <n v="0"/>
    <n v="0"/>
    <s v="TAK"/>
    <n v="260"/>
    <n v="2957"/>
    <n v="2957"/>
  </r>
  <r>
    <x v="208"/>
    <n v="0"/>
    <n v="2957"/>
    <n v="2957"/>
    <n v="190"/>
    <n v="4"/>
    <n v="1"/>
    <n v="0"/>
    <s v="TAK"/>
    <n v="190"/>
    <n v="2767"/>
    <n v="2767"/>
  </r>
  <r>
    <x v="209"/>
    <n v="0"/>
    <n v="2767"/>
    <n v="2767"/>
    <n v="190"/>
    <n v="5"/>
    <n v="2"/>
    <n v="0"/>
    <s v="TAK"/>
    <n v="190"/>
    <n v="2577"/>
    <n v="2577"/>
  </r>
  <r>
    <x v="210"/>
    <n v="0"/>
    <n v="2577"/>
    <n v="2577"/>
    <n v="190"/>
    <n v="6"/>
    <n v="3"/>
    <n v="0"/>
    <s v="TAK"/>
    <n v="190"/>
    <n v="2387"/>
    <n v="2387"/>
  </r>
  <r>
    <x v="211"/>
    <n v="0"/>
    <n v="2387"/>
    <n v="2387"/>
    <n v="190"/>
    <n v="7"/>
    <n v="4"/>
    <n v="0"/>
    <s v="TAK"/>
    <n v="190"/>
    <n v="2197"/>
    <n v="2197"/>
  </r>
  <r>
    <x v="212"/>
    <n v="0"/>
    <n v="2197"/>
    <n v="2197"/>
    <n v="190"/>
    <n v="1"/>
    <n v="5"/>
    <n v="300"/>
    <s v="TAK"/>
    <n v="490"/>
    <n v="1707"/>
    <n v="1707"/>
  </r>
  <r>
    <x v="213"/>
    <n v="0"/>
    <n v="1707"/>
    <n v="1707"/>
    <n v="190"/>
    <n v="2"/>
    <n v="6"/>
    <n v="0"/>
    <s v="TAK"/>
    <n v="190"/>
    <n v="1517"/>
    <n v="1517"/>
  </r>
  <r>
    <x v="214"/>
    <n v="0"/>
    <n v="1517"/>
    <n v="1517"/>
    <n v="260"/>
    <n v="3"/>
    <n v="7"/>
    <n v="0"/>
    <s v="TAK"/>
    <n v="260"/>
    <n v="1257"/>
    <n v="1257"/>
  </r>
  <r>
    <x v="215"/>
    <n v="0"/>
    <n v="1257"/>
    <n v="1257"/>
    <n v="190"/>
    <n v="4"/>
    <n v="8"/>
    <n v="0"/>
    <s v="TAK"/>
    <n v="190"/>
    <n v="1067"/>
    <n v="1067"/>
  </r>
  <r>
    <x v="216"/>
    <n v="0"/>
    <n v="1067"/>
    <n v="1067"/>
    <n v="190"/>
    <n v="5"/>
    <n v="9"/>
    <n v="0"/>
    <s v="TAK"/>
    <n v="190"/>
    <n v="877"/>
    <n v="877"/>
  </r>
  <r>
    <x v="217"/>
    <n v="0"/>
    <n v="877"/>
    <n v="877"/>
    <n v="190"/>
    <n v="6"/>
    <n v="10"/>
    <n v="300"/>
    <s v="TAK"/>
    <n v="490"/>
    <n v="387"/>
    <n v="387"/>
  </r>
  <r>
    <x v="218"/>
    <n v="0"/>
    <n v="387"/>
    <n v="387"/>
    <n v="190"/>
    <n v="7"/>
    <n v="11"/>
    <n v="0"/>
    <s v="TAK"/>
    <n v="190"/>
    <n v="197"/>
    <n v="197"/>
  </r>
  <r>
    <x v="219"/>
    <n v="660"/>
    <n v="197"/>
    <n v="857"/>
    <n v="190"/>
    <n v="1"/>
    <n v="0"/>
    <n v="0"/>
    <s v="TAK"/>
    <n v="190"/>
    <n v="667"/>
    <n v="667"/>
  </r>
  <r>
    <x v="220"/>
    <n v="1245"/>
    <n v="667"/>
    <n v="1912"/>
    <n v="190"/>
    <n v="2"/>
    <n v="0"/>
    <n v="0"/>
    <s v="TAK"/>
    <n v="190"/>
    <n v="1722"/>
    <n v="1722"/>
  </r>
  <r>
    <x v="221"/>
    <n v="745"/>
    <n v="1722"/>
    <n v="2467"/>
    <n v="260"/>
    <n v="3"/>
    <n v="0"/>
    <n v="0"/>
    <s v="TAK"/>
    <n v="260"/>
    <n v="2207"/>
    <n v="2207"/>
  </r>
  <r>
    <x v="222"/>
    <n v="48"/>
    <n v="2207"/>
    <n v="2255"/>
    <n v="190"/>
    <n v="4"/>
    <n v="0"/>
    <n v="0"/>
    <s v="TAK"/>
    <n v="190"/>
    <n v="2065"/>
    <n v="2065"/>
  </r>
  <r>
    <x v="223"/>
    <n v="0"/>
    <n v="2065"/>
    <n v="2065"/>
    <n v="190"/>
    <n v="5"/>
    <n v="1"/>
    <n v="0"/>
    <s v="TAK"/>
    <n v="190"/>
    <n v="1875"/>
    <n v="1875"/>
  </r>
  <r>
    <x v="224"/>
    <n v="0"/>
    <n v="1875"/>
    <n v="1875"/>
    <n v="190"/>
    <n v="6"/>
    <n v="2"/>
    <n v="0"/>
    <s v="TAK"/>
    <n v="190"/>
    <n v="1685"/>
    <n v="1685"/>
  </r>
  <r>
    <x v="225"/>
    <n v="0"/>
    <n v="1685"/>
    <n v="1685"/>
    <n v="190"/>
    <n v="7"/>
    <n v="3"/>
    <n v="0"/>
    <s v="TAK"/>
    <n v="190"/>
    <n v="1495"/>
    <n v="1495"/>
  </r>
  <r>
    <x v="226"/>
    <n v="0"/>
    <n v="1495"/>
    <n v="1495"/>
    <n v="190"/>
    <n v="1"/>
    <n v="4"/>
    <n v="0"/>
    <s v="TAK"/>
    <n v="190"/>
    <n v="1305"/>
    <n v="1305"/>
  </r>
  <r>
    <x v="227"/>
    <n v="0"/>
    <n v="1305"/>
    <n v="1305"/>
    <n v="190"/>
    <n v="2"/>
    <n v="5"/>
    <n v="300"/>
    <s v="TAK"/>
    <n v="490"/>
    <n v="815"/>
    <n v="815"/>
  </r>
  <r>
    <x v="228"/>
    <n v="0"/>
    <n v="815"/>
    <n v="815"/>
    <n v="260"/>
    <n v="3"/>
    <n v="6"/>
    <n v="0"/>
    <s v="TAK"/>
    <n v="260"/>
    <n v="555"/>
    <n v="555"/>
  </r>
  <r>
    <x v="229"/>
    <n v="0"/>
    <n v="555"/>
    <n v="555"/>
    <n v="190"/>
    <n v="4"/>
    <n v="7"/>
    <n v="0"/>
    <s v="TAK"/>
    <n v="190"/>
    <n v="365"/>
    <n v="365"/>
  </r>
  <r>
    <x v="230"/>
    <n v="0"/>
    <n v="365"/>
    <n v="365"/>
    <n v="190"/>
    <n v="5"/>
    <n v="8"/>
    <n v="0"/>
    <s v="TAK"/>
    <n v="190"/>
    <n v="175"/>
    <n v="175"/>
  </r>
  <r>
    <x v="231"/>
    <n v="0"/>
    <n v="175"/>
    <n v="175"/>
    <n v="190"/>
    <n v="6"/>
    <n v="9"/>
    <n v="0"/>
    <s v="TAK"/>
    <n v="190"/>
    <n v="-15"/>
    <n v="0"/>
  </r>
  <r>
    <x v="232"/>
    <n v="0"/>
    <n v="0"/>
    <n v="0"/>
    <n v="190"/>
    <n v="7"/>
    <n v="10"/>
    <n v="300"/>
    <s v="TAK"/>
    <n v="490"/>
    <n v="-490"/>
    <n v="0"/>
  </r>
  <r>
    <x v="233"/>
    <n v="0"/>
    <n v="0"/>
    <n v="0"/>
    <n v="190"/>
    <n v="1"/>
    <n v="11"/>
    <n v="0"/>
    <s v="TAK"/>
    <n v="190"/>
    <n v="-190"/>
    <n v="0"/>
  </r>
  <r>
    <x v="234"/>
    <n v="0"/>
    <n v="0"/>
    <n v="0"/>
    <n v="190"/>
    <n v="2"/>
    <n v="12"/>
    <n v="0"/>
    <s v="TAK"/>
    <n v="190"/>
    <n v="-190"/>
    <n v="0"/>
  </r>
  <r>
    <x v="235"/>
    <n v="0"/>
    <n v="0"/>
    <n v="0"/>
    <n v="260"/>
    <n v="3"/>
    <n v="13"/>
    <n v="0"/>
    <s v="TAK"/>
    <n v="260"/>
    <n v="-260"/>
    <n v="0"/>
  </r>
  <r>
    <x v="236"/>
    <n v="0"/>
    <n v="0"/>
    <n v="0"/>
    <n v="190"/>
    <n v="4"/>
    <n v="14"/>
    <n v="0"/>
    <s v="TAK"/>
    <n v="190"/>
    <n v="-190"/>
    <n v="0"/>
  </r>
  <r>
    <x v="237"/>
    <n v="0"/>
    <n v="0"/>
    <n v="0"/>
    <n v="190"/>
    <n v="5"/>
    <n v="15"/>
    <n v="300"/>
    <s v="TAK"/>
    <n v="490"/>
    <n v="-490"/>
    <n v="0"/>
  </r>
  <r>
    <x v="238"/>
    <n v="0"/>
    <n v="0"/>
    <n v="0"/>
    <n v="190"/>
    <n v="6"/>
    <n v="16"/>
    <n v="0"/>
    <s v="TAK"/>
    <n v="190"/>
    <n v="-190"/>
    <n v="0"/>
  </r>
  <r>
    <x v="239"/>
    <n v="0"/>
    <n v="0"/>
    <n v="0"/>
    <n v="190"/>
    <n v="7"/>
    <n v="17"/>
    <n v="0"/>
    <s v="TAK"/>
    <n v="190"/>
    <n v="-190"/>
    <n v="0"/>
  </r>
  <r>
    <x v="240"/>
    <n v="0"/>
    <n v="0"/>
    <n v="0"/>
    <n v="190"/>
    <n v="1"/>
    <n v="18"/>
    <n v="0"/>
    <s v="TAK"/>
    <n v="190"/>
    <n v="-190"/>
    <n v="0"/>
  </r>
  <r>
    <x v="241"/>
    <n v="0"/>
    <n v="0"/>
    <n v="0"/>
    <n v="190"/>
    <n v="2"/>
    <n v="19"/>
    <n v="0"/>
    <s v="TAK"/>
    <n v="190"/>
    <n v="-190"/>
    <n v="0"/>
  </r>
  <r>
    <x v="242"/>
    <n v="0"/>
    <n v="0"/>
    <n v="0"/>
    <n v="260"/>
    <n v="3"/>
    <n v="20"/>
    <n v="300"/>
    <s v="TAK"/>
    <n v="560"/>
    <n v="-560"/>
    <n v="0"/>
  </r>
  <r>
    <x v="243"/>
    <n v="0"/>
    <n v="0"/>
    <n v="0"/>
    <n v="190"/>
    <n v="4"/>
    <n v="21"/>
    <n v="0"/>
    <s v="TAK"/>
    <n v="190"/>
    <n v="-190"/>
    <n v="0"/>
  </r>
  <r>
    <x v="244"/>
    <n v="388"/>
    <n v="0"/>
    <n v="388"/>
    <n v="190"/>
    <n v="5"/>
    <n v="0"/>
    <n v="0"/>
    <s v="TAK"/>
    <n v="190"/>
    <n v="198"/>
    <n v="198"/>
  </r>
  <r>
    <x v="245"/>
    <n v="415"/>
    <n v="198"/>
    <n v="613"/>
    <n v="190"/>
    <n v="6"/>
    <n v="0"/>
    <n v="0"/>
    <s v="TAK"/>
    <n v="190"/>
    <n v="423"/>
    <n v="423"/>
  </r>
  <r>
    <x v="246"/>
    <n v="560"/>
    <n v="423"/>
    <n v="983"/>
    <n v="190"/>
    <n v="7"/>
    <n v="0"/>
    <n v="0"/>
    <s v="TAK"/>
    <n v="190"/>
    <n v="793"/>
    <n v="793"/>
  </r>
  <r>
    <x v="247"/>
    <n v="467"/>
    <n v="793"/>
    <n v="1260"/>
    <n v="190"/>
    <n v="1"/>
    <n v="0"/>
    <n v="0"/>
    <s v="TAK"/>
    <n v="190"/>
    <n v="1070"/>
    <n v="1070"/>
  </r>
  <r>
    <x v="248"/>
    <n v="517"/>
    <n v="1070"/>
    <n v="1587"/>
    <n v="190"/>
    <n v="2"/>
    <n v="0"/>
    <n v="0"/>
    <s v="TAK"/>
    <n v="190"/>
    <n v="1397"/>
    <n v="1397"/>
  </r>
  <r>
    <x v="249"/>
    <n v="552"/>
    <n v="1397"/>
    <n v="1949"/>
    <n v="260"/>
    <n v="3"/>
    <n v="0"/>
    <n v="0"/>
    <s v="TAK"/>
    <n v="260"/>
    <n v="1689"/>
    <n v="1689"/>
  </r>
  <r>
    <x v="250"/>
    <n v="0"/>
    <n v="1689"/>
    <n v="1689"/>
    <n v="190"/>
    <n v="4"/>
    <n v="1"/>
    <n v="0"/>
    <s v="TAK"/>
    <n v="190"/>
    <n v="1499"/>
    <n v="1499"/>
  </r>
  <r>
    <x v="251"/>
    <n v="0"/>
    <n v="1499"/>
    <n v="1499"/>
    <n v="190"/>
    <n v="5"/>
    <n v="2"/>
    <n v="0"/>
    <s v="TAK"/>
    <n v="190"/>
    <n v="1309"/>
    <n v="1309"/>
  </r>
  <r>
    <x v="252"/>
    <n v="0"/>
    <n v="1309"/>
    <n v="1309"/>
    <n v="190"/>
    <n v="6"/>
    <n v="3"/>
    <n v="0"/>
    <s v="TAK"/>
    <n v="190"/>
    <n v="1119"/>
    <n v="1119"/>
  </r>
  <r>
    <x v="253"/>
    <n v="0"/>
    <n v="1119"/>
    <n v="1119"/>
    <n v="190"/>
    <n v="7"/>
    <n v="4"/>
    <n v="0"/>
    <s v="TAK"/>
    <n v="190"/>
    <n v="929"/>
    <n v="929"/>
  </r>
  <r>
    <x v="254"/>
    <n v="435"/>
    <n v="929"/>
    <n v="1364"/>
    <n v="190"/>
    <n v="1"/>
    <n v="0"/>
    <n v="0"/>
    <s v="TAK"/>
    <n v="190"/>
    <n v="1174"/>
    <n v="1174"/>
  </r>
  <r>
    <x v="255"/>
    <n v="406"/>
    <n v="1174"/>
    <n v="1580"/>
    <n v="190"/>
    <n v="2"/>
    <n v="0"/>
    <n v="0"/>
    <s v="TAK"/>
    <n v="190"/>
    <n v="1390"/>
    <n v="1390"/>
  </r>
  <r>
    <x v="256"/>
    <n v="0"/>
    <n v="1390"/>
    <n v="1390"/>
    <n v="260"/>
    <n v="3"/>
    <n v="1"/>
    <n v="0"/>
    <s v="TAK"/>
    <n v="260"/>
    <n v="1130"/>
    <n v="1130"/>
  </r>
  <r>
    <x v="257"/>
    <n v="0"/>
    <n v="1130"/>
    <n v="1130"/>
    <n v="190"/>
    <n v="4"/>
    <n v="2"/>
    <n v="0"/>
    <s v="TAK"/>
    <n v="190"/>
    <n v="940"/>
    <n v="940"/>
  </r>
  <r>
    <x v="258"/>
    <n v="0"/>
    <n v="940"/>
    <n v="940"/>
    <n v="190"/>
    <n v="5"/>
    <n v="3"/>
    <n v="0"/>
    <s v="TAK"/>
    <n v="190"/>
    <n v="750"/>
    <n v="750"/>
  </r>
  <r>
    <x v="259"/>
    <n v="0"/>
    <n v="750"/>
    <n v="750"/>
    <n v="190"/>
    <n v="6"/>
    <n v="4"/>
    <n v="0"/>
    <s v="TAK"/>
    <n v="190"/>
    <n v="560"/>
    <n v="560"/>
  </r>
  <r>
    <x v="260"/>
    <n v="0"/>
    <n v="560"/>
    <n v="560"/>
    <n v="190"/>
    <n v="7"/>
    <n v="5"/>
    <n v="300"/>
    <s v="TAK"/>
    <n v="490"/>
    <n v="70"/>
    <n v="70"/>
  </r>
  <r>
    <x v="261"/>
    <n v="353"/>
    <n v="70"/>
    <n v="423"/>
    <n v="190"/>
    <n v="1"/>
    <n v="0"/>
    <n v="0"/>
    <s v="TAK"/>
    <n v="190"/>
    <n v="233"/>
    <n v="233"/>
  </r>
  <r>
    <x v="262"/>
    <n v="476"/>
    <n v="233"/>
    <n v="709"/>
    <n v="190"/>
    <n v="2"/>
    <n v="0"/>
    <n v="0"/>
    <s v="TAK"/>
    <n v="190"/>
    <n v="519"/>
    <n v="519"/>
  </r>
  <r>
    <x v="263"/>
    <n v="383"/>
    <n v="519"/>
    <n v="902"/>
    <n v="260"/>
    <n v="3"/>
    <n v="0"/>
    <n v="0"/>
    <s v="TAK"/>
    <n v="260"/>
    <n v="642"/>
    <n v="642"/>
  </r>
  <r>
    <x v="264"/>
    <n v="0"/>
    <n v="642"/>
    <n v="642"/>
    <n v="190"/>
    <n v="4"/>
    <n v="1"/>
    <n v="0"/>
    <s v="TAK"/>
    <n v="190"/>
    <n v="452"/>
    <n v="452"/>
  </r>
  <r>
    <x v="265"/>
    <n v="0"/>
    <n v="452"/>
    <n v="452"/>
    <n v="190"/>
    <n v="5"/>
    <n v="2"/>
    <n v="0"/>
    <s v="TAK"/>
    <n v="190"/>
    <n v="262"/>
    <n v="262"/>
  </r>
  <r>
    <x v="266"/>
    <n v="0"/>
    <n v="262"/>
    <n v="262"/>
    <n v="190"/>
    <n v="6"/>
    <n v="3"/>
    <n v="0"/>
    <s v="TAK"/>
    <n v="190"/>
    <n v="72"/>
    <n v="72"/>
  </r>
  <r>
    <x v="267"/>
    <n v="0"/>
    <n v="72"/>
    <n v="72"/>
    <n v="190"/>
    <n v="7"/>
    <n v="4"/>
    <n v="0"/>
    <s v="TAK"/>
    <n v="190"/>
    <n v="-118"/>
    <n v="0"/>
  </r>
  <r>
    <x v="268"/>
    <n v="0"/>
    <n v="0"/>
    <n v="0"/>
    <n v="190"/>
    <n v="1"/>
    <n v="5"/>
    <n v="300"/>
    <s v="TAK"/>
    <n v="490"/>
    <n v="-490"/>
    <n v="0"/>
  </r>
  <r>
    <x v="269"/>
    <n v="0"/>
    <n v="0"/>
    <n v="0"/>
    <n v="190"/>
    <n v="2"/>
    <n v="6"/>
    <n v="0"/>
    <s v="TAK"/>
    <n v="190"/>
    <n v="-190"/>
    <n v="0"/>
  </r>
  <r>
    <x v="270"/>
    <n v="0"/>
    <n v="0"/>
    <n v="0"/>
    <n v="260"/>
    <n v="3"/>
    <n v="7"/>
    <n v="0"/>
    <s v="TAK"/>
    <n v="260"/>
    <n v="-260"/>
    <n v="0"/>
  </r>
  <r>
    <x v="271"/>
    <n v="302"/>
    <n v="0"/>
    <n v="302"/>
    <n v="190"/>
    <n v="4"/>
    <n v="0"/>
    <n v="0"/>
    <s v="TAK"/>
    <n v="190"/>
    <n v="112"/>
    <n v="112"/>
  </r>
  <r>
    <x v="272"/>
    <n v="426"/>
    <n v="112"/>
    <n v="538"/>
    <n v="190"/>
    <n v="5"/>
    <n v="0"/>
    <n v="0"/>
    <s v="TAK"/>
    <n v="190"/>
    <n v="348"/>
    <n v="348"/>
  </r>
  <r>
    <x v="273"/>
    <n v="456"/>
    <n v="348"/>
    <n v="804"/>
    <n v="190"/>
    <n v="6"/>
    <n v="0"/>
    <n v="0"/>
    <s v="NIE"/>
    <n v="190"/>
    <n v="614"/>
    <n v="614"/>
  </r>
  <r>
    <x v="274"/>
    <n v="568"/>
    <n v="614"/>
    <n v="1182"/>
    <n v="190"/>
    <n v="7"/>
    <n v="0"/>
    <n v="0"/>
    <s v="NIE"/>
    <n v="190"/>
    <n v="992"/>
    <n v="992"/>
  </r>
  <r>
    <x v="275"/>
    <n v="1182"/>
    <n v="992"/>
    <n v="2174"/>
    <n v="190"/>
    <n v="1"/>
    <n v="0"/>
    <n v="0"/>
    <s v="NIE"/>
    <n v="190"/>
    <n v="1984"/>
    <n v="1984"/>
  </r>
  <r>
    <x v="276"/>
    <n v="0"/>
    <n v="1984"/>
    <n v="1984"/>
    <n v="190"/>
    <n v="2"/>
    <n v="1"/>
    <n v="0"/>
    <s v="NIE"/>
    <n v="190"/>
    <n v="1794"/>
    <n v="1794"/>
  </r>
  <r>
    <x v="277"/>
    <n v="0"/>
    <n v="1794"/>
    <n v="1794"/>
    <n v="260"/>
    <n v="3"/>
    <n v="2"/>
    <n v="0"/>
    <s v="NIE"/>
    <n v="260"/>
    <n v="1534"/>
    <n v="1534"/>
  </r>
  <r>
    <x v="278"/>
    <n v="0"/>
    <n v="1534"/>
    <n v="1534"/>
    <n v="190"/>
    <n v="4"/>
    <n v="3"/>
    <n v="0"/>
    <s v="NIE"/>
    <n v="190"/>
    <n v="1344"/>
    <n v="1344"/>
  </r>
  <r>
    <x v="279"/>
    <n v="0"/>
    <n v="1344"/>
    <n v="1344"/>
    <n v="190"/>
    <n v="5"/>
    <n v="4"/>
    <n v="0"/>
    <s v="NIE"/>
    <n v="190"/>
    <n v="1154"/>
    <n v="1154"/>
  </r>
  <r>
    <x v="280"/>
    <n v="0"/>
    <n v="1154"/>
    <n v="1154"/>
    <n v="190"/>
    <n v="6"/>
    <n v="5"/>
    <n v="0"/>
    <s v="NIE"/>
    <n v="190"/>
    <n v="964"/>
    <n v="964"/>
  </r>
  <r>
    <x v="281"/>
    <n v="0"/>
    <n v="964"/>
    <n v="964"/>
    <n v="190"/>
    <n v="7"/>
    <n v="6"/>
    <n v="0"/>
    <s v="NIE"/>
    <n v="190"/>
    <n v="774"/>
    <n v="774"/>
  </r>
  <r>
    <x v="282"/>
    <n v="1170"/>
    <n v="774"/>
    <n v="1944"/>
    <n v="190"/>
    <n v="1"/>
    <n v="0"/>
    <n v="0"/>
    <s v="NIE"/>
    <n v="190"/>
    <n v="1754"/>
    <n v="1754"/>
  </r>
  <r>
    <x v="283"/>
    <n v="695"/>
    <n v="1754"/>
    <n v="2449"/>
    <n v="190"/>
    <n v="2"/>
    <n v="0"/>
    <n v="0"/>
    <s v="NIE"/>
    <n v="190"/>
    <n v="2259"/>
    <n v="2259"/>
  </r>
  <r>
    <x v="284"/>
    <n v="644"/>
    <n v="2259"/>
    <n v="2903"/>
    <n v="260"/>
    <n v="3"/>
    <n v="0"/>
    <n v="0"/>
    <s v="NIE"/>
    <n v="260"/>
    <n v="2643"/>
    <n v="2643"/>
  </r>
  <r>
    <x v="285"/>
    <n v="0"/>
    <n v="2643"/>
    <n v="2643"/>
    <n v="190"/>
    <n v="4"/>
    <n v="1"/>
    <n v="0"/>
    <s v="NIE"/>
    <n v="190"/>
    <n v="2453"/>
    <n v="2453"/>
  </r>
  <r>
    <x v="286"/>
    <n v="0"/>
    <n v="2453"/>
    <n v="2453"/>
    <n v="190"/>
    <n v="5"/>
    <n v="2"/>
    <n v="0"/>
    <s v="NIE"/>
    <n v="190"/>
    <n v="2263"/>
    <n v="2263"/>
  </r>
  <r>
    <x v="287"/>
    <n v="0"/>
    <n v="2263"/>
    <n v="2263"/>
    <n v="190"/>
    <n v="6"/>
    <n v="3"/>
    <n v="0"/>
    <s v="NIE"/>
    <n v="190"/>
    <n v="2073"/>
    <n v="2073"/>
  </r>
  <r>
    <x v="288"/>
    <n v="0"/>
    <n v="2073"/>
    <n v="2073"/>
    <n v="190"/>
    <n v="7"/>
    <n v="4"/>
    <n v="0"/>
    <s v="NIE"/>
    <n v="190"/>
    <n v="1883"/>
    <n v="1883"/>
  </r>
  <r>
    <x v="289"/>
    <n v="0"/>
    <n v="1883"/>
    <n v="1883"/>
    <n v="190"/>
    <n v="1"/>
    <n v="5"/>
    <n v="0"/>
    <s v="NIE"/>
    <n v="190"/>
    <n v="1693"/>
    <n v="1693"/>
  </r>
  <r>
    <x v="290"/>
    <n v="0"/>
    <n v="1693"/>
    <n v="1693"/>
    <n v="190"/>
    <n v="2"/>
    <n v="6"/>
    <n v="0"/>
    <s v="NIE"/>
    <n v="190"/>
    <n v="1503"/>
    <n v="1503"/>
  </r>
  <r>
    <x v="291"/>
    <n v="0"/>
    <n v="1503"/>
    <n v="1503"/>
    <n v="260"/>
    <n v="3"/>
    <n v="7"/>
    <n v="0"/>
    <s v="NIE"/>
    <n v="260"/>
    <n v="1243"/>
    <n v="1243"/>
  </r>
  <r>
    <x v="292"/>
    <n v="0"/>
    <n v="1243"/>
    <n v="1243"/>
    <n v="190"/>
    <n v="4"/>
    <n v="8"/>
    <n v="0"/>
    <s v="NIE"/>
    <n v="190"/>
    <n v="1053"/>
    <n v="1053"/>
  </r>
  <r>
    <x v="293"/>
    <n v="0"/>
    <n v="1053"/>
    <n v="1053"/>
    <n v="190"/>
    <n v="5"/>
    <n v="9"/>
    <n v="0"/>
    <s v="NIE"/>
    <n v="190"/>
    <n v="863"/>
    <n v="863"/>
  </r>
  <r>
    <x v="294"/>
    <n v="1084"/>
    <n v="863"/>
    <n v="1947"/>
    <n v="190"/>
    <n v="6"/>
    <n v="0"/>
    <n v="0"/>
    <s v="NIE"/>
    <n v="190"/>
    <n v="1757"/>
    <n v="1757"/>
  </r>
  <r>
    <x v="295"/>
    <n v="1423"/>
    <n v="1757"/>
    <n v="3180"/>
    <n v="190"/>
    <n v="7"/>
    <n v="0"/>
    <n v="0"/>
    <s v="NIE"/>
    <n v="190"/>
    <n v="2990"/>
    <n v="2990"/>
  </r>
  <r>
    <x v="296"/>
    <n v="1315"/>
    <n v="2990"/>
    <n v="4305"/>
    <n v="190"/>
    <n v="1"/>
    <n v="0"/>
    <n v="0"/>
    <s v="NIE"/>
    <n v="190"/>
    <n v="4115"/>
    <n v="4115"/>
  </r>
  <r>
    <x v="297"/>
    <n v="717"/>
    <n v="4115"/>
    <n v="4832"/>
    <n v="190"/>
    <n v="2"/>
    <n v="0"/>
    <n v="0"/>
    <s v="NIE"/>
    <n v="190"/>
    <n v="4642"/>
    <n v="4642"/>
  </r>
  <r>
    <x v="298"/>
    <n v="1398"/>
    <n v="4642"/>
    <n v="6040"/>
    <n v="260"/>
    <n v="3"/>
    <n v="0"/>
    <n v="0"/>
    <s v="NIE"/>
    <n v="260"/>
    <n v="5780"/>
    <n v="5780"/>
  </r>
  <r>
    <x v="299"/>
    <n v="913"/>
    <n v="5780"/>
    <n v="6693"/>
    <n v="190"/>
    <n v="4"/>
    <n v="0"/>
    <n v="0"/>
    <s v="NIE"/>
    <n v="190"/>
    <n v="6503"/>
    <n v="6503"/>
  </r>
  <r>
    <x v="300"/>
    <n v="660"/>
    <n v="6503"/>
    <n v="7163"/>
    <n v="190"/>
    <n v="5"/>
    <n v="0"/>
    <n v="0"/>
    <s v="NIE"/>
    <n v="190"/>
    <n v="6973"/>
    <n v="6973"/>
  </r>
  <r>
    <x v="301"/>
    <n v="0"/>
    <n v="6973"/>
    <n v="6973"/>
    <n v="190"/>
    <n v="6"/>
    <n v="1"/>
    <n v="0"/>
    <s v="NIE"/>
    <n v="190"/>
    <n v="6783"/>
    <n v="6783"/>
  </r>
  <r>
    <x v="302"/>
    <n v="0"/>
    <n v="6783"/>
    <n v="6783"/>
    <n v="190"/>
    <n v="7"/>
    <n v="2"/>
    <n v="0"/>
    <s v="NIE"/>
    <n v="190"/>
    <n v="6593"/>
    <n v="6593"/>
  </r>
  <r>
    <x v="303"/>
    <n v="0"/>
    <n v="6593"/>
    <n v="6593"/>
    <n v="190"/>
    <n v="1"/>
    <n v="3"/>
    <n v="0"/>
    <s v="NIE"/>
    <n v="190"/>
    <n v="6403"/>
    <n v="6403"/>
  </r>
  <r>
    <x v="304"/>
    <n v="0"/>
    <n v="6403"/>
    <n v="6403"/>
    <n v="190"/>
    <n v="2"/>
    <n v="4"/>
    <n v="0"/>
    <s v="NIE"/>
    <n v="190"/>
    <n v="6213"/>
    <n v="6213"/>
  </r>
  <r>
    <x v="305"/>
    <n v="0"/>
    <n v="6213"/>
    <n v="6213"/>
    <n v="260"/>
    <n v="3"/>
    <n v="5"/>
    <n v="0"/>
    <s v="NIE"/>
    <n v="260"/>
    <n v="5953"/>
    <n v="5953"/>
  </r>
  <r>
    <x v="306"/>
    <n v="935"/>
    <n v="5953"/>
    <n v="6888"/>
    <n v="190"/>
    <n v="4"/>
    <n v="0"/>
    <n v="0"/>
    <s v="NIE"/>
    <n v="190"/>
    <n v="6698"/>
    <n v="6698"/>
  </r>
  <r>
    <x v="307"/>
    <n v="648"/>
    <n v="6698"/>
    <n v="7346"/>
    <n v="190"/>
    <n v="5"/>
    <n v="0"/>
    <n v="0"/>
    <s v="NIE"/>
    <n v="190"/>
    <n v="7156"/>
    <n v="7156"/>
  </r>
  <r>
    <x v="308"/>
    <n v="793"/>
    <n v="7156"/>
    <n v="7949"/>
    <n v="190"/>
    <n v="6"/>
    <n v="0"/>
    <n v="0"/>
    <s v="NIE"/>
    <n v="190"/>
    <n v="7759"/>
    <n v="7759"/>
  </r>
  <r>
    <x v="309"/>
    <n v="1276"/>
    <n v="7759"/>
    <n v="9035"/>
    <n v="190"/>
    <n v="7"/>
    <n v="0"/>
    <n v="0"/>
    <s v="NIE"/>
    <n v="190"/>
    <n v="8845"/>
    <n v="8845"/>
  </r>
  <r>
    <x v="310"/>
    <n v="1234"/>
    <n v="8845"/>
    <n v="10079"/>
    <n v="190"/>
    <n v="1"/>
    <n v="0"/>
    <n v="0"/>
    <s v="NIE"/>
    <n v="190"/>
    <n v="9889"/>
    <n v="9889"/>
  </r>
  <r>
    <x v="311"/>
    <n v="1302"/>
    <n v="9889"/>
    <n v="11191"/>
    <n v="190"/>
    <n v="2"/>
    <n v="0"/>
    <n v="0"/>
    <s v="NIE"/>
    <n v="190"/>
    <n v="11001"/>
    <n v="11001"/>
  </r>
  <r>
    <x v="312"/>
    <n v="1316"/>
    <n v="11001"/>
    <n v="12317"/>
    <n v="260"/>
    <n v="3"/>
    <n v="0"/>
    <n v="0"/>
    <s v="NIE"/>
    <n v="260"/>
    <n v="12057"/>
    <n v="12057"/>
  </r>
  <r>
    <x v="313"/>
    <n v="1463"/>
    <n v="12057"/>
    <n v="13520"/>
    <n v="190"/>
    <n v="4"/>
    <n v="0"/>
    <n v="0"/>
    <s v="NIE"/>
    <n v="190"/>
    <n v="13330"/>
    <n v="13330"/>
  </r>
  <r>
    <x v="314"/>
    <n v="771"/>
    <n v="13330"/>
    <n v="14101"/>
    <n v="190"/>
    <n v="5"/>
    <n v="0"/>
    <n v="0"/>
    <s v="NIE"/>
    <n v="190"/>
    <n v="13911"/>
    <n v="13911"/>
  </r>
  <r>
    <x v="315"/>
    <n v="0"/>
    <n v="13911"/>
    <n v="13911"/>
    <n v="190"/>
    <n v="6"/>
    <n v="1"/>
    <n v="0"/>
    <s v="NIE"/>
    <n v="190"/>
    <n v="13721"/>
    <n v="13721"/>
  </r>
  <r>
    <x v="316"/>
    <n v="0"/>
    <n v="13721"/>
    <n v="13721"/>
    <n v="190"/>
    <n v="7"/>
    <n v="2"/>
    <n v="0"/>
    <s v="NIE"/>
    <n v="190"/>
    <n v="13531"/>
    <n v="13531"/>
  </r>
  <r>
    <x v="317"/>
    <n v="0"/>
    <n v="13531"/>
    <n v="13531"/>
    <n v="190"/>
    <n v="1"/>
    <n v="3"/>
    <n v="0"/>
    <s v="NIE"/>
    <n v="190"/>
    <n v="13341"/>
    <n v="13341"/>
  </r>
  <r>
    <x v="318"/>
    <n v="0"/>
    <n v="13341"/>
    <n v="13341"/>
    <n v="190"/>
    <n v="2"/>
    <n v="4"/>
    <n v="0"/>
    <s v="NIE"/>
    <n v="190"/>
    <n v="13151"/>
    <n v="13151"/>
  </r>
  <r>
    <x v="319"/>
    <n v="0"/>
    <n v="13151"/>
    <n v="13151"/>
    <n v="260"/>
    <n v="3"/>
    <n v="5"/>
    <n v="0"/>
    <s v="NIE"/>
    <n v="260"/>
    <n v="12891"/>
    <n v="12891"/>
  </r>
  <r>
    <x v="320"/>
    <n v="0"/>
    <n v="12891"/>
    <n v="12891"/>
    <n v="190"/>
    <n v="4"/>
    <n v="6"/>
    <n v="0"/>
    <s v="NIE"/>
    <n v="190"/>
    <n v="12701"/>
    <n v="12701"/>
  </r>
  <r>
    <x v="321"/>
    <n v="0"/>
    <n v="12701"/>
    <n v="12701"/>
    <n v="190"/>
    <n v="5"/>
    <n v="7"/>
    <n v="0"/>
    <s v="NIE"/>
    <n v="190"/>
    <n v="12511"/>
    <n v="12511"/>
  </r>
  <r>
    <x v="322"/>
    <n v="816"/>
    <n v="12511"/>
    <n v="13327"/>
    <n v="190"/>
    <n v="6"/>
    <n v="0"/>
    <n v="0"/>
    <s v="NIE"/>
    <n v="190"/>
    <n v="13137"/>
    <n v="13137"/>
  </r>
  <r>
    <x v="323"/>
    <n v="734"/>
    <n v="13137"/>
    <n v="13871"/>
    <n v="190"/>
    <n v="7"/>
    <n v="0"/>
    <n v="0"/>
    <s v="NIE"/>
    <n v="190"/>
    <n v="13681"/>
    <n v="13681"/>
  </r>
  <r>
    <x v="324"/>
    <n v="1097"/>
    <n v="13681"/>
    <n v="14778"/>
    <n v="190"/>
    <n v="1"/>
    <n v="0"/>
    <n v="0"/>
    <s v="NIE"/>
    <n v="190"/>
    <n v="14588"/>
    <n v="14588"/>
  </r>
  <r>
    <x v="325"/>
    <n v="640"/>
    <n v="14588"/>
    <n v="15228"/>
    <n v="190"/>
    <n v="2"/>
    <n v="0"/>
    <n v="0"/>
    <s v="NIE"/>
    <n v="190"/>
    <n v="15038"/>
    <n v="15038"/>
  </r>
  <r>
    <x v="326"/>
    <n v="0"/>
    <n v="15038"/>
    <n v="15038"/>
    <n v="260"/>
    <n v="3"/>
    <n v="1"/>
    <n v="0"/>
    <s v="NIE"/>
    <n v="260"/>
    <n v="14778"/>
    <n v="14778"/>
  </r>
  <r>
    <x v="327"/>
    <n v="0"/>
    <n v="14778"/>
    <n v="14778"/>
    <n v="190"/>
    <n v="4"/>
    <n v="2"/>
    <n v="0"/>
    <s v="NIE"/>
    <n v="190"/>
    <n v="14588"/>
    <n v="14588"/>
  </r>
  <r>
    <x v="328"/>
    <n v="1066"/>
    <n v="14588"/>
    <n v="15654"/>
    <n v="190"/>
    <n v="5"/>
    <n v="0"/>
    <n v="0"/>
    <s v="NIE"/>
    <n v="190"/>
    <n v="15464"/>
    <n v="15464"/>
  </r>
  <r>
    <x v="329"/>
    <n v="670"/>
    <n v="15464"/>
    <n v="16134"/>
    <n v="190"/>
    <n v="6"/>
    <n v="0"/>
    <n v="0"/>
    <s v="NIE"/>
    <n v="190"/>
    <n v="15944"/>
    <n v="15944"/>
  </r>
  <r>
    <x v="330"/>
    <n v="0"/>
    <n v="15944"/>
    <n v="15944"/>
    <n v="190"/>
    <n v="7"/>
    <n v="1"/>
    <n v="0"/>
    <s v="NIE"/>
    <n v="190"/>
    <n v="15754"/>
    <n v="15754"/>
  </r>
  <r>
    <x v="331"/>
    <n v="0"/>
    <n v="15754"/>
    <n v="15754"/>
    <n v="190"/>
    <n v="1"/>
    <n v="2"/>
    <n v="0"/>
    <s v="NIE"/>
    <n v="190"/>
    <n v="15564"/>
    <n v="15564"/>
  </r>
  <r>
    <x v="332"/>
    <n v="0"/>
    <n v="15564"/>
    <n v="15564"/>
    <n v="190"/>
    <n v="2"/>
    <n v="3"/>
    <n v="0"/>
    <s v="NIE"/>
    <n v="190"/>
    <n v="15374"/>
    <n v="15374"/>
  </r>
  <r>
    <x v="333"/>
    <n v="0"/>
    <n v="15374"/>
    <n v="15374"/>
    <n v="260"/>
    <n v="3"/>
    <n v="4"/>
    <n v="0"/>
    <s v="NIE"/>
    <n v="260"/>
    <n v="15114"/>
    <n v="15114"/>
  </r>
  <r>
    <x v="334"/>
    <n v="0"/>
    <n v="15114"/>
    <n v="15114"/>
    <n v="190"/>
    <n v="4"/>
    <n v="5"/>
    <n v="0"/>
    <s v="NIE"/>
    <n v="190"/>
    <n v="14924"/>
    <n v="14924"/>
  </r>
  <r>
    <x v="335"/>
    <n v="0"/>
    <n v="14924"/>
    <n v="14924"/>
    <n v="190"/>
    <n v="5"/>
    <n v="6"/>
    <n v="0"/>
    <s v="NIE"/>
    <n v="190"/>
    <n v="14734"/>
    <n v="14734"/>
  </r>
  <r>
    <x v="336"/>
    <n v="0"/>
    <n v="14734"/>
    <n v="14734"/>
    <n v="190"/>
    <n v="6"/>
    <n v="7"/>
    <n v="0"/>
    <s v="NIE"/>
    <n v="190"/>
    <n v="14544"/>
    <n v="14544"/>
  </r>
  <r>
    <x v="337"/>
    <n v="0"/>
    <n v="14544"/>
    <n v="14544"/>
    <n v="190"/>
    <n v="7"/>
    <n v="8"/>
    <n v="0"/>
    <s v="NIE"/>
    <n v="190"/>
    <n v="14354"/>
    <n v="14354"/>
  </r>
  <r>
    <x v="338"/>
    <n v="29"/>
    <n v="14354"/>
    <n v="14383"/>
    <n v="190"/>
    <n v="1"/>
    <n v="0"/>
    <n v="0"/>
    <s v="NIE"/>
    <n v="190"/>
    <n v="14193"/>
    <n v="14193"/>
  </r>
  <r>
    <x v="339"/>
    <n v="46"/>
    <n v="14193"/>
    <n v="14239"/>
    <n v="190"/>
    <n v="2"/>
    <n v="0"/>
    <n v="0"/>
    <s v="NIE"/>
    <n v="190"/>
    <n v="14049"/>
    <n v="14049"/>
  </r>
  <r>
    <x v="340"/>
    <n v="0"/>
    <n v="14049"/>
    <n v="14049"/>
    <n v="260"/>
    <n v="3"/>
    <n v="1"/>
    <n v="0"/>
    <s v="NIE"/>
    <n v="260"/>
    <n v="13789"/>
    <n v="13789"/>
  </r>
  <r>
    <x v="341"/>
    <n v="0"/>
    <n v="13789"/>
    <n v="13789"/>
    <n v="190"/>
    <n v="4"/>
    <n v="2"/>
    <n v="0"/>
    <s v="NIE"/>
    <n v="190"/>
    <n v="13599"/>
    <n v="13599"/>
  </r>
  <r>
    <x v="342"/>
    <n v="0"/>
    <n v="13599"/>
    <n v="13599"/>
    <n v="190"/>
    <n v="5"/>
    <n v="3"/>
    <n v="0"/>
    <s v="NIE"/>
    <n v="190"/>
    <n v="13409"/>
    <n v="13409"/>
  </r>
  <r>
    <x v="343"/>
    <n v="0"/>
    <n v="13409"/>
    <n v="13409"/>
    <n v="190"/>
    <n v="6"/>
    <n v="4"/>
    <n v="0"/>
    <s v="NIE"/>
    <n v="190"/>
    <n v="13219"/>
    <n v="13219"/>
  </r>
  <r>
    <x v="344"/>
    <n v="0"/>
    <n v="13219"/>
    <n v="13219"/>
    <n v="190"/>
    <n v="7"/>
    <n v="5"/>
    <n v="0"/>
    <s v="NIE"/>
    <n v="190"/>
    <n v="13029"/>
    <n v="13029"/>
  </r>
  <r>
    <x v="345"/>
    <n v="0"/>
    <n v="13029"/>
    <n v="13029"/>
    <n v="190"/>
    <n v="1"/>
    <n v="6"/>
    <n v="0"/>
    <s v="NIE"/>
    <n v="190"/>
    <n v="12839"/>
    <n v="12839"/>
  </r>
  <r>
    <x v="346"/>
    <n v="145"/>
    <n v="12839"/>
    <n v="12984"/>
    <n v="190"/>
    <n v="2"/>
    <n v="0"/>
    <n v="0"/>
    <s v="NIE"/>
    <n v="190"/>
    <n v="12794"/>
    <n v="12794"/>
  </r>
  <r>
    <x v="347"/>
    <n v="0"/>
    <n v="12794"/>
    <n v="12794"/>
    <n v="260"/>
    <n v="3"/>
    <n v="1"/>
    <n v="0"/>
    <s v="NIE"/>
    <n v="260"/>
    <n v="12534"/>
    <n v="12534"/>
  </r>
  <r>
    <x v="348"/>
    <n v="0"/>
    <n v="12534"/>
    <n v="12534"/>
    <n v="190"/>
    <n v="4"/>
    <n v="2"/>
    <n v="0"/>
    <s v="NIE"/>
    <n v="190"/>
    <n v="12344"/>
    <n v="12344"/>
  </r>
  <r>
    <x v="349"/>
    <n v="24"/>
    <n v="12344"/>
    <n v="12368"/>
    <n v="190"/>
    <n v="5"/>
    <n v="0"/>
    <n v="0"/>
    <s v="NIE"/>
    <n v="190"/>
    <n v="12178"/>
    <n v="12178"/>
  </r>
  <r>
    <x v="350"/>
    <n v="0"/>
    <n v="12178"/>
    <n v="12178"/>
    <n v="190"/>
    <n v="6"/>
    <n v="1"/>
    <n v="0"/>
    <s v="NIE"/>
    <n v="190"/>
    <n v="11988"/>
    <n v="11988"/>
  </r>
  <r>
    <x v="351"/>
    <n v="0"/>
    <n v="11988"/>
    <n v="11988"/>
    <n v="190"/>
    <n v="7"/>
    <n v="2"/>
    <n v="0"/>
    <s v="NIE"/>
    <n v="190"/>
    <n v="11798"/>
    <n v="11798"/>
  </r>
  <r>
    <x v="352"/>
    <n v="45"/>
    <n v="11798"/>
    <n v="11843"/>
    <n v="190"/>
    <n v="1"/>
    <n v="0"/>
    <n v="0"/>
    <s v="NIE"/>
    <n v="190"/>
    <n v="11653"/>
    <n v="11653"/>
  </r>
  <r>
    <x v="353"/>
    <n v="97"/>
    <n v="11653"/>
    <n v="11750"/>
    <n v="190"/>
    <n v="2"/>
    <n v="0"/>
    <n v="0"/>
    <s v="NIE"/>
    <n v="190"/>
    <n v="11560"/>
    <n v="11560"/>
  </r>
  <r>
    <x v="354"/>
    <n v="0"/>
    <n v="11560"/>
    <n v="11560"/>
    <n v="260"/>
    <n v="3"/>
    <n v="1"/>
    <n v="0"/>
    <s v="NIE"/>
    <n v="260"/>
    <n v="11300"/>
    <n v="11300"/>
  </r>
  <r>
    <x v="355"/>
    <n v="22"/>
    <n v="11300"/>
    <n v="11322"/>
    <n v="190"/>
    <n v="4"/>
    <n v="0"/>
    <n v="0"/>
    <s v="NIE"/>
    <n v="190"/>
    <n v="11132"/>
    <n v="11132"/>
  </r>
  <r>
    <x v="356"/>
    <n v="0"/>
    <n v="11132"/>
    <n v="11132"/>
    <n v="190"/>
    <n v="5"/>
    <n v="1"/>
    <n v="0"/>
    <s v="NIE"/>
    <n v="190"/>
    <n v="10942"/>
    <n v="10942"/>
  </r>
  <r>
    <x v="357"/>
    <n v="0"/>
    <n v="10942"/>
    <n v="10942"/>
    <n v="190"/>
    <n v="6"/>
    <n v="2"/>
    <n v="0"/>
    <s v="NIE"/>
    <n v="190"/>
    <n v="10752"/>
    <n v="10752"/>
  </r>
  <r>
    <x v="358"/>
    <n v="0"/>
    <n v="10752"/>
    <n v="10752"/>
    <n v="190"/>
    <n v="7"/>
    <n v="3"/>
    <n v="0"/>
    <s v="NIE"/>
    <n v="190"/>
    <n v="10562"/>
    <n v="10562"/>
  </r>
  <r>
    <x v="359"/>
    <n v="135"/>
    <n v="10562"/>
    <n v="10697"/>
    <n v="190"/>
    <n v="1"/>
    <n v="0"/>
    <n v="0"/>
    <s v="NIE"/>
    <n v="190"/>
    <n v="10507"/>
    <n v="10507"/>
  </r>
  <r>
    <x v="360"/>
    <n v="0"/>
    <n v="10507"/>
    <n v="10507"/>
    <n v="190"/>
    <n v="2"/>
    <n v="1"/>
    <n v="0"/>
    <s v="NIE"/>
    <n v="190"/>
    <n v="10317"/>
    <n v="10317"/>
  </r>
  <r>
    <x v="361"/>
    <n v="153"/>
    <n v="10317"/>
    <n v="10470"/>
    <n v="260"/>
    <n v="3"/>
    <n v="0"/>
    <n v="0"/>
    <s v="NIE"/>
    <n v="260"/>
    <n v="10210"/>
    <n v="10210"/>
  </r>
  <r>
    <x v="362"/>
    <n v="0"/>
    <n v="10210"/>
    <n v="10210"/>
    <n v="190"/>
    <n v="4"/>
    <n v="1"/>
    <n v="0"/>
    <s v="NIE"/>
    <n v="190"/>
    <n v="10020"/>
    <n v="10020"/>
  </r>
  <r>
    <x v="363"/>
    <n v="0"/>
    <n v="10020"/>
    <n v="10020"/>
    <n v="190"/>
    <n v="5"/>
    <n v="2"/>
    <n v="0"/>
    <s v="NIE"/>
    <n v="190"/>
    <n v="9830"/>
    <n v="9830"/>
  </r>
  <r>
    <x v="364"/>
    <n v="144"/>
    <n v="9830"/>
    <n v="9974"/>
    <n v="190"/>
    <n v="6"/>
    <n v="0"/>
    <n v="0"/>
    <s v="NIE"/>
    <n v="190"/>
    <n v="9784"/>
    <n v="97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94E2D-3316-4E77-93F0-FBEF1CDBFEB1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2">
  <location ref="O3:P16" firstHeaderRow="1" firstDataRow="1" firstDataCol="1"/>
  <pivotFields count="14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retencja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B67F0E-376F-4959-9B32-D488852228D6}" autoFormatId="16" applyNumberFormats="0" applyBorderFormats="0" applyFontFormats="0" applyPatternFormats="0" applyAlignmentFormats="0" applyWidthHeightFormats="0">
  <queryTableRefresh nextId="3">
    <queryTableFields count="2">
      <queryTableField id="1" name="Data" tableColumnId="1"/>
      <queryTableField id="2" name="retencja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5016AD1-1BE4-4DDE-B5FE-56124375C708}" autoFormatId="16" applyNumberFormats="0" applyBorderFormats="0" applyFontFormats="0" applyPatternFormats="0" applyAlignmentFormats="0" applyWidthHeightFormats="0">
  <queryTableRefresh nextId="15" unboundColumnsRight="10">
    <queryTableFields count="12">
      <queryTableField id="1" name="Data" tableColumnId="1"/>
      <queryTableField id="2" name="retencja" tableColumnId="2"/>
      <queryTableField id="4" dataBound="0" tableColumnId="4"/>
      <queryTableField id="5" dataBound="0" tableColumnId="5"/>
      <queryTableField id="3" dataBound="0" tableColumnId="3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E8A1D41-B5A0-4BB0-9EA4-030E4790EE72}" autoFormatId="16" applyNumberFormats="0" applyBorderFormats="0" applyFontFormats="0" applyPatternFormats="0" applyAlignmentFormats="0" applyWidthHeightFormats="0">
  <queryTableRefresh nextId="15" unboundColumnsRight="10">
    <queryTableFields count="12">
      <queryTableField id="1" name="Data" tableColumnId="1"/>
      <queryTableField id="2" name="retencja" tableColumnId="2"/>
      <queryTableField id="4" dataBound="0" tableColumnId="4"/>
      <queryTableField id="5" dataBound="0" tableColumnId="5"/>
      <queryTableField id="3" dataBound="0" tableColumnId="3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D2B2CDF-7ABA-4D28-A7F4-A15C4721AFD4}" autoFormatId="16" applyNumberFormats="0" applyBorderFormats="0" applyFontFormats="0" applyPatternFormats="0" applyAlignmentFormats="0" applyWidthHeightFormats="0">
  <queryTableRefresh nextId="15" unboundColumnsRight="10">
    <queryTableFields count="12">
      <queryTableField id="1" name="Data" tableColumnId="1"/>
      <queryTableField id="2" name="retencja" tableColumnId="2"/>
      <queryTableField id="4" dataBound="0" tableColumnId="4"/>
      <queryTableField id="5" dataBound="0" tableColumnId="5"/>
      <queryTableField id="3" dataBound="0" tableColumnId="3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AE7F0B2-A58E-4F22-95C3-F59433E97AE4}" autoFormatId="16" applyNumberFormats="0" applyBorderFormats="0" applyFontFormats="0" applyPatternFormats="0" applyAlignmentFormats="0" applyWidthHeightFormats="0">
  <queryTableRefresh nextId="15" unboundColumnsRight="10">
    <queryTableFields count="12">
      <queryTableField id="1" name="Data" tableColumnId="1"/>
      <queryTableField id="2" name="retencja" tableColumnId="2"/>
      <queryTableField id="4" dataBound="0" tableColumnId="4"/>
      <queryTableField id="5" dataBound="0" tableColumnId="5"/>
      <queryTableField id="3" dataBound="0" tableColumnId="3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49331-52BC-455A-8089-E5528711D066}" name="ekodom" displayName="ekodom" ref="A1:B366" tableType="queryTable" totalsRowShown="0">
  <autoFilter ref="A1:B366" xr:uid="{C7049331-52BC-455A-8089-E5528711D066}"/>
  <tableColumns count="2">
    <tableColumn id="1" xr3:uid="{60704315-1860-4C16-88EE-CD9D8D22B89B}" uniqueName="1" name="Data" queryTableFieldId="1" dataDxfId="40"/>
    <tableColumn id="2" xr3:uid="{449596BD-1DBF-4C92-88B7-78665F0A785D}" uniqueName="2" name="retencja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B9B8C2-C59D-41EA-A2F1-75621FF289A0}" name="ekodom3" displayName="ekodom3" ref="A1:L366" tableType="queryTable" totalsRowShown="0">
  <autoFilter ref="A1:L366" xr:uid="{AFB9B8C2-C59D-41EA-A2F1-75621FF289A0}"/>
  <tableColumns count="12">
    <tableColumn id="1" xr3:uid="{ABF0AA62-0FF0-4EB0-B6CD-4C54FBC920F7}" uniqueName="1" name="Data" queryTableFieldId="1" dataDxfId="39"/>
    <tableColumn id="2" xr3:uid="{D2131A43-D596-4DFD-B4E2-638EE3066B0E}" uniqueName="2" name="retencja" queryTableFieldId="2"/>
    <tableColumn id="4" xr3:uid="{203E47F8-4AA1-4E0F-9C53-D8E49A031198}" uniqueName="4" name="Stan przed" queryTableFieldId="4"/>
    <tableColumn id="5" xr3:uid="{64F3A02F-3DBC-4201-8F86-C1BD5CAD7249}" uniqueName="5" name="Stan po renetcji" queryTableFieldId="5" dataDxfId="38">
      <calculatedColumnFormula>ekodom3[[#This Row],[retencja]]+ekodom3[[#This Row],[Stan przed]]</calculatedColumnFormula>
    </tableColumn>
    <tableColumn id="3" xr3:uid="{92E9068A-1F11-494A-9503-16A2CD172A30}" uniqueName="3" name="Zużycie rodzinne" queryTableFieldId="3" dataDxfId="37">
      <calculatedColumnFormula>IF(ekodom3[[#This Row],[Dzień tygodnia]] = 3, 260, 190)</calculatedColumnFormula>
    </tableColumn>
    <tableColumn id="6" xr3:uid="{A8310E6F-B524-44F3-A004-07C75A9D74A8}" uniqueName="6" name="Dzień tygodnia" queryTableFieldId="6" dataDxfId="36">
      <calculatedColumnFormula>WEEKDAY(ekodom3[[#This Row],[Data]],2)</calculatedColumnFormula>
    </tableColumn>
    <tableColumn id="7" xr3:uid="{94BF0C06-9EC7-4B53-902E-CBF460B9CDA3}" uniqueName="7" name="Dni bez deszczu dp" queryTableFieldId="7" dataDxfId="35"/>
    <tableColumn id="8" xr3:uid="{C27606B9-57AD-443E-BDE7-19D6FB08EF07}" uniqueName="8" name="Specjalne dolanie" queryTableFieldId="8" dataDxfId="33">
      <calculatedColumnFormula>IF(AND(AND(ekodom3[[#This Row],[Dni bez deszczu dp]] &gt;= 5, MOD(ekodom3[[#This Row],[Dni bez deszczu dp]], 5) = 0), ekodom3[[#This Row],[Czy dobry przedział ]] = "TAK"), 300, 0)</calculatedColumnFormula>
    </tableColumn>
    <tableColumn id="9" xr3:uid="{F1F1660E-EC01-4AD6-8553-CABF67407C4C}" uniqueName="9" name="Czy dobry przedział " queryTableFieldId="9" dataDxfId="34">
      <calculatedColumnFormula>IF(AND(ekodom3[[#This Row],[Data]] &gt;= DATE(2022,4,1), ekodom3[[#This Row],[Data]]&lt;=DATE(2022,9, 30)), "TAK", "NIE")</calculatedColumnFormula>
    </tableColumn>
    <tableColumn id="12" xr3:uid="{8949FF2E-8956-437F-A814-FD2FEFBC24B8}" uniqueName="12" name="Zmiana" queryTableFieldId="12" dataDxfId="32">
      <calculatedColumnFormula>ekodom3[[#This Row],[Zużycie rodzinne]]+ekodom3[[#This Row],[Specjalne dolanie]]</calculatedColumnFormula>
    </tableColumn>
    <tableColumn id="13" xr3:uid="{554B2F3C-A388-40DA-A679-4DA6F5B1199D}" uniqueName="13" name="Zbiornik po zmianie" queryTableFieldId="13" dataDxfId="31">
      <calculatedColumnFormula>ekodom3[[#This Row],[Stan po renetcji]]-ekodom3[[#This Row],[Zmiana]]</calculatedColumnFormula>
    </tableColumn>
    <tableColumn id="14" xr3:uid="{0BC1882C-BD2B-4EE0-81F8-C1C42325D2B3}" uniqueName="14" name="Zbiornik na koniec dnia" queryTableFieldId="14" dataDxfId="30">
      <calculatedColumnFormula>MAX(ekodom3[[#This Row],[Zbiornik po zmianie]],0)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BB4296-F255-4D58-937D-8B581F3DC7CB}" name="ekodom35" displayName="ekodom35" ref="A1:L366" tableType="queryTable" totalsRowShown="0">
  <autoFilter ref="A1:L366" xr:uid="{27BB4296-F255-4D58-937D-8B581F3DC7CB}"/>
  <tableColumns count="12">
    <tableColumn id="1" xr3:uid="{B99BE060-CB3D-4111-B547-E801003036B4}" uniqueName="1" name="Data" queryTableFieldId="1" dataDxfId="19"/>
    <tableColumn id="2" xr3:uid="{1FA9E5C3-F638-4D64-BCD2-8B5AE5A36103}" uniqueName="2" name="retencja" queryTableFieldId="2"/>
    <tableColumn id="4" xr3:uid="{8905A281-214E-4465-BB85-EADA3EAD919E}" uniqueName="4" name="Stan przed" queryTableFieldId="4"/>
    <tableColumn id="5" xr3:uid="{92F9A9F6-35E2-445E-B6E6-CC6A5FEE3834}" uniqueName="5" name="Stan po renetcji" queryTableFieldId="5" dataDxfId="18">
      <calculatedColumnFormula>ekodom35[[#This Row],[retencja]]+ekodom35[[#This Row],[Stan przed]]</calculatedColumnFormula>
    </tableColumn>
    <tableColumn id="3" xr3:uid="{8DFF1D50-6FC3-4EC2-87D2-8E2E9F5454B2}" uniqueName="3" name="Zużycie rodzinne" queryTableFieldId="3" dataDxfId="17">
      <calculatedColumnFormula>IF(ekodom35[[#This Row],[Dzień tygodnia]] = 3, 260, 190)</calculatedColumnFormula>
    </tableColumn>
    <tableColumn id="6" xr3:uid="{82FBEDE6-8D8A-49E3-997B-82031BB0253C}" uniqueName="6" name="Dzień tygodnia" queryTableFieldId="6" dataDxfId="16">
      <calculatedColumnFormula>WEEKDAY(ekodom35[[#This Row],[Data]],2)</calculatedColumnFormula>
    </tableColumn>
    <tableColumn id="7" xr3:uid="{670AACC7-58F6-4E13-9E4D-9E469155B268}" uniqueName="7" name="Dni bez deszczu dp" queryTableFieldId="7" dataDxfId="15"/>
    <tableColumn id="8" xr3:uid="{B2B82B44-3896-4070-884D-FB15A17A01C5}" uniqueName="8" name="Specjalne dolanie" queryTableFieldId="8" dataDxfId="14">
      <calculatedColumnFormula>IF(AND(AND(ekodom35[[#This Row],[Dni bez deszczu dp]] &gt;= 5, MOD(ekodom35[[#This Row],[Dni bez deszczu dp]], 5) = 0), ekodom35[[#This Row],[Czy dobry przedział ]] = "TAK"), 300, 0)</calculatedColumnFormula>
    </tableColumn>
    <tableColumn id="9" xr3:uid="{DC250238-D047-492C-A401-035B250762EA}" uniqueName="9" name="Czy dobry przedział " queryTableFieldId="9" dataDxfId="13">
      <calculatedColumnFormula>IF(AND(ekodom35[[#This Row],[Data]] &gt;= DATE(2022,4,1), ekodom35[[#This Row],[Data]]&lt;=DATE(2022,9, 30)), "TAK", "NIE")</calculatedColumnFormula>
    </tableColumn>
    <tableColumn id="12" xr3:uid="{A921DCC9-C8DA-4C5F-B226-A1CE6E81D16C}" uniqueName="12" name="Zmiana" queryTableFieldId="12" dataDxfId="12">
      <calculatedColumnFormula>ekodom35[[#This Row],[Zużycie rodzinne]]+ekodom35[[#This Row],[Specjalne dolanie]]</calculatedColumnFormula>
    </tableColumn>
    <tableColumn id="13" xr3:uid="{D4A1358B-FEFB-4922-BEF1-592F14059479}" uniqueName="13" name="Zbiornik po zmianie" queryTableFieldId="13" dataDxfId="11">
      <calculatedColumnFormula>ekodom35[[#This Row],[Stan po renetcji]]-ekodom35[[#This Row],[Zmiana]]</calculatedColumnFormula>
    </tableColumn>
    <tableColumn id="14" xr3:uid="{926D633A-9DCF-497B-B5F3-A320B69CBEDD}" uniqueName="14" name="Zbiornik na koniec dnia" queryTableFieldId="14" dataDxfId="10">
      <calculatedColumnFormula>MAX(ekodom35[[#This Row],[Zbiornik po zmianie]],0)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826E5B-DAAB-430E-B2EA-6F9416A0BDFB}" name="ekodom36" displayName="ekodom36" ref="A1:L366" tableType="queryTable" totalsRowShown="0">
  <autoFilter ref="A1:L366" xr:uid="{08826E5B-DAAB-430E-B2EA-6F9416A0BDFB}"/>
  <tableColumns count="12">
    <tableColumn id="1" xr3:uid="{775AA43C-BF60-4AFC-9DEE-3265B6944601}" uniqueName="1" name="Data" queryTableFieldId="1" dataDxfId="9"/>
    <tableColumn id="2" xr3:uid="{4A91581F-D226-4560-A81C-27E5892E6F52}" uniqueName="2" name="retencja" queryTableFieldId="2"/>
    <tableColumn id="4" xr3:uid="{BAC58C25-2D8A-4D60-8601-D6440ABE3703}" uniqueName="4" name="Stan przed" queryTableFieldId="4"/>
    <tableColumn id="5" xr3:uid="{4A2E126D-A849-4BA2-AE00-A3EAFEB1F796}" uniqueName="5" name="Stan po renetcji" queryTableFieldId="5" dataDxfId="8">
      <calculatedColumnFormula>ekodom36[[#This Row],[retencja]]+ekodom36[[#This Row],[Stan przed]]</calculatedColumnFormula>
    </tableColumn>
    <tableColumn id="3" xr3:uid="{283DE857-4F41-4794-9706-EF24EEDB1638}" uniqueName="3" name="Zużycie rodzinne" queryTableFieldId="3" dataDxfId="7">
      <calculatedColumnFormula>IF(ekodom36[[#This Row],[Dzień tygodnia]] = 3, 260, 190)</calculatedColumnFormula>
    </tableColumn>
    <tableColumn id="6" xr3:uid="{EE3E0B21-C4F0-49D3-B354-DE10126E5A84}" uniqueName="6" name="Dzień tygodnia" queryTableFieldId="6" dataDxfId="6">
      <calculatedColumnFormula>WEEKDAY(ekodom36[[#This Row],[Data]],2)</calculatedColumnFormula>
    </tableColumn>
    <tableColumn id="7" xr3:uid="{9543FC16-2E72-4468-85A3-D6FC608B2D12}" uniqueName="7" name="Dni bez deszczu dp" queryTableFieldId="7" dataDxfId="5"/>
    <tableColumn id="8" xr3:uid="{EB7CDA44-3B54-4796-8B0F-43E975BD3D76}" uniqueName="8" name="Specjalne dolanie" queryTableFieldId="8" dataDxfId="4">
      <calculatedColumnFormula>IF(AND(AND(ekodom36[[#This Row],[Dni bez deszczu dp]] &gt;= 5, MOD(ekodom36[[#This Row],[Dni bez deszczu dp]], 5) = 0), ekodom36[[#This Row],[Czy dobry przedział ]] = "TAK"), 300, 0)</calculatedColumnFormula>
    </tableColumn>
    <tableColumn id="9" xr3:uid="{A69CD53E-FC05-4A6B-8240-2932AEEA327A}" uniqueName="9" name="Czy dobry przedział " queryTableFieldId="9" dataDxfId="3">
      <calculatedColumnFormula>IF(AND(ekodom36[[#This Row],[Data]] &gt;= DATE(2022,4,1), ekodom36[[#This Row],[Data]]&lt;=DATE(2022,9, 30)), "TAK", "NIE")</calculatedColumnFormula>
    </tableColumn>
    <tableColumn id="12" xr3:uid="{45F001FD-7DB7-4374-819B-E719109D3288}" uniqueName="12" name="Zmiana" queryTableFieldId="12" dataDxfId="2">
      <calculatedColumnFormula>ekodom36[[#This Row],[Zużycie rodzinne]]+ekodom36[[#This Row],[Specjalne dolanie]]</calculatedColumnFormula>
    </tableColumn>
    <tableColumn id="13" xr3:uid="{D5094793-09B7-45C5-9135-05A707EA58E0}" uniqueName="13" name="Zbiornik po zmianie" queryTableFieldId="13" dataDxfId="1">
      <calculatedColumnFormula>ekodom36[[#This Row],[Stan po renetcji]]-ekodom36[[#This Row],[Zmiana]]</calculatedColumnFormula>
    </tableColumn>
    <tableColumn id="14" xr3:uid="{C8D61316-9D29-4100-8DBC-962F57F0326A}" uniqueName="14" name="Zbiornik na koniec dnia" queryTableFieldId="14" dataDxfId="0">
      <calculatedColumnFormula>MAX(ekodom36[[#This Row],[Zbiornik po zmianie]],0)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EA4415-8192-4ABE-ADB0-C9A4BA1413CB}" name="ekodom34" displayName="ekodom34" ref="A1:L366" tableType="queryTable" totalsRowShown="0">
  <autoFilter ref="A1:L366" xr:uid="{B3EA4415-8192-4ABE-ADB0-C9A4BA1413CB}"/>
  <tableColumns count="12">
    <tableColumn id="1" xr3:uid="{34A26498-B913-462F-B451-DED8934B00D5}" uniqueName="1" name="Data" queryTableFieldId="1" dataDxfId="29"/>
    <tableColumn id="2" xr3:uid="{6FA3F3CB-D426-478E-A613-F60C5335E3E2}" uniqueName="2" name="retencja" queryTableFieldId="2"/>
    <tableColumn id="4" xr3:uid="{D17B864E-7B9D-4CC4-A5FC-77C7C81DE7B3}" uniqueName="4" name="Stan przed" queryTableFieldId="4"/>
    <tableColumn id="5" xr3:uid="{6100D246-7211-45DC-BFDA-21048B8192EB}" uniqueName="5" name="Stan po renetcji" queryTableFieldId="5" dataDxfId="28">
      <calculatedColumnFormula>ekodom34[[#This Row],[retencja]]+ekodom34[[#This Row],[Stan przed]]</calculatedColumnFormula>
    </tableColumn>
    <tableColumn id="3" xr3:uid="{B0641453-D8E4-4E32-8363-A5B15C1592B4}" uniqueName="3" name="Zużycie rodzinne" queryTableFieldId="3" dataDxfId="27">
      <calculatedColumnFormula>IF(ekodom34[[#This Row],[Dzień tygodnia]] = 3, 260, 190)</calculatedColumnFormula>
    </tableColumn>
    <tableColumn id="6" xr3:uid="{1E7737DA-8ED0-4F3B-BFA3-EA8BE738B1B9}" uniqueName="6" name="Dzień tygodnia" queryTableFieldId="6" dataDxfId="26">
      <calculatedColumnFormula>WEEKDAY(ekodom34[[#This Row],[Data]],2)</calculatedColumnFormula>
    </tableColumn>
    <tableColumn id="7" xr3:uid="{3944FCA3-4CF3-44B6-A70F-A006D750A20C}" uniqueName="7" name="Dni bez deszczu dp" queryTableFieldId="7" dataDxfId="25"/>
    <tableColumn id="8" xr3:uid="{9A412D6E-9DB7-4EE3-84E4-FFA566F7A11F}" uniqueName="8" name="Specjalne dolanie" queryTableFieldId="8" dataDxfId="24">
      <calculatedColumnFormula>IF(AND(AND(ekodom34[[#This Row],[Dni bez deszczu dp]] &gt;= 5, MOD(ekodom34[[#This Row],[Dni bez deszczu dp]], 5) = 0), ekodom34[[#This Row],[Czy dobry przedział ]] = "TAK"), 300, 0)</calculatedColumnFormula>
    </tableColumn>
    <tableColumn id="9" xr3:uid="{A27C6AB2-0442-4C7A-A4D2-4948F5F285F5}" uniqueName="9" name="Czy dobry przedział " queryTableFieldId="9" dataDxfId="23">
      <calculatedColumnFormula>IF(AND(ekodom34[[#This Row],[Data]] &gt;= DATE(2022,4,1), ekodom34[[#This Row],[Data]]&lt;=DATE(2022,9, 30)), "TAK", "NIE")</calculatedColumnFormula>
    </tableColumn>
    <tableColumn id="12" xr3:uid="{43C404D1-106A-4470-9FF7-3594BAA7CFF4}" uniqueName="12" name="Zmiana" queryTableFieldId="12" dataDxfId="22">
      <calculatedColumnFormula>ekodom34[[#This Row],[Zużycie rodzinne]]+ekodom34[[#This Row],[Specjalne dolanie]]</calculatedColumnFormula>
    </tableColumn>
    <tableColumn id="13" xr3:uid="{448EC9CA-C362-43A8-97D5-C32B37501199}" uniqueName="13" name="Zbiornik po zmianie" queryTableFieldId="13" dataDxfId="21">
      <calculatedColumnFormula>ekodom34[[#This Row],[Stan po renetcji]]-ekodom34[[#This Row],[Zmiana]]</calculatedColumnFormula>
    </tableColumn>
    <tableColumn id="14" xr3:uid="{EBE7E837-8A86-49DD-85CE-C82340EA4B3A}" uniqueName="14" name="Zbiornik na koniec dnia" queryTableFieldId="14" dataDxfId="20">
      <calculatedColumnFormula>MAX(ekodom34[[#This Row],[Zbiornik po zmianie]],0)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17221-63E2-46FC-A17D-4FBBA93F78C4}">
  <dimension ref="A1:B366"/>
  <sheetViews>
    <sheetView workbookViewId="0">
      <selection sqref="A1:XFD1048576"/>
    </sheetView>
  </sheetViews>
  <sheetFormatPr defaultRowHeight="14.25" x14ac:dyDescent="0.45"/>
  <cols>
    <col min="1" max="1" width="9.9296875" bestFit="1" customWidth="1"/>
    <col min="2" max="2" width="9.531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>
        <v>44562</v>
      </c>
      <c r="B2">
        <v>0</v>
      </c>
    </row>
    <row r="3" spans="1:2" x14ac:dyDescent="0.45">
      <c r="A3" s="1">
        <v>44563</v>
      </c>
      <c r="B3">
        <v>0</v>
      </c>
    </row>
    <row r="4" spans="1:2" x14ac:dyDescent="0.45">
      <c r="A4" s="1">
        <v>44564</v>
      </c>
      <c r="B4">
        <v>0</v>
      </c>
    </row>
    <row r="5" spans="1:2" x14ac:dyDescent="0.45">
      <c r="A5" s="1">
        <v>44565</v>
      </c>
      <c r="B5">
        <v>0</v>
      </c>
    </row>
    <row r="6" spans="1:2" x14ac:dyDescent="0.45">
      <c r="A6" s="1">
        <v>44566</v>
      </c>
      <c r="B6">
        <v>0</v>
      </c>
    </row>
    <row r="7" spans="1:2" x14ac:dyDescent="0.45">
      <c r="A7" s="1">
        <v>44567</v>
      </c>
      <c r="B7">
        <v>0</v>
      </c>
    </row>
    <row r="8" spans="1:2" x14ac:dyDescent="0.45">
      <c r="A8" s="1">
        <v>44568</v>
      </c>
      <c r="B8">
        <v>0</v>
      </c>
    </row>
    <row r="9" spans="1:2" x14ac:dyDescent="0.45">
      <c r="A9" s="1">
        <v>44569</v>
      </c>
      <c r="B9">
        <v>41</v>
      </c>
    </row>
    <row r="10" spans="1:2" x14ac:dyDescent="0.45">
      <c r="A10" s="1">
        <v>44570</v>
      </c>
      <c r="B10">
        <v>79</v>
      </c>
    </row>
    <row r="11" spans="1:2" x14ac:dyDescent="0.45">
      <c r="A11" s="1">
        <v>44571</v>
      </c>
      <c r="B11">
        <v>163</v>
      </c>
    </row>
    <row r="12" spans="1:2" x14ac:dyDescent="0.45">
      <c r="A12" s="1">
        <v>44572</v>
      </c>
      <c r="B12">
        <v>259</v>
      </c>
    </row>
    <row r="13" spans="1:2" x14ac:dyDescent="0.45">
      <c r="A13" s="1">
        <v>44573</v>
      </c>
      <c r="B13">
        <v>368</v>
      </c>
    </row>
    <row r="14" spans="1:2" x14ac:dyDescent="0.45">
      <c r="A14" s="1">
        <v>44574</v>
      </c>
      <c r="B14">
        <v>45</v>
      </c>
    </row>
    <row r="15" spans="1:2" x14ac:dyDescent="0.45">
      <c r="A15" s="1">
        <v>44575</v>
      </c>
      <c r="B15">
        <v>0</v>
      </c>
    </row>
    <row r="16" spans="1:2" x14ac:dyDescent="0.45">
      <c r="A16" s="1">
        <v>44576</v>
      </c>
      <c r="B16">
        <v>0</v>
      </c>
    </row>
    <row r="17" spans="1:2" x14ac:dyDescent="0.45">
      <c r="A17" s="1">
        <v>44577</v>
      </c>
      <c r="B17">
        <v>0</v>
      </c>
    </row>
    <row r="18" spans="1:2" x14ac:dyDescent="0.45">
      <c r="A18" s="1">
        <v>44578</v>
      </c>
      <c r="B18">
        <v>0</v>
      </c>
    </row>
    <row r="19" spans="1:2" x14ac:dyDescent="0.45">
      <c r="A19" s="1">
        <v>44579</v>
      </c>
      <c r="B19">
        <v>0</v>
      </c>
    </row>
    <row r="20" spans="1:2" x14ac:dyDescent="0.45">
      <c r="A20" s="1">
        <v>44580</v>
      </c>
      <c r="B20">
        <v>0</v>
      </c>
    </row>
    <row r="21" spans="1:2" x14ac:dyDescent="0.45">
      <c r="A21" s="1">
        <v>44581</v>
      </c>
      <c r="B21">
        <v>0</v>
      </c>
    </row>
    <row r="22" spans="1:2" x14ac:dyDescent="0.45">
      <c r="A22" s="1">
        <v>44582</v>
      </c>
      <c r="B22">
        <v>0</v>
      </c>
    </row>
    <row r="23" spans="1:2" x14ac:dyDescent="0.45">
      <c r="A23" s="1">
        <v>44583</v>
      </c>
      <c r="B23">
        <v>0</v>
      </c>
    </row>
    <row r="24" spans="1:2" x14ac:dyDescent="0.45">
      <c r="A24" s="1">
        <v>44584</v>
      </c>
      <c r="B24">
        <v>33</v>
      </c>
    </row>
    <row r="25" spans="1:2" x14ac:dyDescent="0.45">
      <c r="A25" s="1">
        <v>44585</v>
      </c>
      <c r="B25">
        <v>75</v>
      </c>
    </row>
    <row r="26" spans="1:2" x14ac:dyDescent="0.45">
      <c r="A26" s="1">
        <v>44586</v>
      </c>
      <c r="B26">
        <v>537</v>
      </c>
    </row>
    <row r="27" spans="1:2" x14ac:dyDescent="0.45">
      <c r="A27" s="1">
        <v>44587</v>
      </c>
      <c r="B27">
        <v>826</v>
      </c>
    </row>
    <row r="28" spans="1:2" x14ac:dyDescent="0.45">
      <c r="A28" s="1">
        <v>44588</v>
      </c>
      <c r="B28">
        <v>26</v>
      </c>
    </row>
    <row r="29" spans="1:2" x14ac:dyDescent="0.45">
      <c r="A29" s="1">
        <v>44589</v>
      </c>
      <c r="B29">
        <v>0</v>
      </c>
    </row>
    <row r="30" spans="1:2" x14ac:dyDescent="0.45">
      <c r="A30" s="1">
        <v>44590</v>
      </c>
      <c r="B30">
        <v>0</v>
      </c>
    </row>
    <row r="31" spans="1:2" x14ac:dyDescent="0.45">
      <c r="A31" s="1">
        <v>44591</v>
      </c>
      <c r="B31">
        <v>0</v>
      </c>
    </row>
    <row r="32" spans="1:2" x14ac:dyDescent="0.45">
      <c r="A32" s="1">
        <v>44592</v>
      </c>
      <c r="B32">
        <v>0</v>
      </c>
    </row>
    <row r="33" spans="1:2" x14ac:dyDescent="0.45">
      <c r="A33" s="1">
        <v>44593</v>
      </c>
      <c r="B33">
        <v>0</v>
      </c>
    </row>
    <row r="34" spans="1:2" x14ac:dyDescent="0.45">
      <c r="A34" s="1">
        <v>44594</v>
      </c>
      <c r="B34">
        <v>0</v>
      </c>
    </row>
    <row r="35" spans="1:2" x14ac:dyDescent="0.45">
      <c r="A35" s="1">
        <v>44595</v>
      </c>
      <c r="B35">
        <v>0</v>
      </c>
    </row>
    <row r="36" spans="1:2" x14ac:dyDescent="0.45">
      <c r="A36" s="1">
        <v>44596</v>
      </c>
      <c r="B36">
        <v>0</v>
      </c>
    </row>
    <row r="37" spans="1:2" x14ac:dyDescent="0.45">
      <c r="A37" s="1">
        <v>44597</v>
      </c>
      <c r="B37">
        <v>97</v>
      </c>
    </row>
    <row r="38" spans="1:2" x14ac:dyDescent="0.45">
      <c r="A38" s="1">
        <v>44598</v>
      </c>
      <c r="B38">
        <v>0</v>
      </c>
    </row>
    <row r="39" spans="1:2" x14ac:dyDescent="0.45">
      <c r="A39" s="1">
        <v>44599</v>
      </c>
      <c r="B39">
        <v>99</v>
      </c>
    </row>
    <row r="40" spans="1:2" x14ac:dyDescent="0.45">
      <c r="A40" s="1">
        <v>44600</v>
      </c>
      <c r="B40">
        <v>0</v>
      </c>
    </row>
    <row r="41" spans="1:2" x14ac:dyDescent="0.45">
      <c r="A41" s="1">
        <v>44601</v>
      </c>
      <c r="B41">
        <v>0</v>
      </c>
    </row>
    <row r="42" spans="1:2" x14ac:dyDescent="0.45">
      <c r="A42" s="1">
        <v>44602</v>
      </c>
      <c r="B42">
        <v>0</v>
      </c>
    </row>
    <row r="43" spans="1:2" x14ac:dyDescent="0.45">
      <c r="A43" s="1">
        <v>44603</v>
      </c>
      <c r="B43">
        <v>97</v>
      </c>
    </row>
    <row r="44" spans="1:2" x14ac:dyDescent="0.45">
      <c r="A44" s="1">
        <v>44604</v>
      </c>
      <c r="B44">
        <v>83</v>
      </c>
    </row>
    <row r="45" spans="1:2" x14ac:dyDescent="0.45">
      <c r="A45" s="1">
        <v>44605</v>
      </c>
      <c r="B45">
        <v>77</v>
      </c>
    </row>
    <row r="46" spans="1:2" x14ac:dyDescent="0.45">
      <c r="A46" s="1">
        <v>44606</v>
      </c>
      <c r="B46">
        <v>195</v>
      </c>
    </row>
    <row r="47" spans="1:2" x14ac:dyDescent="0.45">
      <c r="A47" s="1">
        <v>44607</v>
      </c>
      <c r="B47">
        <v>145</v>
      </c>
    </row>
    <row r="48" spans="1:2" x14ac:dyDescent="0.45">
      <c r="A48" s="1">
        <v>44608</v>
      </c>
      <c r="B48">
        <v>90</v>
      </c>
    </row>
    <row r="49" spans="1:2" x14ac:dyDescent="0.45">
      <c r="A49" s="1">
        <v>44609</v>
      </c>
      <c r="B49">
        <v>0</v>
      </c>
    </row>
    <row r="50" spans="1:2" x14ac:dyDescent="0.45">
      <c r="A50" s="1">
        <v>44610</v>
      </c>
      <c r="B50">
        <v>0</v>
      </c>
    </row>
    <row r="51" spans="1:2" x14ac:dyDescent="0.45">
      <c r="A51" s="1">
        <v>44611</v>
      </c>
      <c r="B51">
        <v>93</v>
      </c>
    </row>
    <row r="52" spans="1:2" x14ac:dyDescent="0.45">
      <c r="A52" s="1">
        <v>44612</v>
      </c>
      <c r="B52">
        <v>0</v>
      </c>
    </row>
    <row r="53" spans="1:2" x14ac:dyDescent="0.45">
      <c r="A53" s="1">
        <v>44613</v>
      </c>
      <c r="B53">
        <v>0</v>
      </c>
    </row>
    <row r="54" spans="1:2" x14ac:dyDescent="0.45">
      <c r="A54" s="1">
        <v>44614</v>
      </c>
      <c r="B54">
        <v>93</v>
      </c>
    </row>
    <row r="55" spans="1:2" x14ac:dyDescent="0.45">
      <c r="A55" s="1">
        <v>44615</v>
      </c>
      <c r="B55">
        <v>0</v>
      </c>
    </row>
    <row r="56" spans="1:2" x14ac:dyDescent="0.45">
      <c r="A56" s="1">
        <v>44616</v>
      </c>
      <c r="B56">
        <v>0</v>
      </c>
    </row>
    <row r="57" spans="1:2" x14ac:dyDescent="0.45">
      <c r="A57" s="1">
        <v>44617</v>
      </c>
      <c r="B57">
        <v>0</v>
      </c>
    </row>
    <row r="58" spans="1:2" x14ac:dyDescent="0.45">
      <c r="A58" s="1">
        <v>44618</v>
      </c>
      <c r="B58">
        <v>228</v>
      </c>
    </row>
    <row r="59" spans="1:2" x14ac:dyDescent="0.45">
      <c r="A59" s="1">
        <v>44619</v>
      </c>
      <c r="B59">
        <v>0</v>
      </c>
    </row>
    <row r="60" spans="1:2" x14ac:dyDescent="0.45">
      <c r="A60" s="1">
        <v>44620</v>
      </c>
      <c r="B60">
        <v>84</v>
      </c>
    </row>
    <row r="61" spans="1:2" x14ac:dyDescent="0.45">
      <c r="A61" s="1">
        <v>44621</v>
      </c>
      <c r="B61">
        <v>90</v>
      </c>
    </row>
    <row r="62" spans="1:2" x14ac:dyDescent="0.45">
      <c r="A62" s="1">
        <v>44622</v>
      </c>
      <c r="B62">
        <v>0</v>
      </c>
    </row>
    <row r="63" spans="1:2" x14ac:dyDescent="0.45">
      <c r="A63" s="1">
        <v>44623</v>
      </c>
      <c r="B63">
        <v>93</v>
      </c>
    </row>
    <row r="64" spans="1:2" x14ac:dyDescent="0.45">
      <c r="A64" s="1">
        <v>44624</v>
      </c>
      <c r="B64">
        <v>1189</v>
      </c>
    </row>
    <row r="65" spans="1:2" x14ac:dyDescent="0.45">
      <c r="A65" s="1">
        <v>44625</v>
      </c>
      <c r="B65">
        <v>139</v>
      </c>
    </row>
    <row r="66" spans="1:2" x14ac:dyDescent="0.45">
      <c r="A66" s="1">
        <v>44626</v>
      </c>
      <c r="B66">
        <v>0</v>
      </c>
    </row>
    <row r="67" spans="1:2" x14ac:dyDescent="0.45">
      <c r="A67" s="1">
        <v>44627</v>
      </c>
      <c r="B67">
        <v>0</v>
      </c>
    </row>
    <row r="68" spans="1:2" x14ac:dyDescent="0.45">
      <c r="A68" s="1">
        <v>44628</v>
      </c>
      <c r="B68">
        <v>75</v>
      </c>
    </row>
    <row r="69" spans="1:2" x14ac:dyDescent="0.45">
      <c r="A69" s="1">
        <v>44629</v>
      </c>
      <c r="B69">
        <v>612</v>
      </c>
    </row>
    <row r="70" spans="1:2" x14ac:dyDescent="0.45">
      <c r="A70" s="1">
        <v>44630</v>
      </c>
      <c r="B70">
        <v>0</v>
      </c>
    </row>
    <row r="71" spans="1:2" x14ac:dyDescent="0.45">
      <c r="A71" s="1">
        <v>44631</v>
      </c>
      <c r="B71">
        <v>137</v>
      </c>
    </row>
    <row r="72" spans="1:2" x14ac:dyDescent="0.45">
      <c r="A72" s="1">
        <v>44632</v>
      </c>
      <c r="B72">
        <v>122</v>
      </c>
    </row>
    <row r="73" spans="1:2" x14ac:dyDescent="0.45">
      <c r="A73" s="1">
        <v>44633</v>
      </c>
      <c r="B73">
        <v>0</v>
      </c>
    </row>
    <row r="74" spans="1:2" x14ac:dyDescent="0.45">
      <c r="A74" s="1">
        <v>44634</v>
      </c>
      <c r="B74">
        <v>0</v>
      </c>
    </row>
    <row r="75" spans="1:2" x14ac:dyDescent="0.45">
      <c r="A75" s="1">
        <v>44635</v>
      </c>
      <c r="B75">
        <v>88</v>
      </c>
    </row>
    <row r="76" spans="1:2" x14ac:dyDescent="0.45">
      <c r="A76" s="1">
        <v>44636</v>
      </c>
      <c r="B76">
        <v>112</v>
      </c>
    </row>
    <row r="77" spans="1:2" x14ac:dyDescent="0.45">
      <c r="A77" s="1">
        <v>44637</v>
      </c>
      <c r="B77">
        <v>82</v>
      </c>
    </row>
    <row r="78" spans="1:2" x14ac:dyDescent="0.45">
      <c r="A78" s="1">
        <v>44638</v>
      </c>
      <c r="B78">
        <v>174</v>
      </c>
    </row>
    <row r="79" spans="1:2" x14ac:dyDescent="0.45">
      <c r="A79" s="1">
        <v>44639</v>
      </c>
      <c r="B79">
        <v>279</v>
      </c>
    </row>
    <row r="80" spans="1:2" x14ac:dyDescent="0.45">
      <c r="A80" s="1">
        <v>44640</v>
      </c>
      <c r="B80">
        <v>125</v>
      </c>
    </row>
    <row r="81" spans="1:2" x14ac:dyDescent="0.45">
      <c r="A81" s="1">
        <v>44641</v>
      </c>
      <c r="B81">
        <v>123</v>
      </c>
    </row>
    <row r="82" spans="1:2" x14ac:dyDescent="0.45">
      <c r="A82" s="1">
        <v>44642</v>
      </c>
      <c r="B82">
        <v>108</v>
      </c>
    </row>
    <row r="83" spans="1:2" x14ac:dyDescent="0.45">
      <c r="A83" s="1">
        <v>44643</v>
      </c>
      <c r="B83">
        <v>0</v>
      </c>
    </row>
    <row r="84" spans="1:2" x14ac:dyDescent="0.45">
      <c r="A84" s="1">
        <v>44644</v>
      </c>
      <c r="B84">
        <v>0</v>
      </c>
    </row>
    <row r="85" spans="1:2" x14ac:dyDescent="0.45">
      <c r="A85" s="1">
        <v>44645</v>
      </c>
      <c r="B85">
        <v>0</v>
      </c>
    </row>
    <row r="86" spans="1:2" x14ac:dyDescent="0.45">
      <c r="A86" s="1">
        <v>44646</v>
      </c>
      <c r="B86">
        <v>0</v>
      </c>
    </row>
    <row r="87" spans="1:2" x14ac:dyDescent="0.45">
      <c r="A87" s="1">
        <v>44647</v>
      </c>
      <c r="B87">
        <v>0</v>
      </c>
    </row>
    <row r="88" spans="1:2" x14ac:dyDescent="0.45">
      <c r="A88" s="1">
        <v>44648</v>
      </c>
      <c r="B88">
        <v>0</v>
      </c>
    </row>
    <row r="89" spans="1:2" x14ac:dyDescent="0.45">
      <c r="A89" s="1">
        <v>44649</v>
      </c>
      <c r="B89">
        <v>0</v>
      </c>
    </row>
    <row r="90" spans="1:2" x14ac:dyDescent="0.45">
      <c r="A90" s="1">
        <v>44650</v>
      </c>
      <c r="B90">
        <v>0</v>
      </c>
    </row>
    <row r="91" spans="1:2" x14ac:dyDescent="0.45">
      <c r="A91" s="1">
        <v>44651</v>
      </c>
      <c r="B91">
        <v>207</v>
      </c>
    </row>
    <row r="92" spans="1:2" x14ac:dyDescent="0.45">
      <c r="A92" s="1">
        <v>44652</v>
      </c>
      <c r="B92">
        <v>1299</v>
      </c>
    </row>
    <row r="93" spans="1:2" x14ac:dyDescent="0.45">
      <c r="A93" s="1">
        <v>44653</v>
      </c>
      <c r="B93">
        <v>218</v>
      </c>
    </row>
    <row r="94" spans="1:2" x14ac:dyDescent="0.45">
      <c r="A94" s="1">
        <v>44654</v>
      </c>
      <c r="B94">
        <v>0</v>
      </c>
    </row>
    <row r="95" spans="1:2" x14ac:dyDescent="0.45">
      <c r="A95" s="1">
        <v>44655</v>
      </c>
      <c r="B95">
        <v>0</v>
      </c>
    </row>
    <row r="96" spans="1:2" x14ac:dyDescent="0.45">
      <c r="A96" s="1">
        <v>44656</v>
      </c>
      <c r="B96">
        <v>0</v>
      </c>
    </row>
    <row r="97" spans="1:2" x14ac:dyDescent="0.45">
      <c r="A97" s="1">
        <v>44657</v>
      </c>
      <c r="B97">
        <v>220</v>
      </c>
    </row>
    <row r="98" spans="1:2" x14ac:dyDescent="0.45">
      <c r="A98" s="1">
        <v>44658</v>
      </c>
      <c r="B98">
        <v>72</v>
      </c>
    </row>
    <row r="99" spans="1:2" x14ac:dyDescent="0.45">
      <c r="A99" s="1">
        <v>44659</v>
      </c>
      <c r="B99">
        <v>0</v>
      </c>
    </row>
    <row r="100" spans="1:2" x14ac:dyDescent="0.45">
      <c r="A100" s="1">
        <v>44660</v>
      </c>
      <c r="B100">
        <v>0</v>
      </c>
    </row>
    <row r="101" spans="1:2" x14ac:dyDescent="0.45">
      <c r="A101" s="1">
        <v>44661</v>
      </c>
      <c r="B101">
        <v>0</v>
      </c>
    </row>
    <row r="102" spans="1:2" x14ac:dyDescent="0.45">
      <c r="A102" s="1">
        <v>44662</v>
      </c>
      <c r="B102">
        <v>0</v>
      </c>
    </row>
    <row r="103" spans="1:2" x14ac:dyDescent="0.45">
      <c r="A103" s="1">
        <v>44663</v>
      </c>
      <c r="B103">
        <v>0</v>
      </c>
    </row>
    <row r="104" spans="1:2" x14ac:dyDescent="0.45">
      <c r="A104" s="1">
        <v>44664</v>
      </c>
      <c r="B104">
        <v>205</v>
      </c>
    </row>
    <row r="105" spans="1:2" x14ac:dyDescent="0.45">
      <c r="A105" s="1">
        <v>44665</v>
      </c>
      <c r="B105">
        <v>0</v>
      </c>
    </row>
    <row r="106" spans="1:2" x14ac:dyDescent="0.45">
      <c r="A106" s="1">
        <v>44666</v>
      </c>
      <c r="B106">
        <v>436</v>
      </c>
    </row>
    <row r="107" spans="1:2" x14ac:dyDescent="0.45">
      <c r="A107" s="1">
        <v>44667</v>
      </c>
      <c r="B107">
        <v>622</v>
      </c>
    </row>
    <row r="108" spans="1:2" x14ac:dyDescent="0.45">
      <c r="A108" s="1">
        <v>44668</v>
      </c>
      <c r="B108">
        <v>34</v>
      </c>
    </row>
    <row r="109" spans="1:2" x14ac:dyDescent="0.45">
      <c r="A109" s="1">
        <v>44669</v>
      </c>
      <c r="B109">
        <v>0</v>
      </c>
    </row>
    <row r="110" spans="1:2" x14ac:dyDescent="0.45">
      <c r="A110" s="1">
        <v>44670</v>
      </c>
      <c r="B110">
        <v>0</v>
      </c>
    </row>
    <row r="111" spans="1:2" x14ac:dyDescent="0.45">
      <c r="A111" s="1">
        <v>44671</v>
      </c>
      <c r="B111">
        <v>0</v>
      </c>
    </row>
    <row r="112" spans="1:2" x14ac:dyDescent="0.45">
      <c r="A112" s="1">
        <v>44672</v>
      </c>
      <c r="B112">
        <v>0</v>
      </c>
    </row>
    <row r="113" spans="1:2" x14ac:dyDescent="0.45">
      <c r="A113" s="1">
        <v>44673</v>
      </c>
      <c r="B113">
        <v>0</v>
      </c>
    </row>
    <row r="114" spans="1:2" x14ac:dyDescent="0.45">
      <c r="A114" s="1">
        <v>44674</v>
      </c>
      <c r="B114">
        <v>0</v>
      </c>
    </row>
    <row r="115" spans="1:2" x14ac:dyDescent="0.45">
      <c r="A115" s="1">
        <v>44675</v>
      </c>
      <c r="B115">
        <v>0</v>
      </c>
    </row>
    <row r="116" spans="1:2" x14ac:dyDescent="0.45">
      <c r="A116" s="1">
        <v>44676</v>
      </c>
      <c r="B116">
        <v>0</v>
      </c>
    </row>
    <row r="117" spans="1:2" x14ac:dyDescent="0.45">
      <c r="A117" s="1">
        <v>44677</v>
      </c>
      <c r="B117">
        <v>0</v>
      </c>
    </row>
    <row r="118" spans="1:2" x14ac:dyDescent="0.45">
      <c r="A118" s="1">
        <v>44678</v>
      </c>
      <c r="B118">
        <v>0</v>
      </c>
    </row>
    <row r="119" spans="1:2" x14ac:dyDescent="0.45">
      <c r="A119" s="1">
        <v>44679</v>
      </c>
      <c r="B119">
        <v>36</v>
      </c>
    </row>
    <row r="120" spans="1:2" x14ac:dyDescent="0.45">
      <c r="A120" s="1">
        <v>44680</v>
      </c>
      <c r="B120">
        <v>542</v>
      </c>
    </row>
    <row r="121" spans="1:2" x14ac:dyDescent="0.45">
      <c r="A121" s="1">
        <v>44681</v>
      </c>
      <c r="B121">
        <v>529</v>
      </c>
    </row>
    <row r="122" spans="1:2" x14ac:dyDescent="0.45">
      <c r="A122" s="1">
        <v>44682</v>
      </c>
      <c r="B122">
        <v>890</v>
      </c>
    </row>
    <row r="123" spans="1:2" x14ac:dyDescent="0.45">
      <c r="A123" s="1">
        <v>44683</v>
      </c>
      <c r="B123">
        <v>609</v>
      </c>
    </row>
    <row r="124" spans="1:2" x14ac:dyDescent="0.45">
      <c r="A124" s="1">
        <v>44684</v>
      </c>
      <c r="B124">
        <v>79</v>
      </c>
    </row>
    <row r="125" spans="1:2" x14ac:dyDescent="0.45">
      <c r="A125" s="1">
        <v>44685</v>
      </c>
      <c r="B125">
        <v>0</v>
      </c>
    </row>
    <row r="126" spans="1:2" x14ac:dyDescent="0.45">
      <c r="A126" s="1">
        <v>44686</v>
      </c>
      <c r="B126">
        <v>0</v>
      </c>
    </row>
    <row r="127" spans="1:2" x14ac:dyDescent="0.45">
      <c r="A127" s="1">
        <v>44687</v>
      </c>
      <c r="B127">
        <v>0</v>
      </c>
    </row>
    <row r="128" spans="1:2" x14ac:dyDescent="0.45">
      <c r="A128" s="1">
        <v>44688</v>
      </c>
      <c r="B128">
        <v>0</v>
      </c>
    </row>
    <row r="129" spans="1:2" x14ac:dyDescent="0.45">
      <c r="A129" s="1">
        <v>44689</v>
      </c>
      <c r="B129">
        <v>0</v>
      </c>
    </row>
    <row r="130" spans="1:2" x14ac:dyDescent="0.45">
      <c r="A130" s="1">
        <v>44690</v>
      </c>
      <c r="B130">
        <v>0</v>
      </c>
    </row>
    <row r="131" spans="1:2" x14ac:dyDescent="0.45">
      <c r="A131" s="1">
        <v>44691</v>
      </c>
      <c r="B131">
        <v>467</v>
      </c>
    </row>
    <row r="132" spans="1:2" x14ac:dyDescent="0.45">
      <c r="A132" s="1">
        <v>44692</v>
      </c>
      <c r="B132">
        <v>234</v>
      </c>
    </row>
    <row r="133" spans="1:2" x14ac:dyDescent="0.45">
      <c r="A133" s="1">
        <v>44693</v>
      </c>
      <c r="B133">
        <v>0</v>
      </c>
    </row>
    <row r="134" spans="1:2" x14ac:dyDescent="0.45">
      <c r="A134" s="1">
        <v>44694</v>
      </c>
      <c r="B134">
        <v>0</v>
      </c>
    </row>
    <row r="135" spans="1:2" x14ac:dyDescent="0.45">
      <c r="A135" s="1">
        <v>44695</v>
      </c>
      <c r="B135">
        <v>0</v>
      </c>
    </row>
    <row r="136" spans="1:2" x14ac:dyDescent="0.45">
      <c r="A136" s="1">
        <v>44696</v>
      </c>
      <c r="B136">
        <v>0</v>
      </c>
    </row>
    <row r="137" spans="1:2" x14ac:dyDescent="0.45">
      <c r="A137" s="1">
        <v>44697</v>
      </c>
      <c r="B137">
        <v>65</v>
      </c>
    </row>
    <row r="138" spans="1:2" x14ac:dyDescent="0.45">
      <c r="A138" s="1">
        <v>44698</v>
      </c>
      <c r="B138">
        <v>781</v>
      </c>
    </row>
    <row r="139" spans="1:2" x14ac:dyDescent="0.45">
      <c r="A139" s="1">
        <v>44699</v>
      </c>
      <c r="B139">
        <v>778</v>
      </c>
    </row>
    <row r="140" spans="1:2" x14ac:dyDescent="0.45">
      <c r="A140" s="1">
        <v>44700</v>
      </c>
      <c r="B140">
        <v>32</v>
      </c>
    </row>
    <row r="141" spans="1:2" x14ac:dyDescent="0.45">
      <c r="A141" s="1">
        <v>44701</v>
      </c>
      <c r="B141">
        <v>0</v>
      </c>
    </row>
    <row r="142" spans="1:2" x14ac:dyDescent="0.45">
      <c r="A142" s="1">
        <v>44702</v>
      </c>
      <c r="B142">
        <v>0</v>
      </c>
    </row>
    <row r="143" spans="1:2" x14ac:dyDescent="0.45">
      <c r="A143" s="1">
        <v>44703</v>
      </c>
      <c r="B143">
        <v>0</v>
      </c>
    </row>
    <row r="144" spans="1:2" x14ac:dyDescent="0.45">
      <c r="A144" s="1">
        <v>44704</v>
      </c>
      <c r="B144">
        <v>0</v>
      </c>
    </row>
    <row r="145" spans="1:2" x14ac:dyDescent="0.45">
      <c r="A145" s="1">
        <v>44705</v>
      </c>
      <c r="B145">
        <v>0</v>
      </c>
    </row>
    <row r="146" spans="1:2" x14ac:dyDescent="0.45">
      <c r="A146" s="1">
        <v>44706</v>
      </c>
      <c r="B146">
        <v>0</v>
      </c>
    </row>
    <row r="147" spans="1:2" x14ac:dyDescent="0.45">
      <c r="A147" s="1">
        <v>44707</v>
      </c>
      <c r="B147">
        <v>0</v>
      </c>
    </row>
    <row r="148" spans="1:2" x14ac:dyDescent="0.45">
      <c r="A148" s="1">
        <v>44708</v>
      </c>
      <c r="B148">
        <v>0</v>
      </c>
    </row>
    <row r="149" spans="1:2" x14ac:dyDescent="0.45">
      <c r="A149" s="1">
        <v>44709</v>
      </c>
      <c r="B149">
        <v>0</v>
      </c>
    </row>
    <row r="150" spans="1:2" x14ac:dyDescent="0.45">
      <c r="A150" s="1">
        <v>44710</v>
      </c>
      <c r="B150">
        <v>0</v>
      </c>
    </row>
    <row r="151" spans="1:2" x14ac:dyDescent="0.45">
      <c r="A151" s="1">
        <v>44711</v>
      </c>
      <c r="B151">
        <v>0</v>
      </c>
    </row>
    <row r="152" spans="1:2" x14ac:dyDescent="0.45">
      <c r="A152" s="1">
        <v>44712</v>
      </c>
      <c r="B152">
        <v>0</v>
      </c>
    </row>
    <row r="153" spans="1:2" x14ac:dyDescent="0.45">
      <c r="A153" s="1">
        <v>44713</v>
      </c>
      <c r="B153">
        <v>0</v>
      </c>
    </row>
    <row r="154" spans="1:2" x14ac:dyDescent="0.45">
      <c r="A154" s="1">
        <v>44714</v>
      </c>
      <c r="B154">
        <v>18</v>
      </c>
    </row>
    <row r="155" spans="1:2" x14ac:dyDescent="0.45">
      <c r="A155" s="1">
        <v>44715</v>
      </c>
      <c r="B155">
        <v>525</v>
      </c>
    </row>
    <row r="156" spans="1:2" x14ac:dyDescent="0.45">
      <c r="A156" s="1">
        <v>44716</v>
      </c>
      <c r="B156">
        <v>697</v>
      </c>
    </row>
    <row r="157" spans="1:2" x14ac:dyDescent="0.45">
      <c r="A157" s="1">
        <v>44717</v>
      </c>
      <c r="B157">
        <v>786</v>
      </c>
    </row>
    <row r="158" spans="1:2" x14ac:dyDescent="0.45">
      <c r="A158" s="1">
        <v>44718</v>
      </c>
      <c r="B158">
        <v>792</v>
      </c>
    </row>
    <row r="159" spans="1:2" x14ac:dyDescent="0.45">
      <c r="A159" s="1">
        <v>44719</v>
      </c>
      <c r="B159">
        <v>0</v>
      </c>
    </row>
    <row r="160" spans="1:2" x14ac:dyDescent="0.45">
      <c r="A160" s="1">
        <v>44720</v>
      </c>
      <c r="B160">
        <v>0</v>
      </c>
    </row>
    <row r="161" spans="1:2" x14ac:dyDescent="0.45">
      <c r="A161" s="1">
        <v>44721</v>
      </c>
      <c r="B161">
        <v>0</v>
      </c>
    </row>
    <row r="162" spans="1:2" x14ac:dyDescent="0.45">
      <c r="A162" s="1">
        <v>44722</v>
      </c>
      <c r="B162">
        <v>0</v>
      </c>
    </row>
    <row r="163" spans="1:2" x14ac:dyDescent="0.45">
      <c r="A163" s="1">
        <v>44723</v>
      </c>
      <c r="B163">
        <v>0</v>
      </c>
    </row>
    <row r="164" spans="1:2" x14ac:dyDescent="0.45">
      <c r="A164" s="1">
        <v>44724</v>
      </c>
      <c r="B164">
        <v>0</v>
      </c>
    </row>
    <row r="165" spans="1:2" x14ac:dyDescent="0.45">
      <c r="A165" s="1">
        <v>44725</v>
      </c>
      <c r="B165">
        <v>0</v>
      </c>
    </row>
    <row r="166" spans="1:2" x14ac:dyDescent="0.45">
      <c r="A166" s="1">
        <v>44726</v>
      </c>
      <c r="B166">
        <v>0</v>
      </c>
    </row>
    <row r="167" spans="1:2" x14ac:dyDescent="0.45">
      <c r="A167" s="1">
        <v>44727</v>
      </c>
      <c r="B167">
        <v>0</v>
      </c>
    </row>
    <row r="168" spans="1:2" x14ac:dyDescent="0.45">
      <c r="A168" s="1">
        <v>44728</v>
      </c>
      <c r="B168">
        <v>0</v>
      </c>
    </row>
    <row r="169" spans="1:2" x14ac:dyDescent="0.45">
      <c r="A169" s="1">
        <v>44729</v>
      </c>
      <c r="B169">
        <v>998</v>
      </c>
    </row>
    <row r="170" spans="1:2" x14ac:dyDescent="0.45">
      <c r="A170" s="1">
        <v>44730</v>
      </c>
      <c r="B170">
        <v>0</v>
      </c>
    </row>
    <row r="171" spans="1:2" x14ac:dyDescent="0.45">
      <c r="A171" s="1">
        <v>44731</v>
      </c>
      <c r="B171">
        <v>0</v>
      </c>
    </row>
    <row r="172" spans="1:2" x14ac:dyDescent="0.45">
      <c r="A172" s="1">
        <v>44732</v>
      </c>
      <c r="B172">
        <v>0</v>
      </c>
    </row>
    <row r="173" spans="1:2" x14ac:dyDescent="0.45">
      <c r="A173" s="1">
        <v>44733</v>
      </c>
      <c r="B173">
        <v>0</v>
      </c>
    </row>
    <row r="174" spans="1:2" x14ac:dyDescent="0.45">
      <c r="A174" s="1">
        <v>44734</v>
      </c>
      <c r="B174">
        <v>0</v>
      </c>
    </row>
    <row r="175" spans="1:2" x14ac:dyDescent="0.45">
      <c r="A175" s="1">
        <v>44735</v>
      </c>
      <c r="B175">
        <v>0</v>
      </c>
    </row>
    <row r="176" spans="1:2" x14ac:dyDescent="0.45">
      <c r="A176" s="1">
        <v>44736</v>
      </c>
      <c r="B176">
        <v>0</v>
      </c>
    </row>
    <row r="177" spans="1:2" x14ac:dyDescent="0.45">
      <c r="A177" s="1">
        <v>44737</v>
      </c>
      <c r="B177">
        <v>0</v>
      </c>
    </row>
    <row r="178" spans="1:2" x14ac:dyDescent="0.45">
      <c r="A178" s="1">
        <v>44738</v>
      </c>
      <c r="B178">
        <v>540</v>
      </c>
    </row>
    <row r="179" spans="1:2" x14ac:dyDescent="0.45">
      <c r="A179" s="1">
        <v>44739</v>
      </c>
      <c r="B179">
        <v>607</v>
      </c>
    </row>
    <row r="180" spans="1:2" x14ac:dyDescent="0.45">
      <c r="A180" s="1">
        <v>44740</v>
      </c>
      <c r="B180">
        <v>603</v>
      </c>
    </row>
    <row r="181" spans="1:2" x14ac:dyDescent="0.45">
      <c r="A181" s="1">
        <v>44741</v>
      </c>
      <c r="B181">
        <v>0</v>
      </c>
    </row>
    <row r="182" spans="1:2" x14ac:dyDescent="0.45">
      <c r="A182" s="1">
        <v>44742</v>
      </c>
      <c r="B182">
        <v>0</v>
      </c>
    </row>
    <row r="183" spans="1:2" x14ac:dyDescent="0.45">
      <c r="A183" s="1">
        <v>44743</v>
      </c>
      <c r="B183">
        <v>0</v>
      </c>
    </row>
    <row r="184" spans="1:2" x14ac:dyDescent="0.45">
      <c r="A184" s="1">
        <v>44744</v>
      </c>
      <c r="B184">
        <v>0</v>
      </c>
    </row>
    <row r="185" spans="1:2" x14ac:dyDescent="0.45">
      <c r="A185" s="1">
        <v>44745</v>
      </c>
      <c r="B185">
        <v>0</v>
      </c>
    </row>
    <row r="186" spans="1:2" x14ac:dyDescent="0.45">
      <c r="A186" s="1">
        <v>44746</v>
      </c>
      <c r="B186">
        <v>0</v>
      </c>
    </row>
    <row r="187" spans="1:2" x14ac:dyDescent="0.45">
      <c r="A187" s="1">
        <v>44747</v>
      </c>
      <c r="B187">
        <v>0</v>
      </c>
    </row>
    <row r="188" spans="1:2" x14ac:dyDescent="0.45">
      <c r="A188" s="1">
        <v>44748</v>
      </c>
      <c r="B188">
        <v>527</v>
      </c>
    </row>
    <row r="189" spans="1:2" x14ac:dyDescent="0.45">
      <c r="A189" s="1">
        <v>44749</v>
      </c>
      <c r="B189">
        <v>619</v>
      </c>
    </row>
    <row r="190" spans="1:2" x14ac:dyDescent="0.45">
      <c r="A190" s="1">
        <v>44750</v>
      </c>
      <c r="B190">
        <v>0</v>
      </c>
    </row>
    <row r="191" spans="1:2" x14ac:dyDescent="0.45">
      <c r="A191" s="1">
        <v>44751</v>
      </c>
      <c r="B191">
        <v>0</v>
      </c>
    </row>
    <row r="192" spans="1:2" x14ac:dyDescent="0.45">
      <c r="A192" s="1">
        <v>44752</v>
      </c>
      <c r="B192">
        <v>0</v>
      </c>
    </row>
    <row r="193" spans="1:2" x14ac:dyDescent="0.45">
      <c r="A193" s="1">
        <v>44753</v>
      </c>
      <c r="B193">
        <v>170</v>
      </c>
    </row>
    <row r="194" spans="1:2" x14ac:dyDescent="0.45">
      <c r="A194" s="1">
        <v>44754</v>
      </c>
      <c r="B194">
        <v>13</v>
      </c>
    </row>
    <row r="195" spans="1:2" x14ac:dyDescent="0.45">
      <c r="A195" s="1">
        <v>44755</v>
      </c>
      <c r="B195">
        <v>0</v>
      </c>
    </row>
    <row r="196" spans="1:2" x14ac:dyDescent="0.45">
      <c r="A196" s="1">
        <v>44756</v>
      </c>
      <c r="B196">
        <v>0</v>
      </c>
    </row>
    <row r="197" spans="1:2" x14ac:dyDescent="0.45">
      <c r="A197" s="1">
        <v>44757</v>
      </c>
      <c r="B197">
        <v>0</v>
      </c>
    </row>
    <row r="198" spans="1:2" x14ac:dyDescent="0.45">
      <c r="A198" s="1">
        <v>44758</v>
      </c>
      <c r="B198">
        <v>0</v>
      </c>
    </row>
    <row r="199" spans="1:2" x14ac:dyDescent="0.45">
      <c r="A199" s="1">
        <v>44759</v>
      </c>
      <c r="B199">
        <v>518</v>
      </c>
    </row>
    <row r="200" spans="1:2" x14ac:dyDescent="0.45">
      <c r="A200" s="1">
        <v>44760</v>
      </c>
      <c r="B200">
        <v>791</v>
      </c>
    </row>
    <row r="201" spans="1:2" x14ac:dyDescent="0.45">
      <c r="A201" s="1">
        <v>44761</v>
      </c>
      <c r="B201">
        <v>673</v>
      </c>
    </row>
    <row r="202" spans="1:2" x14ac:dyDescent="0.45">
      <c r="A202" s="1">
        <v>44762</v>
      </c>
      <c r="B202">
        <v>601</v>
      </c>
    </row>
    <row r="203" spans="1:2" x14ac:dyDescent="0.45">
      <c r="A203" s="1">
        <v>44763</v>
      </c>
      <c r="B203">
        <v>612</v>
      </c>
    </row>
    <row r="204" spans="1:2" x14ac:dyDescent="0.45">
      <c r="A204" s="1">
        <v>44764</v>
      </c>
      <c r="B204">
        <v>705</v>
      </c>
    </row>
    <row r="205" spans="1:2" x14ac:dyDescent="0.45">
      <c r="A205" s="1">
        <v>44765</v>
      </c>
      <c r="B205">
        <v>0</v>
      </c>
    </row>
    <row r="206" spans="1:2" x14ac:dyDescent="0.45">
      <c r="A206" s="1">
        <v>44766</v>
      </c>
      <c r="B206">
        <v>0</v>
      </c>
    </row>
    <row r="207" spans="1:2" x14ac:dyDescent="0.45">
      <c r="A207" s="1">
        <v>44767</v>
      </c>
      <c r="B207">
        <v>1100</v>
      </c>
    </row>
    <row r="208" spans="1:2" x14ac:dyDescent="0.45">
      <c r="A208" s="1">
        <v>44768</v>
      </c>
      <c r="B208">
        <v>118</v>
      </c>
    </row>
    <row r="209" spans="1:2" x14ac:dyDescent="0.45">
      <c r="A209" s="1">
        <v>44769</v>
      </c>
      <c r="B209">
        <v>69</v>
      </c>
    </row>
    <row r="210" spans="1:2" x14ac:dyDescent="0.45">
      <c r="A210" s="1">
        <v>44770</v>
      </c>
      <c r="B210">
        <v>0</v>
      </c>
    </row>
    <row r="211" spans="1:2" x14ac:dyDescent="0.45">
      <c r="A211" s="1">
        <v>44771</v>
      </c>
      <c r="B211">
        <v>0</v>
      </c>
    </row>
    <row r="212" spans="1:2" x14ac:dyDescent="0.45">
      <c r="A212" s="1">
        <v>44772</v>
      </c>
      <c r="B212">
        <v>0</v>
      </c>
    </row>
    <row r="213" spans="1:2" x14ac:dyDescent="0.45">
      <c r="A213" s="1">
        <v>44773</v>
      </c>
      <c r="B213">
        <v>0</v>
      </c>
    </row>
    <row r="214" spans="1:2" x14ac:dyDescent="0.45">
      <c r="A214" s="1">
        <v>44774</v>
      </c>
      <c r="B214">
        <v>0</v>
      </c>
    </row>
    <row r="215" spans="1:2" x14ac:dyDescent="0.45">
      <c r="A215" s="1">
        <v>44775</v>
      </c>
      <c r="B215">
        <v>0</v>
      </c>
    </row>
    <row r="216" spans="1:2" x14ac:dyDescent="0.45">
      <c r="A216" s="1">
        <v>44776</v>
      </c>
      <c r="B216">
        <v>0</v>
      </c>
    </row>
    <row r="217" spans="1:2" x14ac:dyDescent="0.45">
      <c r="A217" s="1">
        <v>44777</v>
      </c>
      <c r="B217">
        <v>0</v>
      </c>
    </row>
    <row r="218" spans="1:2" x14ac:dyDescent="0.45">
      <c r="A218" s="1">
        <v>44778</v>
      </c>
      <c r="B218">
        <v>0</v>
      </c>
    </row>
    <row r="219" spans="1:2" x14ac:dyDescent="0.45">
      <c r="A219" s="1">
        <v>44779</v>
      </c>
      <c r="B219">
        <v>0</v>
      </c>
    </row>
    <row r="220" spans="1:2" x14ac:dyDescent="0.45">
      <c r="A220" s="1">
        <v>44780</v>
      </c>
      <c r="B220">
        <v>0</v>
      </c>
    </row>
    <row r="221" spans="1:2" x14ac:dyDescent="0.45">
      <c r="A221" s="1">
        <v>44781</v>
      </c>
      <c r="B221">
        <v>660</v>
      </c>
    </row>
    <row r="222" spans="1:2" x14ac:dyDescent="0.45">
      <c r="A222" s="1">
        <v>44782</v>
      </c>
      <c r="B222">
        <v>1245</v>
      </c>
    </row>
    <row r="223" spans="1:2" x14ac:dyDescent="0.45">
      <c r="A223" s="1">
        <v>44783</v>
      </c>
      <c r="B223">
        <v>745</v>
      </c>
    </row>
    <row r="224" spans="1:2" x14ac:dyDescent="0.45">
      <c r="A224" s="1">
        <v>44784</v>
      </c>
      <c r="B224">
        <v>48</v>
      </c>
    </row>
    <row r="225" spans="1:2" x14ac:dyDescent="0.45">
      <c r="A225" s="1">
        <v>44785</v>
      </c>
      <c r="B225">
        <v>0</v>
      </c>
    </row>
    <row r="226" spans="1:2" x14ac:dyDescent="0.45">
      <c r="A226" s="1">
        <v>44786</v>
      </c>
      <c r="B226">
        <v>0</v>
      </c>
    </row>
    <row r="227" spans="1:2" x14ac:dyDescent="0.45">
      <c r="A227" s="1">
        <v>44787</v>
      </c>
      <c r="B227">
        <v>0</v>
      </c>
    </row>
    <row r="228" spans="1:2" x14ac:dyDescent="0.45">
      <c r="A228" s="1">
        <v>44788</v>
      </c>
      <c r="B228">
        <v>0</v>
      </c>
    </row>
    <row r="229" spans="1:2" x14ac:dyDescent="0.45">
      <c r="A229" s="1">
        <v>44789</v>
      </c>
      <c r="B229">
        <v>0</v>
      </c>
    </row>
    <row r="230" spans="1:2" x14ac:dyDescent="0.45">
      <c r="A230" s="1">
        <v>44790</v>
      </c>
      <c r="B230">
        <v>0</v>
      </c>
    </row>
    <row r="231" spans="1:2" x14ac:dyDescent="0.45">
      <c r="A231" s="1">
        <v>44791</v>
      </c>
      <c r="B231">
        <v>0</v>
      </c>
    </row>
    <row r="232" spans="1:2" x14ac:dyDescent="0.45">
      <c r="A232" s="1">
        <v>44792</v>
      </c>
      <c r="B232">
        <v>0</v>
      </c>
    </row>
    <row r="233" spans="1:2" x14ac:dyDescent="0.45">
      <c r="A233" s="1">
        <v>44793</v>
      </c>
      <c r="B233">
        <v>0</v>
      </c>
    </row>
    <row r="234" spans="1:2" x14ac:dyDescent="0.45">
      <c r="A234" s="1">
        <v>44794</v>
      </c>
      <c r="B234">
        <v>0</v>
      </c>
    </row>
    <row r="235" spans="1:2" x14ac:dyDescent="0.45">
      <c r="A235" s="1">
        <v>44795</v>
      </c>
      <c r="B235">
        <v>0</v>
      </c>
    </row>
    <row r="236" spans="1:2" x14ac:dyDescent="0.45">
      <c r="A236" s="1">
        <v>44796</v>
      </c>
      <c r="B236">
        <v>0</v>
      </c>
    </row>
    <row r="237" spans="1:2" x14ac:dyDescent="0.45">
      <c r="A237" s="1">
        <v>44797</v>
      </c>
      <c r="B237">
        <v>0</v>
      </c>
    </row>
    <row r="238" spans="1:2" x14ac:dyDescent="0.45">
      <c r="A238" s="1">
        <v>44798</v>
      </c>
      <c r="B238">
        <v>0</v>
      </c>
    </row>
    <row r="239" spans="1:2" x14ac:dyDescent="0.45">
      <c r="A239" s="1">
        <v>44799</v>
      </c>
      <c r="B239">
        <v>0</v>
      </c>
    </row>
    <row r="240" spans="1:2" x14ac:dyDescent="0.45">
      <c r="A240" s="1">
        <v>44800</v>
      </c>
      <c r="B240">
        <v>0</v>
      </c>
    </row>
    <row r="241" spans="1:2" x14ac:dyDescent="0.45">
      <c r="A241" s="1">
        <v>44801</v>
      </c>
      <c r="B241">
        <v>0</v>
      </c>
    </row>
    <row r="242" spans="1:2" x14ac:dyDescent="0.45">
      <c r="A242" s="1">
        <v>44802</v>
      </c>
      <c r="B242">
        <v>0</v>
      </c>
    </row>
    <row r="243" spans="1:2" x14ac:dyDescent="0.45">
      <c r="A243" s="1">
        <v>44803</v>
      </c>
      <c r="B243">
        <v>0</v>
      </c>
    </row>
    <row r="244" spans="1:2" x14ac:dyDescent="0.45">
      <c r="A244" s="1">
        <v>44804</v>
      </c>
      <c r="B244">
        <v>0</v>
      </c>
    </row>
    <row r="245" spans="1:2" x14ac:dyDescent="0.45">
      <c r="A245" s="1">
        <v>44805</v>
      </c>
      <c r="B245">
        <v>0</v>
      </c>
    </row>
    <row r="246" spans="1:2" x14ac:dyDescent="0.45">
      <c r="A246" s="1">
        <v>44806</v>
      </c>
      <c r="B246">
        <v>388</v>
      </c>
    </row>
    <row r="247" spans="1:2" x14ac:dyDescent="0.45">
      <c r="A247" s="1">
        <v>44807</v>
      </c>
      <c r="B247">
        <v>415</v>
      </c>
    </row>
    <row r="248" spans="1:2" x14ac:dyDescent="0.45">
      <c r="A248" s="1">
        <v>44808</v>
      </c>
      <c r="B248">
        <v>560</v>
      </c>
    </row>
    <row r="249" spans="1:2" x14ac:dyDescent="0.45">
      <c r="A249" s="1">
        <v>44809</v>
      </c>
      <c r="B249">
        <v>467</v>
      </c>
    </row>
    <row r="250" spans="1:2" x14ac:dyDescent="0.45">
      <c r="A250" s="1">
        <v>44810</v>
      </c>
      <c r="B250">
        <v>517</v>
      </c>
    </row>
    <row r="251" spans="1:2" x14ac:dyDescent="0.45">
      <c r="A251" s="1">
        <v>44811</v>
      </c>
      <c r="B251">
        <v>552</v>
      </c>
    </row>
    <row r="252" spans="1:2" x14ac:dyDescent="0.45">
      <c r="A252" s="1">
        <v>44812</v>
      </c>
      <c r="B252">
        <v>0</v>
      </c>
    </row>
    <row r="253" spans="1:2" x14ac:dyDescent="0.45">
      <c r="A253" s="1">
        <v>44813</v>
      </c>
      <c r="B253">
        <v>0</v>
      </c>
    </row>
    <row r="254" spans="1:2" x14ac:dyDescent="0.45">
      <c r="A254" s="1">
        <v>44814</v>
      </c>
      <c r="B254">
        <v>0</v>
      </c>
    </row>
    <row r="255" spans="1:2" x14ac:dyDescent="0.45">
      <c r="A255" s="1">
        <v>44815</v>
      </c>
      <c r="B255">
        <v>0</v>
      </c>
    </row>
    <row r="256" spans="1:2" x14ac:dyDescent="0.45">
      <c r="A256" s="1">
        <v>44816</v>
      </c>
      <c r="B256">
        <v>435</v>
      </c>
    </row>
    <row r="257" spans="1:2" x14ac:dyDescent="0.45">
      <c r="A257" s="1">
        <v>44817</v>
      </c>
      <c r="B257">
        <v>406</v>
      </c>
    </row>
    <row r="258" spans="1:2" x14ac:dyDescent="0.45">
      <c r="A258" s="1">
        <v>44818</v>
      </c>
      <c r="B258">
        <v>0</v>
      </c>
    </row>
    <row r="259" spans="1:2" x14ac:dyDescent="0.45">
      <c r="A259" s="1">
        <v>44819</v>
      </c>
      <c r="B259">
        <v>0</v>
      </c>
    </row>
    <row r="260" spans="1:2" x14ac:dyDescent="0.45">
      <c r="A260" s="1">
        <v>44820</v>
      </c>
      <c r="B260">
        <v>0</v>
      </c>
    </row>
    <row r="261" spans="1:2" x14ac:dyDescent="0.45">
      <c r="A261" s="1">
        <v>44821</v>
      </c>
      <c r="B261">
        <v>0</v>
      </c>
    </row>
    <row r="262" spans="1:2" x14ac:dyDescent="0.45">
      <c r="A262" s="1">
        <v>44822</v>
      </c>
      <c r="B262">
        <v>0</v>
      </c>
    </row>
    <row r="263" spans="1:2" x14ac:dyDescent="0.45">
      <c r="A263" s="1">
        <v>44823</v>
      </c>
      <c r="B263">
        <v>353</v>
      </c>
    </row>
    <row r="264" spans="1:2" x14ac:dyDescent="0.45">
      <c r="A264" s="1">
        <v>44824</v>
      </c>
      <c r="B264">
        <v>476</v>
      </c>
    </row>
    <row r="265" spans="1:2" x14ac:dyDescent="0.45">
      <c r="A265" s="1">
        <v>44825</v>
      </c>
      <c r="B265">
        <v>383</v>
      </c>
    </row>
    <row r="266" spans="1:2" x14ac:dyDescent="0.45">
      <c r="A266" s="1">
        <v>44826</v>
      </c>
      <c r="B266">
        <v>0</v>
      </c>
    </row>
    <row r="267" spans="1:2" x14ac:dyDescent="0.45">
      <c r="A267" s="1">
        <v>44827</v>
      </c>
      <c r="B267">
        <v>0</v>
      </c>
    </row>
    <row r="268" spans="1:2" x14ac:dyDescent="0.45">
      <c r="A268" s="1">
        <v>44828</v>
      </c>
      <c r="B268">
        <v>0</v>
      </c>
    </row>
    <row r="269" spans="1:2" x14ac:dyDescent="0.45">
      <c r="A269" s="1">
        <v>44829</v>
      </c>
      <c r="B269">
        <v>0</v>
      </c>
    </row>
    <row r="270" spans="1:2" x14ac:dyDescent="0.45">
      <c r="A270" s="1">
        <v>44830</v>
      </c>
      <c r="B270">
        <v>0</v>
      </c>
    </row>
    <row r="271" spans="1:2" x14ac:dyDescent="0.45">
      <c r="A271" s="1">
        <v>44831</v>
      </c>
      <c r="B271">
        <v>0</v>
      </c>
    </row>
    <row r="272" spans="1:2" x14ac:dyDescent="0.45">
      <c r="A272" s="1">
        <v>44832</v>
      </c>
      <c r="B272">
        <v>0</v>
      </c>
    </row>
    <row r="273" spans="1:2" x14ac:dyDescent="0.45">
      <c r="A273" s="1">
        <v>44833</v>
      </c>
      <c r="B273">
        <v>302</v>
      </c>
    </row>
    <row r="274" spans="1:2" x14ac:dyDescent="0.45">
      <c r="A274" s="1">
        <v>44834</v>
      </c>
      <c r="B274">
        <v>426</v>
      </c>
    </row>
    <row r="275" spans="1:2" x14ac:dyDescent="0.45">
      <c r="A275" s="1">
        <v>44835</v>
      </c>
      <c r="B275">
        <v>456</v>
      </c>
    </row>
    <row r="276" spans="1:2" x14ac:dyDescent="0.45">
      <c r="A276" s="1">
        <v>44836</v>
      </c>
      <c r="B276">
        <v>568</v>
      </c>
    </row>
    <row r="277" spans="1:2" x14ac:dyDescent="0.45">
      <c r="A277" s="1">
        <v>44837</v>
      </c>
      <c r="B277">
        <v>1182</v>
      </c>
    </row>
    <row r="278" spans="1:2" x14ac:dyDescent="0.45">
      <c r="A278" s="1">
        <v>44838</v>
      </c>
      <c r="B278">
        <v>0</v>
      </c>
    </row>
    <row r="279" spans="1:2" x14ac:dyDescent="0.45">
      <c r="A279" s="1">
        <v>44839</v>
      </c>
      <c r="B279">
        <v>0</v>
      </c>
    </row>
    <row r="280" spans="1:2" x14ac:dyDescent="0.45">
      <c r="A280" s="1">
        <v>44840</v>
      </c>
      <c r="B280">
        <v>0</v>
      </c>
    </row>
    <row r="281" spans="1:2" x14ac:dyDescent="0.45">
      <c r="A281" s="1">
        <v>44841</v>
      </c>
      <c r="B281">
        <v>0</v>
      </c>
    </row>
    <row r="282" spans="1:2" x14ac:dyDescent="0.45">
      <c r="A282" s="1">
        <v>44842</v>
      </c>
      <c r="B282">
        <v>0</v>
      </c>
    </row>
    <row r="283" spans="1:2" x14ac:dyDescent="0.45">
      <c r="A283" s="1">
        <v>44843</v>
      </c>
      <c r="B283">
        <v>0</v>
      </c>
    </row>
    <row r="284" spans="1:2" x14ac:dyDescent="0.45">
      <c r="A284" s="1">
        <v>44844</v>
      </c>
      <c r="B284">
        <v>1170</v>
      </c>
    </row>
    <row r="285" spans="1:2" x14ac:dyDescent="0.45">
      <c r="A285" s="1">
        <v>44845</v>
      </c>
      <c r="B285">
        <v>695</v>
      </c>
    </row>
    <row r="286" spans="1:2" x14ac:dyDescent="0.45">
      <c r="A286" s="1">
        <v>44846</v>
      </c>
      <c r="B286">
        <v>644</v>
      </c>
    </row>
    <row r="287" spans="1:2" x14ac:dyDescent="0.45">
      <c r="A287" s="1">
        <v>44847</v>
      </c>
      <c r="B287">
        <v>0</v>
      </c>
    </row>
    <row r="288" spans="1:2" x14ac:dyDescent="0.45">
      <c r="A288" s="1">
        <v>44848</v>
      </c>
      <c r="B288">
        <v>0</v>
      </c>
    </row>
    <row r="289" spans="1:2" x14ac:dyDescent="0.45">
      <c r="A289" s="1">
        <v>44849</v>
      </c>
      <c r="B289">
        <v>0</v>
      </c>
    </row>
    <row r="290" spans="1:2" x14ac:dyDescent="0.45">
      <c r="A290" s="1">
        <v>44850</v>
      </c>
      <c r="B290">
        <v>0</v>
      </c>
    </row>
    <row r="291" spans="1:2" x14ac:dyDescent="0.45">
      <c r="A291" s="1">
        <v>44851</v>
      </c>
      <c r="B291">
        <v>0</v>
      </c>
    </row>
    <row r="292" spans="1:2" x14ac:dyDescent="0.45">
      <c r="A292" s="1">
        <v>44852</v>
      </c>
      <c r="B292">
        <v>0</v>
      </c>
    </row>
    <row r="293" spans="1:2" x14ac:dyDescent="0.45">
      <c r="A293" s="1">
        <v>44853</v>
      </c>
      <c r="B293">
        <v>0</v>
      </c>
    </row>
    <row r="294" spans="1:2" x14ac:dyDescent="0.45">
      <c r="A294" s="1">
        <v>44854</v>
      </c>
      <c r="B294">
        <v>0</v>
      </c>
    </row>
    <row r="295" spans="1:2" x14ac:dyDescent="0.45">
      <c r="A295" s="1">
        <v>44855</v>
      </c>
      <c r="B295">
        <v>0</v>
      </c>
    </row>
    <row r="296" spans="1:2" x14ac:dyDescent="0.45">
      <c r="A296" s="1">
        <v>44856</v>
      </c>
      <c r="B296">
        <v>1084</v>
      </c>
    </row>
    <row r="297" spans="1:2" x14ac:dyDescent="0.45">
      <c r="A297" s="1">
        <v>44857</v>
      </c>
      <c r="B297">
        <v>1423</v>
      </c>
    </row>
    <row r="298" spans="1:2" x14ac:dyDescent="0.45">
      <c r="A298" s="1">
        <v>44858</v>
      </c>
      <c r="B298">
        <v>1315</v>
      </c>
    </row>
    <row r="299" spans="1:2" x14ac:dyDescent="0.45">
      <c r="A299" s="1">
        <v>44859</v>
      </c>
      <c r="B299">
        <v>717</v>
      </c>
    </row>
    <row r="300" spans="1:2" x14ac:dyDescent="0.45">
      <c r="A300" s="1">
        <v>44860</v>
      </c>
      <c r="B300">
        <v>1398</v>
      </c>
    </row>
    <row r="301" spans="1:2" x14ac:dyDescent="0.45">
      <c r="A301" s="1">
        <v>44861</v>
      </c>
      <c r="B301">
        <v>913</v>
      </c>
    </row>
    <row r="302" spans="1:2" x14ac:dyDescent="0.45">
      <c r="A302" s="1">
        <v>44862</v>
      </c>
      <c r="B302">
        <v>660</v>
      </c>
    </row>
    <row r="303" spans="1:2" x14ac:dyDescent="0.45">
      <c r="A303" s="1">
        <v>44863</v>
      </c>
      <c r="B303">
        <v>0</v>
      </c>
    </row>
    <row r="304" spans="1:2" x14ac:dyDescent="0.45">
      <c r="A304" s="1">
        <v>44864</v>
      </c>
      <c r="B304">
        <v>0</v>
      </c>
    </row>
    <row r="305" spans="1:2" x14ac:dyDescent="0.45">
      <c r="A305" s="1">
        <v>44865</v>
      </c>
      <c r="B305">
        <v>0</v>
      </c>
    </row>
    <row r="306" spans="1:2" x14ac:dyDescent="0.45">
      <c r="A306" s="1">
        <v>44866</v>
      </c>
      <c r="B306">
        <v>0</v>
      </c>
    </row>
    <row r="307" spans="1:2" x14ac:dyDescent="0.45">
      <c r="A307" s="1">
        <v>44867</v>
      </c>
      <c r="B307">
        <v>0</v>
      </c>
    </row>
    <row r="308" spans="1:2" x14ac:dyDescent="0.45">
      <c r="A308" s="1">
        <v>44868</v>
      </c>
      <c r="B308">
        <v>935</v>
      </c>
    </row>
    <row r="309" spans="1:2" x14ac:dyDescent="0.45">
      <c r="A309" s="1">
        <v>44869</v>
      </c>
      <c r="B309">
        <v>648</v>
      </c>
    </row>
    <row r="310" spans="1:2" x14ac:dyDescent="0.45">
      <c r="A310" s="1">
        <v>44870</v>
      </c>
      <c r="B310">
        <v>793</v>
      </c>
    </row>
    <row r="311" spans="1:2" x14ac:dyDescent="0.45">
      <c r="A311" s="1">
        <v>44871</v>
      </c>
      <c r="B311">
        <v>1276</v>
      </c>
    </row>
    <row r="312" spans="1:2" x14ac:dyDescent="0.45">
      <c r="A312" s="1">
        <v>44872</v>
      </c>
      <c r="B312">
        <v>1234</v>
      </c>
    </row>
    <row r="313" spans="1:2" x14ac:dyDescent="0.45">
      <c r="A313" s="1">
        <v>44873</v>
      </c>
      <c r="B313">
        <v>1302</v>
      </c>
    </row>
    <row r="314" spans="1:2" x14ac:dyDescent="0.45">
      <c r="A314" s="1">
        <v>44874</v>
      </c>
      <c r="B314">
        <v>1316</v>
      </c>
    </row>
    <row r="315" spans="1:2" x14ac:dyDescent="0.45">
      <c r="A315" s="1">
        <v>44875</v>
      </c>
      <c r="B315">
        <v>1463</v>
      </c>
    </row>
    <row r="316" spans="1:2" x14ac:dyDescent="0.45">
      <c r="A316" s="1">
        <v>44876</v>
      </c>
      <c r="B316">
        <v>771</v>
      </c>
    </row>
    <row r="317" spans="1:2" x14ac:dyDescent="0.45">
      <c r="A317" s="1">
        <v>44877</v>
      </c>
      <c r="B317">
        <v>0</v>
      </c>
    </row>
    <row r="318" spans="1:2" x14ac:dyDescent="0.45">
      <c r="A318" s="1">
        <v>44878</v>
      </c>
      <c r="B318">
        <v>0</v>
      </c>
    </row>
    <row r="319" spans="1:2" x14ac:dyDescent="0.45">
      <c r="A319" s="1">
        <v>44879</v>
      </c>
      <c r="B319">
        <v>0</v>
      </c>
    </row>
    <row r="320" spans="1:2" x14ac:dyDescent="0.45">
      <c r="A320" s="1">
        <v>44880</v>
      </c>
      <c r="B320">
        <v>0</v>
      </c>
    </row>
    <row r="321" spans="1:2" x14ac:dyDescent="0.45">
      <c r="A321" s="1">
        <v>44881</v>
      </c>
      <c r="B321">
        <v>0</v>
      </c>
    </row>
    <row r="322" spans="1:2" x14ac:dyDescent="0.45">
      <c r="A322" s="1">
        <v>44882</v>
      </c>
      <c r="B322">
        <v>0</v>
      </c>
    </row>
    <row r="323" spans="1:2" x14ac:dyDescent="0.45">
      <c r="A323" s="1">
        <v>44883</v>
      </c>
      <c r="B323">
        <v>0</v>
      </c>
    </row>
    <row r="324" spans="1:2" x14ac:dyDescent="0.45">
      <c r="A324" s="1">
        <v>44884</v>
      </c>
      <c r="B324">
        <v>816</v>
      </c>
    </row>
    <row r="325" spans="1:2" x14ac:dyDescent="0.45">
      <c r="A325" s="1">
        <v>44885</v>
      </c>
      <c r="B325">
        <v>734</v>
      </c>
    </row>
    <row r="326" spans="1:2" x14ac:dyDescent="0.45">
      <c r="A326" s="1">
        <v>44886</v>
      </c>
      <c r="B326">
        <v>1097</v>
      </c>
    </row>
    <row r="327" spans="1:2" x14ac:dyDescent="0.45">
      <c r="A327" s="1">
        <v>44887</v>
      </c>
      <c r="B327">
        <v>640</v>
      </c>
    </row>
    <row r="328" spans="1:2" x14ac:dyDescent="0.45">
      <c r="A328" s="1">
        <v>44888</v>
      </c>
      <c r="B328">
        <v>0</v>
      </c>
    </row>
    <row r="329" spans="1:2" x14ac:dyDescent="0.45">
      <c r="A329" s="1">
        <v>44889</v>
      </c>
      <c r="B329">
        <v>0</v>
      </c>
    </row>
    <row r="330" spans="1:2" x14ac:dyDescent="0.45">
      <c r="A330" s="1">
        <v>44890</v>
      </c>
      <c r="B330">
        <v>1066</v>
      </c>
    </row>
    <row r="331" spans="1:2" x14ac:dyDescent="0.45">
      <c r="A331" s="1">
        <v>44891</v>
      </c>
      <c r="B331">
        <v>670</v>
      </c>
    </row>
    <row r="332" spans="1:2" x14ac:dyDescent="0.45">
      <c r="A332" s="1">
        <v>44892</v>
      </c>
      <c r="B332">
        <v>0</v>
      </c>
    </row>
    <row r="333" spans="1:2" x14ac:dyDescent="0.45">
      <c r="A333" s="1">
        <v>44893</v>
      </c>
      <c r="B333">
        <v>0</v>
      </c>
    </row>
    <row r="334" spans="1:2" x14ac:dyDescent="0.45">
      <c r="A334" s="1">
        <v>44894</v>
      </c>
      <c r="B334">
        <v>0</v>
      </c>
    </row>
    <row r="335" spans="1:2" x14ac:dyDescent="0.45">
      <c r="A335" s="1">
        <v>44895</v>
      </c>
      <c r="B335">
        <v>0</v>
      </c>
    </row>
    <row r="336" spans="1:2" x14ac:dyDescent="0.45">
      <c r="A336" s="1">
        <v>44896</v>
      </c>
      <c r="B336">
        <v>0</v>
      </c>
    </row>
    <row r="337" spans="1:2" x14ac:dyDescent="0.45">
      <c r="A337" s="1">
        <v>44897</v>
      </c>
      <c r="B337">
        <v>0</v>
      </c>
    </row>
    <row r="338" spans="1:2" x14ac:dyDescent="0.45">
      <c r="A338" s="1">
        <v>44898</v>
      </c>
      <c r="B338">
        <v>0</v>
      </c>
    </row>
    <row r="339" spans="1:2" x14ac:dyDescent="0.45">
      <c r="A339" s="1">
        <v>44899</v>
      </c>
      <c r="B339">
        <v>0</v>
      </c>
    </row>
    <row r="340" spans="1:2" x14ac:dyDescent="0.45">
      <c r="A340" s="1">
        <v>44900</v>
      </c>
      <c r="B340">
        <v>29</v>
      </c>
    </row>
    <row r="341" spans="1:2" x14ac:dyDescent="0.45">
      <c r="A341" s="1">
        <v>44901</v>
      </c>
      <c r="B341">
        <v>46</v>
      </c>
    </row>
    <row r="342" spans="1:2" x14ac:dyDescent="0.45">
      <c r="A342" s="1">
        <v>44902</v>
      </c>
      <c r="B342">
        <v>0</v>
      </c>
    </row>
    <row r="343" spans="1:2" x14ac:dyDescent="0.45">
      <c r="A343" s="1">
        <v>44903</v>
      </c>
      <c r="B343">
        <v>0</v>
      </c>
    </row>
    <row r="344" spans="1:2" x14ac:dyDescent="0.45">
      <c r="A344" s="1">
        <v>44904</v>
      </c>
      <c r="B344">
        <v>0</v>
      </c>
    </row>
    <row r="345" spans="1:2" x14ac:dyDescent="0.45">
      <c r="A345" s="1">
        <v>44905</v>
      </c>
      <c r="B345">
        <v>0</v>
      </c>
    </row>
    <row r="346" spans="1:2" x14ac:dyDescent="0.45">
      <c r="A346" s="1">
        <v>44906</v>
      </c>
      <c r="B346">
        <v>0</v>
      </c>
    </row>
    <row r="347" spans="1:2" x14ac:dyDescent="0.45">
      <c r="A347" s="1">
        <v>44907</v>
      </c>
      <c r="B347">
        <v>0</v>
      </c>
    </row>
    <row r="348" spans="1:2" x14ac:dyDescent="0.45">
      <c r="A348" s="1">
        <v>44908</v>
      </c>
      <c r="B348">
        <v>145</v>
      </c>
    </row>
    <row r="349" spans="1:2" x14ac:dyDescent="0.45">
      <c r="A349" s="1">
        <v>44909</v>
      </c>
      <c r="B349">
        <v>0</v>
      </c>
    </row>
    <row r="350" spans="1:2" x14ac:dyDescent="0.45">
      <c r="A350" s="1">
        <v>44910</v>
      </c>
      <c r="B350">
        <v>0</v>
      </c>
    </row>
    <row r="351" spans="1:2" x14ac:dyDescent="0.45">
      <c r="A351" s="1">
        <v>44911</v>
      </c>
      <c r="B351">
        <v>24</v>
      </c>
    </row>
    <row r="352" spans="1:2" x14ac:dyDescent="0.45">
      <c r="A352" s="1">
        <v>44912</v>
      </c>
      <c r="B352">
        <v>0</v>
      </c>
    </row>
    <row r="353" spans="1:2" x14ac:dyDescent="0.45">
      <c r="A353" s="1">
        <v>44913</v>
      </c>
      <c r="B353">
        <v>0</v>
      </c>
    </row>
    <row r="354" spans="1:2" x14ac:dyDescent="0.45">
      <c r="A354" s="1">
        <v>44914</v>
      </c>
      <c r="B354">
        <v>45</v>
      </c>
    </row>
    <row r="355" spans="1:2" x14ac:dyDescent="0.45">
      <c r="A355" s="1">
        <v>44915</v>
      </c>
      <c r="B355">
        <v>97</v>
      </c>
    </row>
    <row r="356" spans="1:2" x14ac:dyDescent="0.45">
      <c r="A356" s="1">
        <v>44916</v>
      </c>
      <c r="B356">
        <v>0</v>
      </c>
    </row>
    <row r="357" spans="1:2" x14ac:dyDescent="0.45">
      <c r="A357" s="1">
        <v>44917</v>
      </c>
      <c r="B357">
        <v>22</v>
      </c>
    </row>
    <row r="358" spans="1:2" x14ac:dyDescent="0.45">
      <c r="A358" s="1">
        <v>44918</v>
      </c>
      <c r="B358">
        <v>0</v>
      </c>
    </row>
    <row r="359" spans="1:2" x14ac:dyDescent="0.45">
      <c r="A359" s="1">
        <v>44919</v>
      </c>
      <c r="B359">
        <v>0</v>
      </c>
    </row>
    <row r="360" spans="1:2" x14ac:dyDescent="0.45">
      <c r="A360" s="1">
        <v>44920</v>
      </c>
      <c r="B360">
        <v>0</v>
      </c>
    </row>
    <row r="361" spans="1:2" x14ac:dyDescent="0.45">
      <c r="A361" s="1">
        <v>44921</v>
      </c>
      <c r="B361">
        <v>135</v>
      </c>
    </row>
    <row r="362" spans="1:2" x14ac:dyDescent="0.45">
      <c r="A362" s="1">
        <v>44922</v>
      </c>
      <c r="B362">
        <v>0</v>
      </c>
    </row>
    <row r="363" spans="1:2" x14ac:dyDescent="0.45">
      <c r="A363" s="1">
        <v>44923</v>
      </c>
      <c r="B363">
        <v>153</v>
      </c>
    </row>
    <row r="364" spans="1:2" x14ac:dyDescent="0.45">
      <c r="A364" s="1">
        <v>44924</v>
      </c>
      <c r="B364">
        <v>0</v>
      </c>
    </row>
    <row r="365" spans="1:2" x14ac:dyDescent="0.45">
      <c r="A365" s="1">
        <v>44925</v>
      </c>
      <c r="B365">
        <v>0</v>
      </c>
    </row>
    <row r="366" spans="1:2" x14ac:dyDescent="0.45">
      <c r="A366" s="1">
        <v>44926</v>
      </c>
      <c r="B366">
        <v>144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8332-7B03-4D19-ADD6-9B4FC085287A}">
  <dimension ref="A1:L366"/>
  <sheetViews>
    <sheetView workbookViewId="0">
      <selection sqref="A1:XFD1048576"/>
    </sheetView>
  </sheetViews>
  <sheetFormatPr defaultRowHeight="14.25" x14ac:dyDescent="0.45"/>
  <cols>
    <col min="1" max="1" width="9.9296875" bestFit="1" customWidth="1"/>
    <col min="2" max="2" width="9.53125" bestFit="1" customWidth="1"/>
    <col min="3" max="3" width="9.53125" customWidth="1"/>
    <col min="4" max="4" width="16.59765625" customWidth="1"/>
    <col min="5" max="5" width="15.3984375" customWidth="1"/>
  </cols>
  <sheetData>
    <row r="1" spans="1:12" x14ac:dyDescent="0.4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s="1">
        <v>44562</v>
      </c>
      <c r="B2">
        <v>0</v>
      </c>
      <c r="C2">
        <v>0</v>
      </c>
      <c r="D2">
        <f>ekodom3[[#This Row],[retencja]]+ekodom3[[#This Row],[Stan przed]]</f>
        <v>0</v>
      </c>
      <c r="E2">
        <f>IF(ekodom3[[#This Row],[Dzień tygodnia]] = 3, 260, 190)</f>
        <v>190</v>
      </c>
      <c r="F2">
        <f>WEEKDAY(ekodom3[[#This Row],[Data]],2)</f>
        <v>6</v>
      </c>
      <c r="G2" s="4">
        <v>1</v>
      </c>
      <c r="H2" s="4">
        <f>IF(AND(AND(ekodom3[[#This Row],[Dni bez deszczu dp]] &gt;= 5, MOD(ekodom3[[#This Row],[Dni bez deszczu dp]], 5) = 0), ekodom3[[#This Row],[Czy dobry przedział ]] = "TAK"), 300, 0)</f>
        <v>0</v>
      </c>
      <c r="I2" s="4" t="str">
        <f>IF(AND(ekodom3[[#This Row],[Data]] &gt;= DATE(2022,4,1), ekodom3[[#This Row],[Data]]&lt;=DATE(2022,9, 30)), "TAK", "NIE")</f>
        <v>NIE</v>
      </c>
      <c r="J2" s="4">
        <f>ekodom3[[#This Row],[Zużycie rodzinne]]+ekodom3[[#This Row],[Specjalne dolanie]]</f>
        <v>190</v>
      </c>
      <c r="K2" s="4">
        <f>ekodom3[[#This Row],[Stan po renetcji]]-ekodom3[[#This Row],[Zmiana]]</f>
        <v>-190</v>
      </c>
      <c r="L2" s="4">
        <f>MAX(ekodom3[[#This Row],[Zbiornik po zmianie]],0)</f>
        <v>0</v>
      </c>
    </row>
    <row r="3" spans="1:12" x14ac:dyDescent="0.45">
      <c r="A3" s="1">
        <v>44563</v>
      </c>
      <c r="B3">
        <v>0</v>
      </c>
      <c r="C3">
        <f>L2</f>
        <v>0</v>
      </c>
      <c r="D3">
        <f>ekodom3[[#This Row],[retencja]]+ekodom3[[#This Row],[Stan przed]]</f>
        <v>0</v>
      </c>
      <c r="E3">
        <f>IF(ekodom3[[#This Row],[Dzień tygodnia]] = 3, 260, 190)</f>
        <v>190</v>
      </c>
      <c r="F3">
        <f>WEEKDAY(ekodom3[[#This Row],[Data]],2)</f>
        <v>7</v>
      </c>
      <c r="G3" s="4">
        <f>IF(ekodom3[[#This Row],[retencja]]= 0, G2+1, 0)</f>
        <v>2</v>
      </c>
      <c r="H3" s="4">
        <f>IF(AND(AND(ekodom3[[#This Row],[Dni bez deszczu dp]] &gt;= 5, MOD(ekodom3[[#This Row],[Dni bez deszczu dp]], 5) = 0), ekodom3[[#This Row],[Czy dobry przedział ]] = "TAK"), 300, 0)</f>
        <v>0</v>
      </c>
      <c r="I3" s="4" t="str">
        <f>IF(AND(ekodom3[[#This Row],[Data]] &gt;= DATE(2022,4,1), ekodom3[[#This Row],[Data]]&lt;=DATE(2022,9, 30)), "TAK", "NIE")</f>
        <v>NIE</v>
      </c>
      <c r="J3" s="4">
        <f>ekodom3[[#This Row],[Zużycie rodzinne]]+ekodom3[[#This Row],[Specjalne dolanie]]</f>
        <v>190</v>
      </c>
      <c r="K3" s="4">
        <f>ekodom3[[#This Row],[Stan po renetcji]]-ekodom3[[#This Row],[Zmiana]]</f>
        <v>-190</v>
      </c>
      <c r="L3" s="4">
        <f>MAX(ekodom3[[#This Row],[Zbiornik po zmianie]],0)</f>
        <v>0</v>
      </c>
    </row>
    <row r="4" spans="1:12" x14ac:dyDescent="0.45">
      <c r="A4" s="1">
        <v>44564</v>
      </c>
      <c r="B4">
        <v>0</v>
      </c>
      <c r="C4">
        <f t="shared" ref="C4:C67" si="0">L3</f>
        <v>0</v>
      </c>
      <c r="D4">
        <f>ekodom3[[#This Row],[retencja]]+ekodom3[[#This Row],[Stan przed]]</f>
        <v>0</v>
      </c>
      <c r="E4">
        <f>IF(ekodom3[[#This Row],[Dzień tygodnia]] = 3, 260, 190)</f>
        <v>190</v>
      </c>
      <c r="F4">
        <f>WEEKDAY(ekodom3[[#This Row],[Data]],2)</f>
        <v>1</v>
      </c>
      <c r="G4" s="4">
        <f>IF(ekodom3[[#This Row],[retencja]]= 0, G3+1, 0)</f>
        <v>3</v>
      </c>
      <c r="H4" s="4">
        <f>IF(AND(AND(ekodom3[[#This Row],[Dni bez deszczu dp]] &gt;= 5, MOD(ekodom3[[#This Row],[Dni bez deszczu dp]], 5) = 0), ekodom3[[#This Row],[Czy dobry przedział ]] = "TAK"), 300, 0)</f>
        <v>0</v>
      </c>
      <c r="I4" s="4" t="str">
        <f>IF(AND(ekodom3[[#This Row],[Data]] &gt;= DATE(2022,4,1), ekodom3[[#This Row],[Data]]&lt;=DATE(2022,9, 30)), "TAK", "NIE")</f>
        <v>NIE</v>
      </c>
      <c r="J4" s="4">
        <f>ekodom3[[#This Row],[Zużycie rodzinne]]+ekodom3[[#This Row],[Specjalne dolanie]]</f>
        <v>190</v>
      </c>
      <c r="K4" s="4">
        <f>ekodom3[[#This Row],[Stan po renetcji]]-ekodom3[[#This Row],[Zmiana]]</f>
        <v>-190</v>
      </c>
      <c r="L4" s="4">
        <f>MAX(ekodom3[[#This Row],[Zbiornik po zmianie]],0)</f>
        <v>0</v>
      </c>
    </row>
    <row r="5" spans="1:12" x14ac:dyDescent="0.45">
      <c r="A5" s="1">
        <v>44565</v>
      </c>
      <c r="B5">
        <v>0</v>
      </c>
      <c r="C5">
        <f t="shared" si="0"/>
        <v>0</v>
      </c>
      <c r="D5">
        <f>ekodom3[[#This Row],[retencja]]+ekodom3[[#This Row],[Stan przed]]</f>
        <v>0</v>
      </c>
      <c r="E5">
        <f>IF(ekodom3[[#This Row],[Dzień tygodnia]] = 3, 260, 190)</f>
        <v>190</v>
      </c>
      <c r="F5">
        <f>WEEKDAY(ekodom3[[#This Row],[Data]],2)</f>
        <v>2</v>
      </c>
      <c r="G5" s="4">
        <f>IF(ekodom3[[#This Row],[retencja]]= 0, G4+1, 0)</f>
        <v>4</v>
      </c>
      <c r="H5" s="4">
        <f>IF(AND(AND(ekodom3[[#This Row],[Dni bez deszczu dp]] &gt;= 5, MOD(ekodom3[[#This Row],[Dni bez deszczu dp]], 5) = 0), ekodom3[[#This Row],[Czy dobry przedział ]] = "TAK"), 300, 0)</f>
        <v>0</v>
      </c>
      <c r="I5" s="4" t="str">
        <f>IF(AND(ekodom3[[#This Row],[Data]] &gt;= DATE(2022,4,1), ekodom3[[#This Row],[Data]]&lt;=DATE(2022,9, 30)), "TAK", "NIE")</f>
        <v>NIE</v>
      </c>
      <c r="J5" s="4">
        <f>ekodom3[[#This Row],[Zużycie rodzinne]]+ekodom3[[#This Row],[Specjalne dolanie]]</f>
        <v>190</v>
      </c>
      <c r="K5" s="4">
        <f>ekodom3[[#This Row],[Stan po renetcji]]-ekodom3[[#This Row],[Zmiana]]</f>
        <v>-190</v>
      </c>
      <c r="L5" s="4">
        <f>MAX(ekodom3[[#This Row],[Zbiornik po zmianie]],0)</f>
        <v>0</v>
      </c>
    </row>
    <row r="6" spans="1:12" x14ac:dyDescent="0.45">
      <c r="A6" s="1">
        <v>44566</v>
      </c>
      <c r="B6">
        <v>0</v>
      </c>
      <c r="C6">
        <f t="shared" si="0"/>
        <v>0</v>
      </c>
      <c r="D6">
        <f>ekodom3[[#This Row],[retencja]]+ekodom3[[#This Row],[Stan przed]]</f>
        <v>0</v>
      </c>
      <c r="E6">
        <f>IF(ekodom3[[#This Row],[Dzień tygodnia]] = 3, 260, 190)</f>
        <v>260</v>
      </c>
      <c r="F6">
        <f>WEEKDAY(ekodom3[[#This Row],[Data]],2)</f>
        <v>3</v>
      </c>
      <c r="G6" s="4">
        <f>IF(ekodom3[[#This Row],[retencja]]= 0, G5+1, 0)</f>
        <v>5</v>
      </c>
      <c r="H6" s="4">
        <f>IF(AND(AND(ekodom3[[#This Row],[Dni bez deszczu dp]] &gt;= 5, MOD(ekodom3[[#This Row],[Dni bez deszczu dp]], 5) = 0), ekodom3[[#This Row],[Czy dobry przedział ]] = "TAK"), 300, 0)</f>
        <v>0</v>
      </c>
      <c r="I6" s="4" t="str">
        <f>IF(AND(ekodom3[[#This Row],[Data]] &gt;= DATE(2022,4,1), ekodom3[[#This Row],[Data]]&lt;=DATE(2022,9, 30)), "TAK", "NIE")</f>
        <v>NIE</v>
      </c>
      <c r="J6" s="4">
        <f>ekodom3[[#This Row],[Zużycie rodzinne]]+ekodom3[[#This Row],[Specjalne dolanie]]</f>
        <v>260</v>
      </c>
      <c r="K6" s="4">
        <f>ekodom3[[#This Row],[Stan po renetcji]]-ekodom3[[#This Row],[Zmiana]]</f>
        <v>-260</v>
      </c>
      <c r="L6" s="4">
        <f>MAX(ekodom3[[#This Row],[Zbiornik po zmianie]],0)</f>
        <v>0</v>
      </c>
    </row>
    <row r="7" spans="1:12" x14ac:dyDescent="0.45">
      <c r="A7" s="1">
        <v>44567</v>
      </c>
      <c r="B7">
        <v>0</v>
      </c>
      <c r="C7">
        <f t="shared" si="0"/>
        <v>0</v>
      </c>
      <c r="D7">
        <f>ekodom3[[#This Row],[retencja]]+ekodom3[[#This Row],[Stan przed]]</f>
        <v>0</v>
      </c>
      <c r="E7">
        <f>IF(ekodom3[[#This Row],[Dzień tygodnia]] = 3, 260, 190)</f>
        <v>190</v>
      </c>
      <c r="F7">
        <f>WEEKDAY(ekodom3[[#This Row],[Data]],2)</f>
        <v>4</v>
      </c>
      <c r="G7" s="4">
        <f>IF(ekodom3[[#This Row],[retencja]]= 0, G6+1, 0)</f>
        <v>6</v>
      </c>
      <c r="H7" s="4">
        <f>IF(AND(AND(ekodom3[[#This Row],[Dni bez deszczu dp]] &gt;= 5, MOD(ekodom3[[#This Row],[Dni bez deszczu dp]], 5) = 0), ekodom3[[#This Row],[Czy dobry przedział ]] = "TAK"), 300, 0)</f>
        <v>0</v>
      </c>
      <c r="I7" s="4" t="str">
        <f>IF(AND(ekodom3[[#This Row],[Data]] &gt;= DATE(2022,4,1), ekodom3[[#This Row],[Data]]&lt;=DATE(2022,9, 30)), "TAK", "NIE")</f>
        <v>NIE</v>
      </c>
      <c r="J7" s="4">
        <f>ekodom3[[#This Row],[Zużycie rodzinne]]+ekodom3[[#This Row],[Specjalne dolanie]]</f>
        <v>190</v>
      </c>
      <c r="K7" s="4">
        <f>ekodom3[[#This Row],[Stan po renetcji]]-ekodom3[[#This Row],[Zmiana]]</f>
        <v>-190</v>
      </c>
      <c r="L7" s="4">
        <f>MAX(ekodom3[[#This Row],[Zbiornik po zmianie]],0)</f>
        <v>0</v>
      </c>
    </row>
    <row r="8" spans="1:12" x14ac:dyDescent="0.45">
      <c r="A8" s="1">
        <v>44568</v>
      </c>
      <c r="B8">
        <v>0</v>
      </c>
      <c r="C8">
        <f t="shared" si="0"/>
        <v>0</v>
      </c>
      <c r="D8">
        <f>ekodom3[[#This Row],[retencja]]+ekodom3[[#This Row],[Stan przed]]</f>
        <v>0</v>
      </c>
      <c r="E8">
        <f>IF(ekodom3[[#This Row],[Dzień tygodnia]] = 3, 260, 190)</f>
        <v>190</v>
      </c>
      <c r="F8">
        <f>WEEKDAY(ekodom3[[#This Row],[Data]],2)</f>
        <v>5</v>
      </c>
      <c r="G8" s="4">
        <f>IF(ekodom3[[#This Row],[retencja]]= 0, G7+1, 0)</f>
        <v>7</v>
      </c>
      <c r="H8" s="4">
        <f>IF(AND(AND(ekodom3[[#This Row],[Dni bez deszczu dp]] &gt;= 5, MOD(ekodom3[[#This Row],[Dni bez deszczu dp]], 5) = 0), ekodom3[[#This Row],[Czy dobry przedział ]] = "TAK"), 300, 0)</f>
        <v>0</v>
      </c>
      <c r="I8" s="4" t="str">
        <f>IF(AND(ekodom3[[#This Row],[Data]] &gt;= DATE(2022,4,1), ekodom3[[#This Row],[Data]]&lt;=DATE(2022,9, 30)), "TAK", "NIE")</f>
        <v>NIE</v>
      </c>
      <c r="J8" s="4">
        <f>ekodom3[[#This Row],[Zużycie rodzinne]]+ekodom3[[#This Row],[Specjalne dolanie]]</f>
        <v>190</v>
      </c>
      <c r="K8" s="4">
        <f>ekodom3[[#This Row],[Stan po renetcji]]-ekodom3[[#This Row],[Zmiana]]</f>
        <v>-190</v>
      </c>
      <c r="L8" s="4">
        <f>MAX(ekodom3[[#This Row],[Zbiornik po zmianie]],0)</f>
        <v>0</v>
      </c>
    </row>
    <row r="9" spans="1:12" x14ac:dyDescent="0.45">
      <c r="A9" s="1">
        <v>44569</v>
      </c>
      <c r="B9">
        <v>41</v>
      </c>
      <c r="C9">
        <f t="shared" si="0"/>
        <v>0</v>
      </c>
      <c r="D9">
        <f>ekodom3[[#This Row],[retencja]]+ekodom3[[#This Row],[Stan przed]]</f>
        <v>41</v>
      </c>
      <c r="E9">
        <f>IF(ekodom3[[#This Row],[Dzień tygodnia]] = 3, 260, 190)</f>
        <v>190</v>
      </c>
      <c r="F9">
        <f>WEEKDAY(ekodom3[[#This Row],[Data]],2)</f>
        <v>6</v>
      </c>
      <c r="G9" s="4">
        <f>IF(ekodom3[[#This Row],[retencja]]= 0, G8+1, 0)</f>
        <v>0</v>
      </c>
      <c r="H9" s="4">
        <f>IF(AND(AND(ekodom3[[#This Row],[Dni bez deszczu dp]] &gt;= 5, MOD(ekodom3[[#This Row],[Dni bez deszczu dp]], 5) = 0), ekodom3[[#This Row],[Czy dobry przedział ]] = "TAK"), 300, 0)</f>
        <v>0</v>
      </c>
      <c r="I9" s="4" t="str">
        <f>IF(AND(ekodom3[[#This Row],[Data]] &gt;= DATE(2022,4,1), ekodom3[[#This Row],[Data]]&lt;=DATE(2022,9, 30)), "TAK", "NIE")</f>
        <v>NIE</v>
      </c>
      <c r="J9" s="4">
        <f>ekodom3[[#This Row],[Zużycie rodzinne]]+ekodom3[[#This Row],[Specjalne dolanie]]</f>
        <v>190</v>
      </c>
      <c r="K9" s="4">
        <f>ekodom3[[#This Row],[Stan po renetcji]]-ekodom3[[#This Row],[Zmiana]]</f>
        <v>-149</v>
      </c>
      <c r="L9" s="4">
        <f>MAX(ekodom3[[#This Row],[Zbiornik po zmianie]],0)</f>
        <v>0</v>
      </c>
    </row>
    <row r="10" spans="1:12" x14ac:dyDescent="0.45">
      <c r="A10" s="1">
        <v>44570</v>
      </c>
      <c r="B10">
        <v>79</v>
      </c>
      <c r="C10">
        <f t="shared" si="0"/>
        <v>0</v>
      </c>
      <c r="D10">
        <f>ekodom3[[#This Row],[retencja]]+ekodom3[[#This Row],[Stan przed]]</f>
        <v>79</v>
      </c>
      <c r="E10">
        <f>IF(ekodom3[[#This Row],[Dzień tygodnia]] = 3, 260, 190)</f>
        <v>190</v>
      </c>
      <c r="F10">
        <f>WEEKDAY(ekodom3[[#This Row],[Data]],2)</f>
        <v>7</v>
      </c>
      <c r="G10" s="4">
        <f>IF(ekodom3[[#This Row],[retencja]]= 0, G9+1, 0)</f>
        <v>0</v>
      </c>
      <c r="H10" s="4">
        <f>IF(AND(AND(ekodom3[[#This Row],[Dni bez deszczu dp]] &gt;= 5, MOD(ekodom3[[#This Row],[Dni bez deszczu dp]], 5) = 0), ekodom3[[#This Row],[Czy dobry przedział ]] = "TAK"), 300, 0)</f>
        <v>0</v>
      </c>
      <c r="I10" s="4" t="str">
        <f>IF(AND(ekodom3[[#This Row],[Data]] &gt;= DATE(2022,4,1), ekodom3[[#This Row],[Data]]&lt;=DATE(2022,9, 30)), "TAK", "NIE")</f>
        <v>NIE</v>
      </c>
      <c r="J10" s="4">
        <f>ekodom3[[#This Row],[Zużycie rodzinne]]+ekodom3[[#This Row],[Specjalne dolanie]]</f>
        <v>190</v>
      </c>
      <c r="K10" s="4">
        <f>ekodom3[[#This Row],[Stan po renetcji]]-ekodom3[[#This Row],[Zmiana]]</f>
        <v>-111</v>
      </c>
      <c r="L10" s="4">
        <f>MAX(ekodom3[[#This Row],[Zbiornik po zmianie]],0)</f>
        <v>0</v>
      </c>
    </row>
    <row r="11" spans="1:12" x14ac:dyDescent="0.45">
      <c r="A11" s="1">
        <v>44571</v>
      </c>
      <c r="B11">
        <v>163</v>
      </c>
      <c r="C11">
        <f t="shared" si="0"/>
        <v>0</v>
      </c>
      <c r="D11">
        <f>ekodom3[[#This Row],[retencja]]+ekodom3[[#This Row],[Stan przed]]</f>
        <v>163</v>
      </c>
      <c r="E11">
        <f>IF(ekodom3[[#This Row],[Dzień tygodnia]] = 3, 260, 190)</f>
        <v>190</v>
      </c>
      <c r="F11">
        <f>WEEKDAY(ekodom3[[#This Row],[Data]],2)</f>
        <v>1</v>
      </c>
      <c r="G11" s="4">
        <f>IF(ekodom3[[#This Row],[retencja]]= 0, G10+1, 0)</f>
        <v>0</v>
      </c>
      <c r="H11" s="4">
        <f>IF(AND(AND(ekodom3[[#This Row],[Dni bez deszczu dp]] &gt;= 5, MOD(ekodom3[[#This Row],[Dni bez deszczu dp]], 5) = 0), ekodom3[[#This Row],[Czy dobry przedział ]] = "TAK"), 300, 0)</f>
        <v>0</v>
      </c>
      <c r="I11" s="4" t="str">
        <f>IF(AND(ekodom3[[#This Row],[Data]] &gt;= DATE(2022,4,1), ekodom3[[#This Row],[Data]]&lt;=DATE(2022,9, 30)), "TAK", "NIE")</f>
        <v>NIE</v>
      </c>
      <c r="J11" s="4">
        <f>ekodom3[[#This Row],[Zużycie rodzinne]]+ekodom3[[#This Row],[Specjalne dolanie]]</f>
        <v>190</v>
      </c>
      <c r="K11" s="4">
        <f>ekodom3[[#This Row],[Stan po renetcji]]-ekodom3[[#This Row],[Zmiana]]</f>
        <v>-27</v>
      </c>
      <c r="L11" s="4">
        <f>MAX(ekodom3[[#This Row],[Zbiornik po zmianie]],0)</f>
        <v>0</v>
      </c>
    </row>
    <row r="12" spans="1:12" x14ac:dyDescent="0.45">
      <c r="A12" s="1">
        <v>44572</v>
      </c>
      <c r="B12">
        <v>259</v>
      </c>
      <c r="C12">
        <f t="shared" si="0"/>
        <v>0</v>
      </c>
      <c r="D12">
        <f>ekodom3[[#This Row],[retencja]]+ekodom3[[#This Row],[Stan przed]]</f>
        <v>259</v>
      </c>
      <c r="E12">
        <f>IF(ekodom3[[#This Row],[Dzień tygodnia]] = 3, 260, 190)</f>
        <v>190</v>
      </c>
      <c r="F12">
        <f>WEEKDAY(ekodom3[[#This Row],[Data]],2)</f>
        <v>2</v>
      </c>
      <c r="G12" s="4">
        <f>IF(ekodom3[[#This Row],[retencja]]= 0, G11+1, 0)</f>
        <v>0</v>
      </c>
      <c r="H12" s="4">
        <f>IF(AND(AND(ekodom3[[#This Row],[Dni bez deszczu dp]] &gt;= 5, MOD(ekodom3[[#This Row],[Dni bez deszczu dp]], 5) = 0), ekodom3[[#This Row],[Czy dobry przedział ]] = "TAK"), 300, 0)</f>
        <v>0</v>
      </c>
      <c r="I12" s="4" t="str">
        <f>IF(AND(ekodom3[[#This Row],[Data]] &gt;= DATE(2022,4,1), ekodom3[[#This Row],[Data]]&lt;=DATE(2022,9, 30)), "TAK", "NIE")</f>
        <v>NIE</v>
      </c>
      <c r="J12" s="4">
        <f>ekodom3[[#This Row],[Zużycie rodzinne]]+ekodom3[[#This Row],[Specjalne dolanie]]</f>
        <v>190</v>
      </c>
      <c r="K12" s="4">
        <f>ekodom3[[#This Row],[Stan po renetcji]]-ekodom3[[#This Row],[Zmiana]]</f>
        <v>69</v>
      </c>
      <c r="L12" s="4">
        <f>MAX(ekodom3[[#This Row],[Zbiornik po zmianie]],0)</f>
        <v>69</v>
      </c>
    </row>
    <row r="13" spans="1:12" x14ac:dyDescent="0.45">
      <c r="A13" s="1">
        <v>44573</v>
      </c>
      <c r="B13">
        <v>368</v>
      </c>
      <c r="C13">
        <f t="shared" si="0"/>
        <v>69</v>
      </c>
      <c r="D13">
        <f>ekodom3[[#This Row],[retencja]]+ekodom3[[#This Row],[Stan przed]]</f>
        <v>437</v>
      </c>
      <c r="E13">
        <f>IF(ekodom3[[#This Row],[Dzień tygodnia]] = 3, 260, 190)</f>
        <v>260</v>
      </c>
      <c r="F13">
        <f>WEEKDAY(ekodom3[[#This Row],[Data]],2)</f>
        <v>3</v>
      </c>
      <c r="G13" s="4">
        <f>IF(ekodom3[[#This Row],[retencja]]= 0, G12+1, 0)</f>
        <v>0</v>
      </c>
      <c r="H13" s="4">
        <f>IF(AND(AND(ekodom3[[#This Row],[Dni bez deszczu dp]] &gt;= 5, MOD(ekodom3[[#This Row],[Dni bez deszczu dp]], 5) = 0), ekodom3[[#This Row],[Czy dobry przedział ]] = "TAK"), 300, 0)</f>
        <v>0</v>
      </c>
      <c r="I13" s="4" t="str">
        <f>IF(AND(ekodom3[[#This Row],[Data]] &gt;= DATE(2022,4,1), ekodom3[[#This Row],[Data]]&lt;=DATE(2022,9, 30)), "TAK", "NIE")</f>
        <v>NIE</v>
      </c>
      <c r="J13" s="4">
        <f>ekodom3[[#This Row],[Zużycie rodzinne]]+ekodom3[[#This Row],[Specjalne dolanie]]</f>
        <v>260</v>
      </c>
      <c r="K13" s="4">
        <f>ekodom3[[#This Row],[Stan po renetcji]]-ekodom3[[#This Row],[Zmiana]]</f>
        <v>177</v>
      </c>
      <c r="L13" s="4">
        <f>MAX(ekodom3[[#This Row],[Zbiornik po zmianie]],0)</f>
        <v>177</v>
      </c>
    </row>
    <row r="14" spans="1:12" x14ac:dyDescent="0.45">
      <c r="A14" s="1">
        <v>44574</v>
      </c>
      <c r="B14">
        <v>45</v>
      </c>
      <c r="C14">
        <f t="shared" si="0"/>
        <v>177</v>
      </c>
      <c r="D14">
        <f>ekodom3[[#This Row],[retencja]]+ekodom3[[#This Row],[Stan przed]]</f>
        <v>222</v>
      </c>
      <c r="E14">
        <f>IF(ekodom3[[#This Row],[Dzień tygodnia]] = 3, 260, 190)</f>
        <v>190</v>
      </c>
      <c r="F14">
        <f>WEEKDAY(ekodom3[[#This Row],[Data]],2)</f>
        <v>4</v>
      </c>
      <c r="G14" s="4">
        <f>IF(ekodom3[[#This Row],[retencja]]= 0, G13+1, 0)</f>
        <v>0</v>
      </c>
      <c r="H14" s="4">
        <f>IF(AND(AND(ekodom3[[#This Row],[Dni bez deszczu dp]] &gt;= 5, MOD(ekodom3[[#This Row],[Dni bez deszczu dp]], 5) = 0), ekodom3[[#This Row],[Czy dobry przedział ]] = "TAK"), 300, 0)</f>
        <v>0</v>
      </c>
      <c r="I14" s="4" t="str">
        <f>IF(AND(ekodom3[[#This Row],[Data]] &gt;= DATE(2022,4,1), ekodom3[[#This Row],[Data]]&lt;=DATE(2022,9, 30)), "TAK", "NIE")</f>
        <v>NIE</v>
      </c>
      <c r="J14" s="4">
        <f>ekodom3[[#This Row],[Zużycie rodzinne]]+ekodom3[[#This Row],[Specjalne dolanie]]</f>
        <v>190</v>
      </c>
      <c r="K14" s="4">
        <f>ekodom3[[#This Row],[Stan po renetcji]]-ekodom3[[#This Row],[Zmiana]]</f>
        <v>32</v>
      </c>
      <c r="L14" s="4">
        <f>MAX(ekodom3[[#This Row],[Zbiornik po zmianie]],0)</f>
        <v>32</v>
      </c>
    </row>
    <row r="15" spans="1:12" x14ac:dyDescent="0.45">
      <c r="A15" s="1">
        <v>44575</v>
      </c>
      <c r="B15">
        <v>0</v>
      </c>
      <c r="C15">
        <f t="shared" si="0"/>
        <v>32</v>
      </c>
      <c r="D15">
        <f>ekodom3[[#This Row],[retencja]]+ekodom3[[#This Row],[Stan przed]]</f>
        <v>32</v>
      </c>
      <c r="E15">
        <f>IF(ekodom3[[#This Row],[Dzień tygodnia]] = 3, 260, 190)</f>
        <v>190</v>
      </c>
      <c r="F15">
        <f>WEEKDAY(ekodom3[[#This Row],[Data]],2)</f>
        <v>5</v>
      </c>
      <c r="G15" s="4">
        <f>IF(ekodom3[[#This Row],[retencja]]= 0, G14+1, 0)</f>
        <v>1</v>
      </c>
      <c r="H15" s="4">
        <f>IF(AND(AND(ekodom3[[#This Row],[Dni bez deszczu dp]] &gt;= 5, MOD(ekodom3[[#This Row],[Dni bez deszczu dp]], 5) = 0), ekodom3[[#This Row],[Czy dobry przedział ]] = "TAK"), 300, 0)</f>
        <v>0</v>
      </c>
      <c r="I15" s="4" t="str">
        <f>IF(AND(ekodom3[[#This Row],[Data]] &gt;= DATE(2022,4,1), ekodom3[[#This Row],[Data]]&lt;=DATE(2022,9, 30)), "TAK", "NIE")</f>
        <v>NIE</v>
      </c>
      <c r="J15" s="4">
        <f>ekodom3[[#This Row],[Zużycie rodzinne]]+ekodom3[[#This Row],[Specjalne dolanie]]</f>
        <v>190</v>
      </c>
      <c r="K15" s="4">
        <f>ekodom3[[#This Row],[Stan po renetcji]]-ekodom3[[#This Row],[Zmiana]]</f>
        <v>-158</v>
      </c>
      <c r="L15" s="4">
        <f>MAX(ekodom3[[#This Row],[Zbiornik po zmianie]],0)</f>
        <v>0</v>
      </c>
    </row>
    <row r="16" spans="1:12" x14ac:dyDescent="0.45">
      <c r="A16" s="1">
        <v>44576</v>
      </c>
      <c r="B16">
        <v>0</v>
      </c>
      <c r="C16">
        <f t="shared" si="0"/>
        <v>0</v>
      </c>
      <c r="D16">
        <f>ekodom3[[#This Row],[retencja]]+ekodom3[[#This Row],[Stan przed]]</f>
        <v>0</v>
      </c>
      <c r="E16">
        <f>IF(ekodom3[[#This Row],[Dzień tygodnia]] = 3, 260, 190)</f>
        <v>190</v>
      </c>
      <c r="F16">
        <f>WEEKDAY(ekodom3[[#This Row],[Data]],2)</f>
        <v>6</v>
      </c>
      <c r="G16" s="4">
        <f>IF(ekodom3[[#This Row],[retencja]]= 0, G15+1, 0)</f>
        <v>2</v>
      </c>
      <c r="H16" s="4">
        <f>IF(AND(AND(ekodom3[[#This Row],[Dni bez deszczu dp]] &gt;= 5, MOD(ekodom3[[#This Row],[Dni bez deszczu dp]], 5) = 0), ekodom3[[#This Row],[Czy dobry przedział ]] = "TAK"), 300, 0)</f>
        <v>0</v>
      </c>
      <c r="I16" s="4" t="str">
        <f>IF(AND(ekodom3[[#This Row],[Data]] &gt;= DATE(2022,4,1), ekodom3[[#This Row],[Data]]&lt;=DATE(2022,9, 30)), "TAK", "NIE")</f>
        <v>NIE</v>
      </c>
      <c r="J16" s="4">
        <f>ekodom3[[#This Row],[Zużycie rodzinne]]+ekodom3[[#This Row],[Specjalne dolanie]]</f>
        <v>190</v>
      </c>
      <c r="K16" s="4">
        <f>ekodom3[[#This Row],[Stan po renetcji]]-ekodom3[[#This Row],[Zmiana]]</f>
        <v>-190</v>
      </c>
      <c r="L16" s="4">
        <f>MAX(ekodom3[[#This Row],[Zbiornik po zmianie]],0)</f>
        <v>0</v>
      </c>
    </row>
    <row r="17" spans="1:12" x14ac:dyDescent="0.45">
      <c r="A17" s="1">
        <v>44577</v>
      </c>
      <c r="B17">
        <v>0</v>
      </c>
      <c r="C17">
        <f t="shared" si="0"/>
        <v>0</v>
      </c>
      <c r="D17">
        <f>ekodom3[[#This Row],[retencja]]+ekodom3[[#This Row],[Stan przed]]</f>
        <v>0</v>
      </c>
      <c r="E17">
        <f>IF(ekodom3[[#This Row],[Dzień tygodnia]] = 3, 260, 190)</f>
        <v>190</v>
      </c>
      <c r="F17">
        <f>WEEKDAY(ekodom3[[#This Row],[Data]],2)</f>
        <v>7</v>
      </c>
      <c r="G17" s="4">
        <f>IF(ekodom3[[#This Row],[retencja]]= 0, G16+1, 0)</f>
        <v>3</v>
      </c>
      <c r="H17" s="4">
        <f>IF(AND(AND(ekodom3[[#This Row],[Dni bez deszczu dp]] &gt;= 5, MOD(ekodom3[[#This Row],[Dni bez deszczu dp]], 5) = 0), ekodom3[[#This Row],[Czy dobry przedział ]] = "TAK"), 300, 0)</f>
        <v>0</v>
      </c>
      <c r="I17" s="4" t="str">
        <f>IF(AND(ekodom3[[#This Row],[Data]] &gt;= DATE(2022,4,1), ekodom3[[#This Row],[Data]]&lt;=DATE(2022,9, 30)), "TAK", "NIE")</f>
        <v>NIE</v>
      </c>
      <c r="J17" s="4">
        <f>ekodom3[[#This Row],[Zużycie rodzinne]]+ekodom3[[#This Row],[Specjalne dolanie]]</f>
        <v>190</v>
      </c>
      <c r="K17" s="4">
        <f>ekodom3[[#This Row],[Stan po renetcji]]-ekodom3[[#This Row],[Zmiana]]</f>
        <v>-190</v>
      </c>
      <c r="L17" s="4">
        <f>MAX(ekodom3[[#This Row],[Zbiornik po zmianie]],0)</f>
        <v>0</v>
      </c>
    </row>
    <row r="18" spans="1:12" x14ac:dyDescent="0.45">
      <c r="A18" s="1">
        <v>44578</v>
      </c>
      <c r="B18">
        <v>0</v>
      </c>
      <c r="C18">
        <f t="shared" si="0"/>
        <v>0</v>
      </c>
      <c r="D18">
        <f>ekodom3[[#This Row],[retencja]]+ekodom3[[#This Row],[Stan przed]]</f>
        <v>0</v>
      </c>
      <c r="E18">
        <f>IF(ekodom3[[#This Row],[Dzień tygodnia]] = 3, 260, 190)</f>
        <v>190</v>
      </c>
      <c r="F18">
        <f>WEEKDAY(ekodom3[[#This Row],[Data]],2)</f>
        <v>1</v>
      </c>
      <c r="G18" s="4">
        <f>IF(ekodom3[[#This Row],[retencja]]= 0, G17+1, 0)</f>
        <v>4</v>
      </c>
      <c r="H18" s="4">
        <f>IF(AND(AND(ekodom3[[#This Row],[Dni bez deszczu dp]] &gt;= 5, MOD(ekodom3[[#This Row],[Dni bez deszczu dp]], 5) = 0), ekodom3[[#This Row],[Czy dobry przedział ]] = "TAK"), 300, 0)</f>
        <v>0</v>
      </c>
      <c r="I18" s="4" t="str">
        <f>IF(AND(ekodom3[[#This Row],[Data]] &gt;= DATE(2022,4,1), ekodom3[[#This Row],[Data]]&lt;=DATE(2022,9, 30)), "TAK", "NIE")</f>
        <v>NIE</v>
      </c>
      <c r="J18" s="4">
        <f>ekodom3[[#This Row],[Zużycie rodzinne]]+ekodom3[[#This Row],[Specjalne dolanie]]</f>
        <v>190</v>
      </c>
      <c r="K18" s="4">
        <f>ekodom3[[#This Row],[Stan po renetcji]]-ekodom3[[#This Row],[Zmiana]]</f>
        <v>-190</v>
      </c>
      <c r="L18" s="4">
        <f>MAX(ekodom3[[#This Row],[Zbiornik po zmianie]],0)</f>
        <v>0</v>
      </c>
    </row>
    <row r="19" spans="1:12" x14ac:dyDescent="0.45">
      <c r="A19" s="1">
        <v>44579</v>
      </c>
      <c r="B19">
        <v>0</v>
      </c>
      <c r="C19">
        <f t="shared" si="0"/>
        <v>0</v>
      </c>
      <c r="D19">
        <f>ekodom3[[#This Row],[retencja]]+ekodom3[[#This Row],[Stan przed]]</f>
        <v>0</v>
      </c>
      <c r="E19">
        <f>IF(ekodom3[[#This Row],[Dzień tygodnia]] = 3, 260, 190)</f>
        <v>190</v>
      </c>
      <c r="F19">
        <f>WEEKDAY(ekodom3[[#This Row],[Data]],2)</f>
        <v>2</v>
      </c>
      <c r="G19" s="4">
        <f>IF(ekodom3[[#This Row],[retencja]]= 0, G18+1, 0)</f>
        <v>5</v>
      </c>
      <c r="H19" s="4">
        <f>IF(AND(AND(ekodom3[[#This Row],[Dni bez deszczu dp]] &gt;= 5, MOD(ekodom3[[#This Row],[Dni bez deszczu dp]], 5) = 0), ekodom3[[#This Row],[Czy dobry przedział ]] = "TAK"), 300, 0)</f>
        <v>0</v>
      </c>
      <c r="I19" s="4" t="str">
        <f>IF(AND(ekodom3[[#This Row],[Data]] &gt;= DATE(2022,4,1), ekodom3[[#This Row],[Data]]&lt;=DATE(2022,9, 30)), "TAK", "NIE")</f>
        <v>NIE</v>
      </c>
      <c r="J19" s="4">
        <f>ekodom3[[#This Row],[Zużycie rodzinne]]+ekodom3[[#This Row],[Specjalne dolanie]]</f>
        <v>190</v>
      </c>
      <c r="K19" s="4">
        <f>ekodom3[[#This Row],[Stan po renetcji]]-ekodom3[[#This Row],[Zmiana]]</f>
        <v>-190</v>
      </c>
      <c r="L19" s="4">
        <f>MAX(ekodom3[[#This Row],[Zbiornik po zmianie]],0)</f>
        <v>0</v>
      </c>
    </row>
    <row r="20" spans="1:12" x14ac:dyDescent="0.45">
      <c r="A20" s="1">
        <v>44580</v>
      </c>
      <c r="B20">
        <v>0</v>
      </c>
      <c r="C20">
        <f t="shared" si="0"/>
        <v>0</v>
      </c>
      <c r="D20">
        <f>ekodom3[[#This Row],[retencja]]+ekodom3[[#This Row],[Stan przed]]</f>
        <v>0</v>
      </c>
      <c r="E20">
        <f>IF(ekodom3[[#This Row],[Dzień tygodnia]] = 3, 260, 190)</f>
        <v>260</v>
      </c>
      <c r="F20">
        <f>WEEKDAY(ekodom3[[#This Row],[Data]],2)</f>
        <v>3</v>
      </c>
      <c r="G20" s="4">
        <f>IF(ekodom3[[#This Row],[retencja]]= 0, G19+1, 0)</f>
        <v>6</v>
      </c>
      <c r="H20" s="4">
        <f>IF(AND(AND(ekodom3[[#This Row],[Dni bez deszczu dp]] &gt;= 5, MOD(ekodom3[[#This Row],[Dni bez deszczu dp]], 5) = 0), ekodom3[[#This Row],[Czy dobry przedział ]] = "TAK"), 300, 0)</f>
        <v>0</v>
      </c>
      <c r="I20" s="4" t="str">
        <f>IF(AND(ekodom3[[#This Row],[Data]] &gt;= DATE(2022,4,1), ekodom3[[#This Row],[Data]]&lt;=DATE(2022,9, 30)), "TAK", "NIE")</f>
        <v>NIE</v>
      </c>
      <c r="J20" s="4">
        <f>ekodom3[[#This Row],[Zużycie rodzinne]]+ekodom3[[#This Row],[Specjalne dolanie]]</f>
        <v>260</v>
      </c>
      <c r="K20" s="4">
        <f>ekodom3[[#This Row],[Stan po renetcji]]-ekodom3[[#This Row],[Zmiana]]</f>
        <v>-260</v>
      </c>
      <c r="L20" s="4">
        <f>MAX(ekodom3[[#This Row],[Zbiornik po zmianie]],0)</f>
        <v>0</v>
      </c>
    </row>
    <row r="21" spans="1:12" x14ac:dyDescent="0.45">
      <c r="A21" s="1">
        <v>44581</v>
      </c>
      <c r="B21">
        <v>0</v>
      </c>
      <c r="C21">
        <f t="shared" si="0"/>
        <v>0</v>
      </c>
      <c r="D21">
        <f>ekodom3[[#This Row],[retencja]]+ekodom3[[#This Row],[Stan przed]]</f>
        <v>0</v>
      </c>
      <c r="E21">
        <f>IF(ekodom3[[#This Row],[Dzień tygodnia]] = 3, 260, 190)</f>
        <v>190</v>
      </c>
      <c r="F21">
        <f>WEEKDAY(ekodom3[[#This Row],[Data]],2)</f>
        <v>4</v>
      </c>
      <c r="G21" s="4">
        <f>IF(ekodom3[[#This Row],[retencja]]= 0, G20+1, 0)</f>
        <v>7</v>
      </c>
      <c r="H21" s="4">
        <f>IF(AND(AND(ekodom3[[#This Row],[Dni bez deszczu dp]] &gt;= 5, MOD(ekodom3[[#This Row],[Dni bez deszczu dp]], 5) = 0), ekodom3[[#This Row],[Czy dobry przedział ]] = "TAK"), 300, 0)</f>
        <v>0</v>
      </c>
      <c r="I21" s="4" t="str">
        <f>IF(AND(ekodom3[[#This Row],[Data]] &gt;= DATE(2022,4,1), ekodom3[[#This Row],[Data]]&lt;=DATE(2022,9, 30)), "TAK", "NIE")</f>
        <v>NIE</v>
      </c>
      <c r="J21" s="4">
        <f>ekodom3[[#This Row],[Zużycie rodzinne]]+ekodom3[[#This Row],[Specjalne dolanie]]</f>
        <v>190</v>
      </c>
      <c r="K21" s="4">
        <f>ekodom3[[#This Row],[Stan po renetcji]]-ekodom3[[#This Row],[Zmiana]]</f>
        <v>-190</v>
      </c>
      <c r="L21" s="4">
        <f>MAX(ekodom3[[#This Row],[Zbiornik po zmianie]],0)</f>
        <v>0</v>
      </c>
    </row>
    <row r="22" spans="1:12" x14ac:dyDescent="0.45">
      <c r="A22" s="1">
        <v>44582</v>
      </c>
      <c r="B22">
        <v>0</v>
      </c>
      <c r="C22">
        <f t="shared" si="0"/>
        <v>0</v>
      </c>
      <c r="D22">
        <f>ekodom3[[#This Row],[retencja]]+ekodom3[[#This Row],[Stan przed]]</f>
        <v>0</v>
      </c>
      <c r="E22">
        <f>IF(ekodom3[[#This Row],[Dzień tygodnia]] = 3, 260, 190)</f>
        <v>190</v>
      </c>
      <c r="F22">
        <f>WEEKDAY(ekodom3[[#This Row],[Data]],2)</f>
        <v>5</v>
      </c>
      <c r="G22" s="4">
        <f>IF(ekodom3[[#This Row],[retencja]]= 0, G21+1, 0)</f>
        <v>8</v>
      </c>
      <c r="H22" s="4">
        <f>IF(AND(AND(ekodom3[[#This Row],[Dni bez deszczu dp]] &gt;= 5, MOD(ekodom3[[#This Row],[Dni bez deszczu dp]], 5) = 0), ekodom3[[#This Row],[Czy dobry przedział ]] = "TAK"), 300, 0)</f>
        <v>0</v>
      </c>
      <c r="I22" s="4" t="str">
        <f>IF(AND(ekodom3[[#This Row],[Data]] &gt;= DATE(2022,4,1), ekodom3[[#This Row],[Data]]&lt;=DATE(2022,9, 30)), "TAK", "NIE")</f>
        <v>NIE</v>
      </c>
      <c r="J22" s="4">
        <f>ekodom3[[#This Row],[Zużycie rodzinne]]+ekodom3[[#This Row],[Specjalne dolanie]]</f>
        <v>190</v>
      </c>
      <c r="K22" s="4">
        <f>ekodom3[[#This Row],[Stan po renetcji]]-ekodom3[[#This Row],[Zmiana]]</f>
        <v>-190</v>
      </c>
      <c r="L22" s="4">
        <f>MAX(ekodom3[[#This Row],[Zbiornik po zmianie]],0)</f>
        <v>0</v>
      </c>
    </row>
    <row r="23" spans="1:12" x14ac:dyDescent="0.45">
      <c r="A23" s="1">
        <v>44583</v>
      </c>
      <c r="B23">
        <v>0</v>
      </c>
      <c r="C23">
        <f t="shared" si="0"/>
        <v>0</v>
      </c>
      <c r="D23">
        <f>ekodom3[[#This Row],[retencja]]+ekodom3[[#This Row],[Stan przed]]</f>
        <v>0</v>
      </c>
      <c r="E23">
        <f>IF(ekodom3[[#This Row],[Dzień tygodnia]] = 3, 260, 190)</f>
        <v>190</v>
      </c>
      <c r="F23">
        <f>WEEKDAY(ekodom3[[#This Row],[Data]],2)</f>
        <v>6</v>
      </c>
      <c r="G23" s="4">
        <f>IF(ekodom3[[#This Row],[retencja]]= 0, G22+1, 0)</f>
        <v>9</v>
      </c>
      <c r="H23" s="4">
        <f>IF(AND(AND(ekodom3[[#This Row],[Dni bez deszczu dp]] &gt;= 5, MOD(ekodom3[[#This Row],[Dni bez deszczu dp]], 5) = 0), ekodom3[[#This Row],[Czy dobry przedział ]] = "TAK"), 300, 0)</f>
        <v>0</v>
      </c>
      <c r="I23" s="4" t="str">
        <f>IF(AND(ekodom3[[#This Row],[Data]] &gt;= DATE(2022,4,1), ekodom3[[#This Row],[Data]]&lt;=DATE(2022,9, 30)), "TAK", "NIE")</f>
        <v>NIE</v>
      </c>
      <c r="J23" s="4">
        <f>ekodom3[[#This Row],[Zużycie rodzinne]]+ekodom3[[#This Row],[Specjalne dolanie]]</f>
        <v>190</v>
      </c>
      <c r="K23" s="4">
        <f>ekodom3[[#This Row],[Stan po renetcji]]-ekodom3[[#This Row],[Zmiana]]</f>
        <v>-190</v>
      </c>
      <c r="L23" s="4">
        <f>MAX(ekodom3[[#This Row],[Zbiornik po zmianie]],0)</f>
        <v>0</v>
      </c>
    </row>
    <row r="24" spans="1:12" x14ac:dyDescent="0.45">
      <c r="A24" s="1">
        <v>44584</v>
      </c>
      <c r="B24">
        <v>33</v>
      </c>
      <c r="C24">
        <f t="shared" si="0"/>
        <v>0</v>
      </c>
      <c r="D24">
        <f>ekodom3[[#This Row],[retencja]]+ekodom3[[#This Row],[Stan przed]]</f>
        <v>33</v>
      </c>
      <c r="E24">
        <f>IF(ekodom3[[#This Row],[Dzień tygodnia]] = 3, 260, 190)</f>
        <v>190</v>
      </c>
      <c r="F24">
        <f>WEEKDAY(ekodom3[[#This Row],[Data]],2)</f>
        <v>7</v>
      </c>
      <c r="G24" s="4">
        <f>IF(ekodom3[[#This Row],[retencja]]= 0, G23+1, 0)</f>
        <v>0</v>
      </c>
      <c r="H24" s="4">
        <f>IF(AND(AND(ekodom3[[#This Row],[Dni bez deszczu dp]] &gt;= 5, MOD(ekodom3[[#This Row],[Dni bez deszczu dp]], 5) = 0), ekodom3[[#This Row],[Czy dobry przedział ]] = "TAK"), 300, 0)</f>
        <v>0</v>
      </c>
      <c r="I24" s="4" t="str">
        <f>IF(AND(ekodom3[[#This Row],[Data]] &gt;= DATE(2022,4,1), ekodom3[[#This Row],[Data]]&lt;=DATE(2022,9, 30)), "TAK", "NIE")</f>
        <v>NIE</v>
      </c>
      <c r="J24" s="4">
        <f>ekodom3[[#This Row],[Zużycie rodzinne]]+ekodom3[[#This Row],[Specjalne dolanie]]</f>
        <v>190</v>
      </c>
      <c r="K24" s="4">
        <f>ekodom3[[#This Row],[Stan po renetcji]]-ekodom3[[#This Row],[Zmiana]]</f>
        <v>-157</v>
      </c>
      <c r="L24" s="4">
        <f>MAX(ekodom3[[#This Row],[Zbiornik po zmianie]],0)</f>
        <v>0</v>
      </c>
    </row>
    <row r="25" spans="1:12" x14ac:dyDescent="0.45">
      <c r="A25" s="1">
        <v>44585</v>
      </c>
      <c r="B25">
        <v>75</v>
      </c>
      <c r="C25">
        <f t="shared" si="0"/>
        <v>0</v>
      </c>
      <c r="D25">
        <f>ekodom3[[#This Row],[retencja]]+ekodom3[[#This Row],[Stan przed]]</f>
        <v>75</v>
      </c>
      <c r="E25">
        <f>IF(ekodom3[[#This Row],[Dzień tygodnia]] = 3, 260, 190)</f>
        <v>190</v>
      </c>
      <c r="F25">
        <f>WEEKDAY(ekodom3[[#This Row],[Data]],2)</f>
        <v>1</v>
      </c>
      <c r="G25" s="4">
        <f>IF(ekodom3[[#This Row],[retencja]]= 0, G24+1, 0)</f>
        <v>0</v>
      </c>
      <c r="H25" s="4">
        <f>IF(AND(AND(ekodom3[[#This Row],[Dni bez deszczu dp]] &gt;= 5, MOD(ekodom3[[#This Row],[Dni bez deszczu dp]], 5) = 0), ekodom3[[#This Row],[Czy dobry przedział ]] = "TAK"), 300, 0)</f>
        <v>0</v>
      </c>
      <c r="I25" s="4" t="str">
        <f>IF(AND(ekodom3[[#This Row],[Data]] &gt;= DATE(2022,4,1), ekodom3[[#This Row],[Data]]&lt;=DATE(2022,9, 30)), "TAK", "NIE")</f>
        <v>NIE</v>
      </c>
      <c r="J25" s="4">
        <f>ekodom3[[#This Row],[Zużycie rodzinne]]+ekodom3[[#This Row],[Specjalne dolanie]]</f>
        <v>190</v>
      </c>
      <c r="K25" s="4">
        <f>ekodom3[[#This Row],[Stan po renetcji]]-ekodom3[[#This Row],[Zmiana]]</f>
        <v>-115</v>
      </c>
      <c r="L25" s="4">
        <f>MAX(ekodom3[[#This Row],[Zbiornik po zmianie]],0)</f>
        <v>0</v>
      </c>
    </row>
    <row r="26" spans="1:12" x14ac:dyDescent="0.45">
      <c r="A26" s="1">
        <v>44586</v>
      </c>
      <c r="B26">
        <v>537</v>
      </c>
      <c r="C26">
        <f t="shared" si="0"/>
        <v>0</v>
      </c>
      <c r="D26">
        <f>ekodom3[[#This Row],[retencja]]+ekodom3[[#This Row],[Stan przed]]</f>
        <v>537</v>
      </c>
      <c r="E26">
        <f>IF(ekodom3[[#This Row],[Dzień tygodnia]] = 3, 260, 190)</f>
        <v>190</v>
      </c>
      <c r="F26">
        <f>WEEKDAY(ekodom3[[#This Row],[Data]],2)</f>
        <v>2</v>
      </c>
      <c r="G26" s="4">
        <f>IF(ekodom3[[#This Row],[retencja]]= 0, G25+1, 0)</f>
        <v>0</v>
      </c>
      <c r="H26" s="4">
        <f>IF(AND(AND(ekodom3[[#This Row],[Dni bez deszczu dp]] &gt;= 5, MOD(ekodom3[[#This Row],[Dni bez deszczu dp]], 5) = 0), ekodom3[[#This Row],[Czy dobry przedział ]] = "TAK"), 300, 0)</f>
        <v>0</v>
      </c>
      <c r="I26" s="4" t="str">
        <f>IF(AND(ekodom3[[#This Row],[Data]] &gt;= DATE(2022,4,1), ekodom3[[#This Row],[Data]]&lt;=DATE(2022,9, 30)), "TAK", "NIE")</f>
        <v>NIE</v>
      </c>
      <c r="J26" s="4">
        <f>ekodom3[[#This Row],[Zużycie rodzinne]]+ekodom3[[#This Row],[Specjalne dolanie]]</f>
        <v>190</v>
      </c>
      <c r="K26" s="4">
        <f>ekodom3[[#This Row],[Stan po renetcji]]-ekodom3[[#This Row],[Zmiana]]</f>
        <v>347</v>
      </c>
      <c r="L26" s="4">
        <f>MAX(ekodom3[[#This Row],[Zbiornik po zmianie]],0)</f>
        <v>347</v>
      </c>
    </row>
    <row r="27" spans="1:12" x14ac:dyDescent="0.45">
      <c r="A27" s="1">
        <v>44587</v>
      </c>
      <c r="B27">
        <v>826</v>
      </c>
      <c r="C27">
        <f t="shared" si="0"/>
        <v>347</v>
      </c>
      <c r="D27">
        <f>ekodom3[[#This Row],[retencja]]+ekodom3[[#This Row],[Stan przed]]</f>
        <v>1173</v>
      </c>
      <c r="E27">
        <f>IF(ekodom3[[#This Row],[Dzień tygodnia]] = 3, 260, 190)</f>
        <v>260</v>
      </c>
      <c r="F27">
        <f>WEEKDAY(ekodom3[[#This Row],[Data]],2)</f>
        <v>3</v>
      </c>
      <c r="G27" s="4">
        <f>IF(ekodom3[[#This Row],[retencja]]= 0, G26+1, 0)</f>
        <v>0</v>
      </c>
      <c r="H27" s="4">
        <f>IF(AND(AND(ekodom3[[#This Row],[Dni bez deszczu dp]] &gt;= 5, MOD(ekodom3[[#This Row],[Dni bez deszczu dp]], 5) = 0), ekodom3[[#This Row],[Czy dobry przedział ]] = "TAK"), 300, 0)</f>
        <v>0</v>
      </c>
      <c r="I27" s="4" t="str">
        <f>IF(AND(ekodom3[[#This Row],[Data]] &gt;= DATE(2022,4,1), ekodom3[[#This Row],[Data]]&lt;=DATE(2022,9, 30)), "TAK", "NIE")</f>
        <v>NIE</v>
      </c>
      <c r="J27" s="4">
        <f>ekodom3[[#This Row],[Zużycie rodzinne]]+ekodom3[[#This Row],[Specjalne dolanie]]</f>
        <v>260</v>
      </c>
      <c r="K27" s="4">
        <f>ekodom3[[#This Row],[Stan po renetcji]]-ekodom3[[#This Row],[Zmiana]]</f>
        <v>913</v>
      </c>
      <c r="L27" s="4">
        <f>MAX(ekodom3[[#This Row],[Zbiornik po zmianie]],0)</f>
        <v>913</v>
      </c>
    </row>
    <row r="28" spans="1:12" x14ac:dyDescent="0.45">
      <c r="A28" s="1">
        <v>44588</v>
      </c>
      <c r="B28">
        <v>26</v>
      </c>
      <c r="C28">
        <f t="shared" si="0"/>
        <v>913</v>
      </c>
      <c r="D28">
        <f>ekodom3[[#This Row],[retencja]]+ekodom3[[#This Row],[Stan przed]]</f>
        <v>939</v>
      </c>
      <c r="E28">
        <f>IF(ekodom3[[#This Row],[Dzień tygodnia]] = 3, 260, 190)</f>
        <v>190</v>
      </c>
      <c r="F28">
        <f>WEEKDAY(ekodom3[[#This Row],[Data]],2)</f>
        <v>4</v>
      </c>
      <c r="G28" s="4">
        <f>IF(ekodom3[[#This Row],[retencja]]= 0, G27+1, 0)</f>
        <v>0</v>
      </c>
      <c r="H28" s="4">
        <f>IF(AND(AND(ekodom3[[#This Row],[Dni bez deszczu dp]] &gt;= 5, MOD(ekodom3[[#This Row],[Dni bez deszczu dp]], 5) = 0), ekodom3[[#This Row],[Czy dobry przedział ]] = "TAK"), 300, 0)</f>
        <v>0</v>
      </c>
      <c r="I28" s="4" t="str">
        <f>IF(AND(ekodom3[[#This Row],[Data]] &gt;= DATE(2022,4,1), ekodom3[[#This Row],[Data]]&lt;=DATE(2022,9, 30)), "TAK", "NIE")</f>
        <v>NIE</v>
      </c>
      <c r="J28" s="4">
        <f>ekodom3[[#This Row],[Zużycie rodzinne]]+ekodom3[[#This Row],[Specjalne dolanie]]</f>
        <v>190</v>
      </c>
      <c r="K28" s="4">
        <f>ekodom3[[#This Row],[Stan po renetcji]]-ekodom3[[#This Row],[Zmiana]]</f>
        <v>749</v>
      </c>
      <c r="L28" s="4">
        <f>MAX(ekodom3[[#This Row],[Zbiornik po zmianie]],0)</f>
        <v>749</v>
      </c>
    </row>
    <row r="29" spans="1:12" x14ac:dyDescent="0.45">
      <c r="A29" s="1">
        <v>44589</v>
      </c>
      <c r="B29">
        <v>0</v>
      </c>
      <c r="C29">
        <f t="shared" si="0"/>
        <v>749</v>
      </c>
      <c r="D29">
        <f>ekodom3[[#This Row],[retencja]]+ekodom3[[#This Row],[Stan przed]]</f>
        <v>749</v>
      </c>
      <c r="E29">
        <f>IF(ekodom3[[#This Row],[Dzień tygodnia]] = 3, 260, 190)</f>
        <v>190</v>
      </c>
      <c r="F29">
        <f>WEEKDAY(ekodom3[[#This Row],[Data]],2)</f>
        <v>5</v>
      </c>
      <c r="G29" s="4">
        <f>IF(ekodom3[[#This Row],[retencja]]= 0, G28+1, 0)</f>
        <v>1</v>
      </c>
      <c r="H29" s="4">
        <f>IF(AND(AND(ekodom3[[#This Row],[Dni bez deszczu dp]] &gt;= 5, MOD(ekodom3[[#This Row],[Dni bez deszczu dp]], 5) = 0), ekodom3[[#This Row],[Czy dobry przedział ]] = "TAK"), 300, 0)</f>
        <v>0</v>
      </c>
      <c r="I29" s="4" t="str">
        <f>IF(AND(ekodom3[[#This Row],[Data]] &gt;= DATE(2022,4,1), ekodom3[[#This Row],[Data]]&lt;=DATE(2022,9, 30)), "TAK", "NIE")</f>
        <v>NIE</v>
      </c>
      <c r="J29" s="4">
        <f>ekodom3[[#This Row],[Zużycie rodzinne]]+ekodom3[[#This Row],[Specjalne dolanie]]</f>
        <v>190</v>
      </c>
      <c r="K29" s="4">
        <f>ekodom3[[#This Row],[Stan po renetcji]]-ekodom3[[#This Row],[Zmiana]]</f>
        <v>559</v>
      </c>
      <c r="L29" s="4">
        <f>MAX(ekodom3[[#This Row],[Zbiornik po zmianie]],0)</f>
        <v>559</v>
      </c>
    </row>
    <row r="30" spans="1:12" x14ac:dyDescent="0.45">
      <c r="A30" s="1">
        <v>44590</v>
      </c>
      <c r="B30">
        <v>0</v>
      </c>
      <c r="C30">
        <f t="shared" si="0"/>
        <v>559</v>
      </c>
      <c r="D30">
        <f>ekodom3[[#This Row],[retencja]]+ekodom3[[#This Row],[Stan przed]]</f>
        <v>559</v>
      </c>
      <c r="E30">
        <f>IF(ekodom3[[#This Row],[Dzień tygodnia]] = 3, 260, 190)</f>
        <v>190</v>
      </c>
      <c r="F30">
        <f>WEEKDAY(ekodom3[[#This Row],[Data]],2)</f>
        <v>6</v>
      </c>
      <c r="G30" s="4">
        <f>IF(ekodom3[[#This Row],[retencja]]= 0, G29+1, 0)</f>
        <v>2</v>
      </c>
      <c r="H30" s="4">
        <f>IF(AND(AND(ekodom3[[#This Row],[Dni bez deszczu dp]] &gt;= 5, MOD(ekodom3[[#This Row],[Dni bez deszczu dp]], 5) = 0), ekodom3[[#This Row],[Czy dobry przedział ]] = "TAK"), 300, 0)</f>
        <v>0</v>
      </c>
      <c r="I30" s="4" t="str">
        <f>IF(AND(ekodom3[[#This Row],[Data]] &gt;= DATE(2022,4,1), ekodom3[[#This Row],[Data]]&lt;=DATE(2022,9, 30)), "TAK", "NIE")</f>
        <v>NIE</v>
      </c>
      <c r="J30" s="4">
        <f>ekodom3[[#This Row],[Zużycie rodzinne]]+ekodom3[[#This Row],[Specjalne dolanie]]</f>
        <v>190</v>
      </c>
      <c r="K30" s="4">
        <f>ekodom3[[#This Row],[Stan po renetcji]]-ekodom3[[#This Row],[Zmiana]]</f>
        <v>369</v>
      </c>
      <c r="L30" s="4">
        <f>MAX(ekodom3[[#This Row],[Zbiornik po zmianie]],0)</f>
        <v>369</v>
      </c>
    </row>
    <row r="31" spans="1:12" x14ac:dyDescent="0.45">
      <c r="A31" s="1">
        <v>44591</v>
      </c>
      <c r="B31">
        <v>0</v>
      </c>
      <c r="C31">
        <f t="shared" si="0"/>
        <v>369</v>
      </c>
      <c r="D31">
        <f>ekodom3[[#This Row],[retencja]]+ekodom3[[#This Row],[Stan przed]]</f>
        <v>369</v>
      </c>
      <c r="E31">
        <f>IF(ekodom3[[#This Row],[Dzień tygodnia]] = 3, 260, 190)</f>
        <v>190</v>
      </c>
      <c r="F31">
        <f>WEEKDAY(ekodom3[[#This Row],[Data]],2)</f>
        <v>7</v>
      </c>
      <c r="G31" s="4">
        <f>IF(ekodom3[[#This Row],[retencja]]= 0, G30+1, 0)</f>
        <v>3</v>
      </c>
      <c r="H31" s="4">
        <f>IF(AND(AND(ekodom3[[#This Row],[Dni bez deszczu dp]] &gt;= 5, MOD(ekodom3[[#This Row],[Dni bez deszczu dp]], 5) = 0), ekodom3[[#This Row],[Czy dobry przedział ]] = "TAK"), 300, 0)</f>
        <v>0</v>
      </c>
      <c r="I31" s="4" t="str">
        <f>IF(AND(ekodom3[[#This Row],[Data]] &gt;= DATE(2022,4,1), ekodom3[[#This Row],[Data]]&lt;=DATE(2022,9, 30)), "TAK", "NIE")</f>
        <v>NIE</v>
      </c>
      <c r="J31" s="4">
        <f>ekodom3[[#This Row],[Zużycie rodzinne]]+ekodom3[[#This Row],[Specjalne dolanie]]</f>
        <v>190</v>
      </c>
      <c r="K31" s="4">
        <f>ekodom3[[#This Row],[Stan po renetcji]]-ekodom3[[#This Row],[Zmiana]]</f>
        <v>179</v>
      </c>
      <c r="L31" s="4">
        <f>MAX(ekodom3[[#This Row],[Zbiornik po zmianie]],0)</f>
        <v>179</v>
      </c>
    </row>
    <row r="32" spans="1:12" x14ac:dyDescent="0.45">
      <c r="A32" s="1">
        <v>44592</v>
      </c>
      <c r="B32">
        <v>0</v>
      </c>
      <c r="C32">
        <f t="shared" si="0"/>
        <v>179</v>
      </c>
      <c r="D32">
        <f>ekodom3[[#This Row],[retencja]]+ekodom3[[#This Row],[Stan przed]]</f>
        <v>179</v>
      </c>
      <c r="E32">
        <f>IF(ekodom3[[#This Row],[Dzień tygodnia]] = 3, 260, 190)</f>
        <v>190</v>
      </c>
      <c r="F32">
        <f>WEEKDAY(ekodom3[[#This Row],[Data]],2)</f>
        <v>1</v>
      </c>
      <c r="G32" s="4">
        <f>IF(ekodom3[[#This Row],[retencja]]= 0, G31+1, 0)</f>
        <v>4</v>
      </c>
      <c r="H32" s="4">
        <f>IF(AND(AND(ekodom3[[#This Row],[Dni bez deszczu dp]] &gt;= 5, MOD(ekodom3[[#This Row],[Dni bez deszczu dp]], 5) = 0), ekodom3[[#This Row],[Czy dobry przedział ]] = "TAK"), 300, 0)</f>
        <v>0</v>
      </c>
      <c r="I32" s="4" t="str">
        <f>IF(AND(ekodom3[[#This Row],[Data]] &gt;= DATE(2022,4,1), ekodom3[[#This Row],[Data]]&lt;=DATE(2022,9, 30)), "TAK", "NIE")</f>
        <v>NIE</v>
      </c>
      <c r="J32" s="4">
        <f>ekodom3[[#This Row],[Zużycie rodzinne]]+ekodom3[[#This Row],[Specjalne dolanie]]</f>
        <v>190</v>
      </c>
      <c r="K32" s="4">
        <f>ekodom3[[#This Row],[Stan po renetcji]]-ekodom3[[#This Row],[Zmiana]]</f>
        <v>-11</v>
      </c>
      <c r="L32" s="4">
        <f>MAX(ekodom3[[#This Row],[Zbiornik po zmianie]],0)</f>
        <v>0</v>
      </c>
    </row>
    <row r="33" spans="1:12" x14ac:dyDescent="0.45">
      <c r="A33" s="1">
        <v>44593</v>
      </c>
      <c r="B33">
        <v>0</v>
      </c>
      <c r="C33">
        <f t="shared" si="0"/>
        <v>0</v>
      </c>
      <c r="D33">
        <f>ekodom3[[#This Row],[retencja]]+ekodom3[[#This Row],[Stan przed]]</f>
        <v>0</v>
      </c>
      <c r="E33">
        <f>IF(ekodom3[[#This Row],[Dzień tygodnia]] = 3, 260, 190)</f>
        <v>190</v>
      </c>
      <c r="F33">
        <f>WEEKDAY(ekodom3[[#This Row],[Data]],2)</f>
        <v>2</v>
      </c>
      <c r="G33" s="4">
        <f>IF(ekodom3[[#This Row],[retencja]]= 0, G32+1, 0)</f>
        <v>5</v>
      </c>
      <c r="H33" s="4">
        <f>IF(AND(AND(ekodom3[[#This Row],[Dni bez deszczu dp]] &gt;= 5, MOD(ekodom3[[#This Row],[Dni bez deszczu dp]], 5) = 0), ekodom3[[#This Row],[Czy dobry przedział ]] = "TAK"), 300, 0)</f>
        <v>0</v>
      </c>
      <c r="I33" s="4" t="str">
        <f>IF(AND(ekodom3[[#This Row],[Data]] &gt;= DATE(2022,4,1), ekodom3[[#This Row],[Data]]&lt;=DATE(2022,9, 30)), "TAK", "NIE")</f>
        <v>NIE</v>
      </c>
      <c r="J33" s="4">
        <f>ekodom3[[#This Row],[Zużycie rodzinne]]+ekodom3[[#This Row],[Specjalne dolanie]]</f>
        <v>190</v>
      </c>
      <c r="K33" s="4">
        <f>ekodom3[[#This Row],[Stan po renetcji]]-ekodom3[[#This Row],[Zmiana]]</f>
        <v>-190</v>
      </c>
      <c r="L33" s="4">
        <f>MAX(ekodom3[[#This Row],[Zbiornik po zmianie]],0)</f>
        <v>0</v>
      </c>
    </row>
    <row r="34" spans="1:12" x14ac:dyDescent="0.45">
      <c r="A34" s="1">
        <v>44594</v>
      </c>
      <c r="B34">
        <v>0</v>
      </c>
      <c r="C34">
        <f t="shared" si="0"/>
        <v>0</v>
      </c>
      <c r="D34">
        <f>ekodom3[[#This Row],[retencja]]+ekodom3[[#This Row],[Stan przed]]</f>
        <v>0</v>
      </c>
      <c r="E34">
        <f>IF(ekodom3[[#This Row],[Dzień tygodnia]] = 3, 260, 190)</f>
        <v>260</v>
      </c>
      <c r="F34">
        <f>WEEKDAY(ekodom3[[#This Row],[Data]],2)</f>
        <v>3</v>
      </c>
      <c r="G34" s="4">
        <f>IF(ekodom3[[#This Row],[retencja]]= 0, G33+1, 0)</f>
        <v>6</v>
      </c>
      <c r="H34" s="4">
        <f>IF(AND(AND(ekodom3[[#This Row],[Dni bez deszczu dp]] &gt;= 5, MOD(ekodom3[[#This Row],[Dni bez deszczu dp]], 5) = 0), ekodom3[[#This Row],[Czy dobry przedział ]] = "TAK"), 300, 0)</f>
        <v>0</v>
      </c>
      <c r="I34" s="4" t="str">
        <f>IF(AND(ekodom3[[#This Row],[Data]] &gt;= DATE(2022,4,1), ekodom3[[#This Row],[Data]]&lt;=DATE(2022,9, 30)), "TAK", "NIE")</f>
        <v>NIE</v>
      </c>
      <c r="J34" s="4">
        <f>ekodom3[[#This Row],[Zużycie rodzinne]]+ekodom3[[#This Row],[Specjalne dolanie]]</f>
        <v>260</v>
      </c>
      <c r="K34" s="4">
        <f>ekodom3[[#This Row],[Stan po renetcji]]-ekodom3[[#This Row],[Zmiana]]</f>
        <v>-260</v>
      </c>
      <c r="L34" s="4">
        <f>MAX(ekodom3[[#This Row],[Zbiornik po zmianie]],0)</f>
        <v>0</v>
      </c>
    </row>
    <row r="35" spans="1:12" x14ac:dyDescent="0.45">
      <c r="A35" s="1">
        <v>44595</v>
      </c>
      <c r="B35">
        <v>0</v>
      </c>
      <c r="C35">
        <f t="shared" si="0"/>
        <v>0</v>
      </c>
      <c r="D35">
        <f>ekodom3[[#This Row],[retencja]]+ekodom3[[#This Row],[Stan przed]]</f>
        <v>0</v>
      </c>
      <c r="E35">
        <f>IF(ekodom3[[#This Row],[Dzień tygodnia]] = 3, 260, 190)</f>
        <v>190</v>
      </c>
      <c r="F35">
        <f>WEEKDAY(ekodom3[[#This Row],[Data]],2)</f>
        <v>4</v>
      </c>
      <c r="G35" s="4">
        <f>IF(ekodom3[[#This Row],[retencja]]= 0, G34+1, 0)</f>
        <v>7</v>
      </c>
      <c r="H35" s="4">
        <f>IF(AND(AND(ekodom3[[#This Row],[Dni bez deszczu dp]] &gt;= 5, MOD(ekodom3[[#This Row],[Dni bez deszczu dp]], 5) = 0), ekodom3[[#This Row],[Czy dobry przedział ]] = "TAK"), 300, 0)</f>
        <v>0</v>
      </c>
      <c r="I35" s="4" t="str">
        <f>IF(AND(ekodom3[[#This Row],[Data]] &gt;= DATE(2022,4,1), ekodom3[[#This Row],[Data]]&lt;=DATE(2022,9, 30)), "TAK", "NIE")</f>
        <v>NIE</v>
      </c>
      <c r="J35" s="4">
        <f>ekodom3[[#This Row],[Zużycie rodzinne]]+ekodom3[[#This Row],[Specjalne dolanie]]</f>
        <v>190</v>
      </c>
      <c r="K35" s="4">
        <f>ekodom3[[#This Row],[Stan po renetcji]]-ekodom3[[#This Row],[Zmiana]]</f>
        <v>-190</v>
      </c>
      <c r="L35" s="4">
        <f>MAX(ekodom3[[#This Row],[Zbiornik po zmianie]],0)</f>
        <v>0</v>
      </c>
    </row>
    <row r="36" spans="1:12" x14ac:dyDescent="0.45">
      <c r="A36" s="1">
        <v>44596</v>
      </c>
      <c r="B36">
        <v>0</v>
      </c>
      <c r="C36">
        <f t="shared" si="0"/>
        <v>0</v>
      </c>
      <c r="D36">
        <f>ekodom3[[#This Row],[retencja]]+ekodom3[[#This Row],[Stan przed]]</f>
        <v>0</v>
      </c>
      <c r="E36">
        <f>IF(ekodom3[[#This Row],[Dzień tygodnia]] = 3, 260, 190)</f>
        <v>190</v>
      </c>
      <c r="F36">
        <f>WEEKDAY(ekodom3[[#This Row],[Data]],2)</f>
        <v>5</v>
      </c>
      <c r="G36" s="4">
        <f>IF(ekodom3[[#This Row],[retencja]]= 0, G35+1, 0)</f>
        <v>8</v>
      </c>
      <c r="H36" s="4">
        <f>IF(AND(AND(ekodom3[[#This Row],[Dni bez deszczu dp]] &gt;= 5, MOD(ekodom3[[#This Row],[Dni bez deszczu dp]], 5) = 0), ekodom3[[#This Row],[Czy dobry przedział ]] = "TAK"), 300, 0)</f>
        <v>0</v>
      </c>
      <c r="I36" s="4" t="str">
        <f>IF(AND(ekodom3[[#This Row],[Data]] &gt;= DATE(2022,4,1), ekodom3[[#This Row],[Data]]&lt;=DATE(2022,9, 30)), "TAK", "NIE")</f>
        <v>NIE</v>
      </c>
      <c r="J36" s="4">
        <f>ekodom3[[#This Row],[Zużycie rodzinne]]+ekodom3[[#This Row],[Specjalne dolanie]]</f>
        <v>190</v>
      </c>
      <c r="K36" s="4">
        <f>ekodom3[[#This Row],[Stan po renetcji]]-ekodom3[[#This Row],[Zmiana]]</f>
        <v>-190</v>
      </c>
      <c r="L36" s="4">
        <f>MAX(ekodom3[[#This Row],[Zbiornik po zmianie]],0)</f>
        <v>0</v>
      </c>
    </row>
    <row r="37" spans="1:12" x14ac:dyDescent="0.45">
      <c r="A37" s="1">
        <v>44597</v>
      </c>
      <c r="B37">
        <v>97</v>
      </c>
      <c r="C37">
        <f t="shared" si="0"/>
        <v>0</v>
      </c>
      <c r="D37">
        <f>ekodom3[[#This Row],[retencja]]+ekodom3[[#This Row],[Stan przed]]</f>
        <v>97</v>
      </c>
      <c r="E37">
        <f>IF(ekodom3[[#This Row],[Dzień tygodnia]] = 3, 260, 190)</f>
        <v>190</v>
      </c>
      <c r="F37">
        <f>WEEKDAY(ekodom3[[#This Row],[Data]],2)</f>
        <v>6</v>
      </c>
      <c r="G37" s="4">
        <f>IF(ekodom3[[#This Row],[retencja]]= 0, G36+1, 0)</f>
        <v>0</v>
      </c>
      <c r="H37" s="4">
        <f>IF(AND(AND(ekodom3[[#This Row],[Dni bez deszczu dp]] &gt;= 5, MOD(ekodom3[[#This Row],[Dni bez deszczu dp]], 5) = 0), ekodom3[[#This Row],[Czy dobry przedział ]] = "TAK"), 300, 0)</f>
        <v>0</v>
      </c>
      <c r="I37" s="4" t="str">
        <f>IF(AND(ekodom3[[#This Row],[Data]] &gt;= DATE(2022,4,1), ekodom3[[#This Row],[Data]]&lt;=DATE(2022,9, 30)), "TAK", "NIE")</f>
        <v>NIE</v>
      </c>
      <c r="J37" s="4">
        <f>ekodom3[[#This Row],[Zużycie rodzinne]]+ekodom3[[#This Row],[Specjalne dolanie]]</f>
        <v>190</v>
      </c>
      <c r="K37" s="4">
        <f>ekodom3[[#This Row],[Stan po renetcji]]-ekodom3[[#This Row],[Zmiana]]</f>
        <v>-93</v>
      </c>
      <c r="L37" s="4">
        <f>MAX(ekodom3[[#This Row],[Zbiornik po zmianie]],0)</f>
        <v>0</v>
      </c>
    </row>
    <row r="38" spans="1:12" x14ac:dyDescent="0.45">
      <c r="A38" s="1">
        <v>44598</v>
      </c>
      <c r="B38">
        <v>0</v>
      </c>
      <c r="C38">
        <f t="shared" si="0"/>
        <v>0</v>
      </c>
      <c r="D38">
        <f>ekodom3[[#This Row],[retencja]]+ekodom3[[#This Row],[Stan przed]]</f>
        <v>0</v>
      </c>
      <c r="E38">
        <f>IF(ekodom3[[#This Row],[Dzień tygodnia]] = 3, 260, 190)</f>
        <v>190</v>
      </c>
      <c r="F38">
        <f>WEEKDAY(ekodom3[[#This Row],[Data]],2)</f>
        <v>7</v>
      </c>
      <c r="G38" s="4">
        <f>IF(ekodom3[[#This Row],[retencja]]= 0, G37+1, 0)</f>
        <v>1</v>
      </c>
      <c r="H38" s="4">
        <f>IF(AND(AND(ekodom3[[#This Row],[Dni bez deszczu dp]] &gt;= 5, MOD(ekodom3[[#This Row],[Dni bez deszczu dp]], 5) = 0), ekodom3[[#This Row],[Czy dobry przedział ]] = "TAK"), 300, 0)</f>
        <v>0</v>
      </c>
      <c r="I38" s="4" t="str">
        <f>IF(AND(ekodom3[[#This Row],[Data]] &gt;= DATE(2022,4,1), ekodom3[[#This Row],[Data]]&lt;=DATE(2022,9, 30)), "TAK", "NIE")</f>
        <v>NIE</v>
      </c>
      <c r="J38" s="4">
        <f>ekodom3[[#This Row],[Zużycie rodzinne]]+ekodom3[[#This Row],[Specjalne dolanie]]</f>
        <v>190</v>
      </c>
      <c r="K38" s="4">
        <f>ekodom3[[#This Row],[Stan po renetcji]]-ekodom3[[#This Row],[Zmiana]]</f>
        <v>-190</v>
      </c>
      <c r="L38" s="4">
        <f>MAX(ekodom3[[#This Row],[Zbiornik po zmianie]],0)</f>
        <v>0</v>
      </c>
    </row>
    <row r="39" spans="1:12" x14ac:dyDescent="0.45">
      <c r="A39" s="1">
        <v>44599</v>
      </c>
      <c r="B39">
        <v>99</v>
      </c>
      <c r="C39">
        <f t="shared" si="0"/>
        <v>0</v>
      </c>
      <c r="D39">
        <f>ekodom3[[#This Row],[retencja]]+ekodom3[[#This Row],[Stan przed]]</f>
        <v>99</v>
      </c>
      <c r="E39">
        <f>IF(ekodom3[[#This Row],[Dzień tygodnia]] = 3, 260, 190)</f>
        <v>190</v>
      </c>
      <c r="F39">
        <f>WEEKDAY(ekodom3[[#This Row],[Data]],2)</f>
        <v>1</v>
      </c>
      <c r="G39" s="4">
        <f>IF(ekodom3[[#This Row],[retencja]]= 0, G38+1, 0)</f>
        <v>0</v>
      </c>
      <c r="H39" s="4">
        <f>IF(AND(AND(ekodom3[[#This Row],[Dni bez deszczu dp]] &gt;= 5, MOD(ekodom3[[#This Row],[Dni bez deszczu dp]], 5) = 0), ekodom3[[#This Row],[Czy dobry przedział ]] = "TAK"), 300, 0)</f>
        <v>0</v>
      </c>
      <c r="I39" s="4" t="str">
        <f>IF(AND(ekodom3[[#This Row],[Data]] &gt;= DATE(2022,4,1), ekodom3[[#This Row],[Data]]&lt;=DATE(2022,9, 30)), "TAK", "NIE")</f>
        <v>NIE</v>
      </c>
      <c r="J39" s="4">
        <f>ekodom3[[#This Row],[Zużycie rodzinne]]+ekodom3[[#This Row],[Specjalne dolanie]]</f>
        <v>190</v>
      </c>
      <c r="K39" s="4">
        <f>ekodom3[[#This Row],[Stan po renetcji]]-ekodom3[[#This Row],[Zmiana]]</f>
        <v>-91</v>
      </c>
      <c r="L39" s="4">
        <f>MAX(ekodom3[[#This Row],[Zbiornik po zmianie]],0)</f>
        <v>0</v>
      </c>
    </row>
    <row r="40" spans="1:12" x14ac:dyDescent="0.45">
      <c r="A40" s="1">
        <v>44600</v>
      </c>
      <c r="B40">
        <v>0</v>
      </c>
      <c r="C40">
        <f t="shared" si="0"/>
        <v>0</v>
      </c>
      <c r="D40">
        <f>ekodom3[[#This Row],[retencja]]+ekodom3[[#This Row],[Stan przed]]</f>
        <v>0</v>
      </c>
      <c r="E40">
        <f>IF(ekodom3[[#This Row],[Dzień tygodnia]] = 3, 260, 190)</f>
        <v>190</v>
      </c>
      <c r="F40">
        <f>WEEKDAY(ekodom3[[#This Row],[Data]],2)</f>
        <v>2</v>
      </c>
      <c r="G40" s="4">
        <f>IF(ekodom3[[#This Row],[retencja]]= 0, G39+1, 0)</f>
        <v>1</v>
      </c>
      <c r="H40" s="4">
        <f>IF(AND(AND(ekodom3[[#This Row],[Dni bez deszczu dp]] &gt;= 5, MOD(ekodom3[[#This Row],[Dni bez deszczu dp]], 5) = 0), ekodom3[[#This Row],[Czy dobry przedział ]] = "TAK"), 300, 0)</f>
        <v>0</v>
      </c>
      <c r="I40" s="4" t="str">
        <f>IF(AND(ekodom3[[#This Row],[Data]] &gt;= DATE(2022,4,1), ekodom3[[#This Row],[Data]]&lt;=DATE(2022,9, 30)), "TAK", "NIE")</f>
        <v>NIE</v>
      </c>
      <c r="J40" s="4">
        <f>ekodom3[[#This Row],[Zużycie rodzinne]]+ekodom3[[#This Row],[Specjalne dolanie]]</f>
        <v>190</v>
      </c>
      <c r="K40" s="4">
        <f>ekodom3[[#This Row],[Stan po renetcji]]-ekodom3[[#This Row],[Zmiana]]</f>
        <v>-190</v>
      </c>
      <c r="L40" s="4">
        <f>MAX(ekodom3[[#This Row],[Zbiornik po zmianie]],0)</f>
        <v>0</v>
      </c>
    </row>
    <row r="41" spans="1:12" x14ac:dyDescent="0.45">
      <c r="A41" s="1">
        <v>44601</v>
      </c>
      <c r="B41">
        <v>0</v>
      </c>
      <c r="C41">
        <f t="shared" si="0"/>
        <v>0</v>
      </c>
      <c r="D41">
        <f>ekodom3[[#This Row],[retencja]]+ekodom3[[#This Row],[Stan przed]]</f>
        <v>0</v>
      </c>
      <c r="E41">
        <f>IF(ekodom3[[#This Row],[Dzień tygodnia]] = 3, 260, 190)</f>
        <v>260</v>
      </c>
      <c r="F41">
        <f>WEEKDAY(ekodom3[[#This Row],[Data]],2)</f>
        <v>3</v>
      </c>
      <c r="G41" s="4">
        <f>IF(ekodom3[[#This Row],[retencja]]= 0, G40+1, 0)</f>
        <v>2</v>
      </c>
      <c r="H41" s="4">
        <f>IF(AND(AND(ekodom3[[#This Row],[Dni bez deszczu dp]] &gt;= 5, MOD(ekodom3[[#This Row],[Dni bez deszczu dp]], 5) = 0), ekodom3[[#This Row],[Czy dobry przedział ]] = "TAK"), 300, 0)</f>
        <v>0</v>
      </c>
      <c r="I41" s="4" t="str">
        <f>IF(AND(ekodom3[[#This Row],[Data]] &gt;= DATE(2022,4,1), ekodom3[[#This Row],[Data]]&lt;=DATE(2022,9, 30)), "TAK", "NIE")</f>
        <v>NIE</v>
      </c>
      <c r="J41" s="4">
        <f>ekodom3[[#This Row],[Zużycie rodzinne]]+ekodom3[[#This Row],[Specjalne dolanie]]</f>
        <v>260</v>
      </c>
      <c r="K41" s="4">
        <f>ekodom3[[#This Row],[Stan po renetcji]]-ekodom3[[#This Row],[Zmiana]]</f>
        <v>-260</v>
      </c>
      <c r="L41" s="4">
        <f>MAX(ekodom3[[#This Row],[Zbiornik po zmianie]],0)</f>
        <v>0</v>
      </c>
    </row>
    <row r="42" spans="1:12" x14ac:dyDescent="0.45">
      <c r="A42" s="1">
        <v>44602</v>
      </c>
      <c r="B42">
        <v>0</v>
      </c>
      <c r="C42">
        <f t="shared" si="0"/>
        <v>0</v>
      </c>
      <c r="D42">
        <f>ekodom3[[#This Row],[retencja]]+ekodom3[[#This Row],[Stan przed]]</f>
        <v>0</v>
      </c>
      <c r="E42">
        <f>IF(ekodom3[[#This Row],[Dzień tygodnia]] = 3, 260, 190)</f>
        <v>190</v>
      </c>
      <c r="F42">
        <f>WEEKDAY(ekodom3[[#This Row],[Data]],2)</f>
        <v>4</v>
      </c>
      <c r="G42" s="4">
        <f>IF(ekodom3[[#This Row],[retencja]]= 0, G41+1, 0)</f>
        <v>3</v>
      </c>
      <c r="H42" s="4">
        <f>IF(AND(AND(ekodom3[[#This Row],[Dni bez deszczu dp]] &gt;= 5, MOD(ekodom3[[#This Row],[Dni bez deszczu dp]], 5) = 0), ekodom3[[#This Row],[Czy dobry przedział ]] = "TAK"), 300, 0)</f>
        <v>0</v>
      </c>
      <c r="I42" s="4" t="str">
        <f>IF(AND(ekodom3[[#This Row],[Data]] &gt;= DATE(2022,4,1), ekodom3[[#This Row],[Data]]&lt;=DATE(2022,9, 30)), "TAK", "NIE")</f>
        <v>NIE</v>
      </c>
      <c r="J42" s="4">
        <f>ekodom3[[#This Row],[Zużycie rodzinne]]+ekodom3[[#This Row],[Specjalne dolanie]]</f>
        <v>190</v>
      </c>
      <c r="K42" s="4">
        <f>ekodom3[[#This Row],[Stan po renetcji]]-ekodom3[[#This Row],[Zmiana]]</f>
        <v>-190</v>
      </c>
      <c r="L42" s="4">
        <f>MAX(ekodom3[[#This Row],[Zbiornik po zmianie]],0)</f>
        <v>0</v>
      </c>
    </row>
    <row r="43" spans="1:12" x14ac:dyDescent="0.45">
      <c r="A43" s="1">
        <v>44603</v>
      </c>
      <c r="B43">
        <v>97</v>
      </c>
      <c r="C43">
        <f t="shared" si="0"/>
        <v>0</v>
      </c>
      <c r="D43">
        <f>ekodom3[[#This Row],[retencja]]+ekodom3[[#This Row],[Stan przed]]</f>
        <v>97</v>
      </c>
      <c r="E43">
        <f>IF(ekodom3[[#This Row],[Dzień tygodnia]] = 3, 260, 190)</f>
        <v>190</v>
      </c>
      <c r="F43">
        <f>WEEKDAY(ekodom3[[#This Row],[Data]],2)</f>
        <v>5</v>
      </c>
      <c r="G43" s="4">
        <f>IF(ekodom3[[#This Row],[retencja]]= 0, G42+1, 0)</f>
        <v>0</v>
      </c>
      <c r="H43" s="4">
        <f>IF(AND(AND(ekodom3[[#This Row],[Dni bez deszczu dp]] &gt;= 5, MOD(ekodom3[[#This Row],[Dni bez deszczu dp]], 5) = 0), ekodom3[[#This Row],[Czy dobry przedział ]] = "TAK"), 300, 0)</f>
        <v>0</v>
      </c>
      <c r="I43" s="4" t="str">
        <f>IF(AND(ekodom3[[#This Row],[Data]] &gt;= DATE(2022,4,1), ekodom3[[#This Row],[Data]]&lt;=DATE(2022,9, 30)), "TAK", "NIE")</f>
        <v>NIE</v>
      </c>
      <c r="J43" s="4">
        <f>ekodom3[[#This Row],[Zużycie rodzinne]]+ekodom3[[#This Row],[Specjalne dolanie]]</f>
        <v>190</v>
      </c>
      <c r="K43" s="4">
        <f>ekodom3[[#This Row],[Stan po renetcji]]-ekodom3[[#This Row],[Zmiana]]</f>
        <v>-93</v>
      </c>
      <c r="L43" s="4">
        <f>MAX(ekodom3[[#This Row],[Zbiornik po zmianie]],0)</f>
        <v>0</v>
      </c>
    </row>
    <row r="44" spans="1:12" x14ac:dyDescent="0.45">
      <c r="A44" s="1">
        <v>44604</v>
      </c>
      <c r="B44">
        <v>83</v>
      </c>
      <c r="C44">
        <f t="shared" si="0"/>
        <v>0</v>
      </c>
      <c r="D44">
        <f>ekodom3[[#This Row],[retencja]]+ekodom3[[#This Row],[Stan przed]]</f>
        <v>83</v>
      </c>
      <c r="E44">
        <f>IF(ekodom3[[#This Row],[Dzień tygodnia]] = 3, 260, 190)</f>
        <v>190</v>
      </c>
      <c r="F44">
        <f>WEEKDAY(ekodom3[[#This Row],[Data]],2)</f>
        <v>6</v>
      </c>
      <c r="G44" s="4">
        <f>IF(ekodom3[[#This Row],[retencja]]= 0, G43+1, 0)</f>
        <v>0</v>
      </c>
      <c r="H44" s="4">
        <f>IF(AND(AND(ekodom3[[#This Row],[Dni bez deszczu dp]] &gt;= 5, MOD(ekodom3[[#This Row],[Dni bez deszczu dp]], 5) = 0), ekodom3[[#This Row],[Czy dobry przedział ]] = "TAK"), 300, 0)</f>
        <v>0</v>
      </c>
      <c r="I44" s="4" t="str">
        <f>IF(AND(ekodom3[[#This Row],[Data]] &gt;= DATE(2022,4,1), ekodom3[[#This Row],[Data]]&lt;=DATE(2022,9, 30)), "TAK", "NIE")</f>
        <v>NIE</v>
      </c>
      <c r="J44" s="4">
        <f>ekodom3[[#This Row],[Zużycie rodzinne]]+ekodom3[[#This Row],[Specjalne dolanie]]</f>
        <v>190</v>
      </c>
      <c r="K44" s="4">
        <f>ekodom3[[#This Row],[Stan po renetcji]]-ekodom3[[#This Row],[Zmiana]]</f>
        <v>-107</v>
      </c>
      <c r="L44" s="4">
        <f>MAX(ekodom3[[#This Row],[Zbiornik po zmianie]],0)</f>
        <v>0</v>
      </c>
    </row>
    <row r="45" spans="1:12" x14ac:dyDescent="0.45">
      <c r="A45" s="1">
        <v>44605</v>
      </c>
      <c r="B45">
        <v>77</v>
      </c>
      <c r="C45">
        <f t="shared" si="0"/>
        <v>0</v>
      </c>
      <c r="D45">
        <f>ekodom3[[#This Row],[retencja]]+ekodom3[[#This Row],[Stan przed]]</f>
        <v>77</v>
      </c>
      <c r="E45">
        <f>IF(ekodom3[[#This Row],[Dzień tygodnia]] = 3, 260, 190)</f>
        <v>190</v>
      </c>
      <c r="F45">
        <f>WEEKDAY(ekodom3[[#This Row],[Data]],2)</f>
        <v>7</v>
      </c>
      <c r="G45" s="4">
        <f>IF(ekodom3[[#This Row],[retencja]]= 0, G44+1, 0)</f>
        <v>0</v>
      </c>
      <c r="H45" s="4">
        <f>IF(AND(AND(ekodom3[[#This Row],[Dni bez deszczu dp]] &gt;= 5, MOD(ekodom3[[#This Row],[Dni bez deszczu dp]], 5) = 0), ekodom3[[#This Row],[Czy dobry przedział ]] = "TAK"), 300, 0)</f>
        <v>0</v>
      </c>
      <c r="I45" s="4" t="str">
        <f>IF(AND(ekodom3[[#This Row],[Data]] &gt;= DATE(2022,4,1), ekodom3[[#This Row],[Data]]&lt;=DATE(2022,9, 30)), "TAK", "NIE")</f>
        <v>NIE</v>
      </c>
      <c r="J45" s="4">
        <f>ekodom3[[#This Row],[Zużycie rodzinne]]+ekodom3[[#This Row],[Specjalne dolanie]]</f>
        <v>190</v>
      </c>
      <c r="K45" s="4">
        <f>ekodom3[[#This Row],[Stan po renetcji]]-ekodom3[[#This Row],[Zmiana]]</f>
        <v>-113</v>
      </c>
      <c r="L45" s="4">
        <f>MAX(ekodom3[[#This Row],[Zbiornik po zmianie]],0)</f>
        <v>0</v>
      </c>
    </row>
    <row r="46" spans="1:12" x14ac:dyDescent="0.45">
      <c r="A46" s="1">
        <v>44606</v>
      </c>
      <c r="B46">
        <v>195</v>
      </c>
      <c r="C46">
        <f t="shared" si="0"/>
        <v>0</v>
      </c>
      <c r="D46">
        <f>ekodom3[[#This Row],[retencja]]+ekodom3[[#This Row],[Stan przed]]</f>
        <v>195</v>
      </c>
      <c r="E46">
        <f>IF(ekodom3[[#This Row],[Dzień tygodnia]] = 3, 260, 190)</f>
        <v>190</v>
      </c>
      <c r="F46">
        <f>WEEKDAY(ekodom3[[#This Row],[Data]],2)</f>
        <v>1</v>
      </c>
      <c r="G46" s="4">
        <f>IF(ekodom3[[#This Row],[retencja]]= 0, G45+1, 0)</f>
        <v>0</v>
      </c>
      <c r="H46" s="4">
        <f>IF(AND(AND(ekodom3[[#This Row],[Dni bez deszczu dp]] &gt;= 5, MOD(ekodom3[[#This Row],[Dni bez deszczu dp]], 5) = 0), ekodom3[[#This Row],[Czy dobry przedział ]] = "TAK"), 300, 0)</f>
        <v>0</v>
      </c>
      <c r="I46" s="4" t="str">
        <f>IF(AND(ekodom3[[#This Row],[Data]] &gt;= DATE(2022,4,1), ekodom3[[#This Row],[Data]]&lt;=DATE(2022,9, 30)), "TAK", "NIE")</f>
        <v>NIE</v>
      </c>
      <c r="J46" s="4">
        <f>ekodom3[[#This Row],[Zużycie rodzinne]]+ekodom3[[#This Row],[Specjalne dolanie]]</f>
        <v>190</v>
      </c>
      <c r="K46" s="4">
        <f>ekodom3[[#This Row],[Stan po renetcji]]-ekodom3[[#This Row],[Zmiana]]</f>
        <v>5</v>
      </c>
      <c r="L46" s="4">
        <f>MAX(ekodom3[[#This Row],[Zbiornik po zmianie]],0)</f>
        <v>5</v>
      </c>
    </row>
    <row r="47" spans="1:12" x14ac:dyDescent="0.45">
      <c r="A47" s="1">
        <v>44607</v>
      </c>
      <c r="B47">
        <v>145</v>
      </c>
      <c r="C47">
        <f t="shared" si="0"/>
        <v>5</v>
      </c>
      <c r="D47">
        <f>ekodom3[[#This Row],[retencja]]+ekodom3[[#This Row],[Stan przed]]</f>
        <v>150</v>
      </c>
      <c r="E47">
        <f>IF(ekodom3[[#This Row],[Dzień tygodnia]] = 3, 260, 190)</f>
        <v>190</v>
      </c>
      <c r="F47">
        <f>WEEKDAY(ekodom3[[#This Row],[Data]],2)</f>
        <v>2</v>
      </c>
      <c r="G47" s="4">
        <f>IF(ekodom3[[#This Row],[retencja]]= 0, G46+1, 0)</f>
        <v>0</v>
      </c>
      <c r="H47" s="4">
        <f>IF(AND(AND(ekodom3[[#This Row],[Dni bez deszczu dp]] &gt;= 5, MOD(ekodom3[[#This Row],[Dni bez deszczu dp]], 5) = 0), ekodom3[[#This Row],[Czy dobry przedział ]] = "TAK"), 300, 0)</f>
        <v>0</v>
      </c>
      <c r="I47" s="4" t="str">
        <f>IF(AND(ekodom3[[#This Row],[Data]] &gt;= DATE(2022,4,1), ekodom3[[#This Row],[Data]]&lt;=DATE(2022,9, 30)), "TAK", "NIE")</f>
        <v>NIE</v>
      </c>
      <c r="J47" s="4">
        <f>ekodom3[[#This Row],[Zużycie rodzinne]]+ekodom3[[#This Row],[Specjalne dolanie]]</f>
        <v>190</v>
      </c>
      <c r="K47" s="4">
        <f>ekodom3[[#This Row],[Stan po renetcji]]-ekodom3[[#This Row],[Zmiana]]</f>
        <v>-40</v>
      </c>
      <c r="L47" s="4">
        <f>MAX(ekodom3[[#This Row],[Zbiornik po zmianie]],0)</f>
        <v>0</v>
      </c>
    </row>
    <row r="48" spans="1:12" x14ac:dyDescent="0.45">
      <c r="A48" s="1">
        <v>44608</v>
      </c>
      <c r="B48">
        <v>90</v>
      </c>
      <c r="C48">
        <f t="shared" si="0"/>
        <v>0</v>
      </c>
      <c r="D48">
        <f>ekodom3[[#This Row],[retencja]]+ekodom3[[#This Row],[Stan przed]]</f>
        <v>90</v>
      </c>
      <c r="E48">
        <f>IF(ekodom3[[#This Row],[Dzień tygodnia]] = 3, 260, 190)</f>
        <v>260</v>
      </c>
      <c r="F48">
        <f>WEEKDAY(ekodom3[[#This Row],[Data]],2)</f>
        <v>3</v>
      </c>
      <c r="G48" s="4">
        <f>IF(ekodom3[[#This Row],[retencja]]= 0, G47+1, 0)</f>
        <v>0</v>
      </c>
      <c r="H48" s="4">
        <f>IF(AND(AND(ekodom3[[#This Row],[Dni bez deszczu dp]] &gt;= 5, MOD(ekodom3[[#This Row],[Dni bez deszczu dp]], 5) = 0), ekodom3[[#This Row],[Czy dobry przedział ]] = "TAK"), 300, 0)</f>
        <v>0</v>
      </c>
      <c r="I48" s="4" t="str">
        <f>IF(AND(ekodom3[[#This Row],[Data]] &gt;= DATE(2022,4,1), ekodom3[[#This Row],[Data]]&lt;=DATE(2022,9, 30)), "TAK", "NIE")</f>
        <v>NIE</v>
      </c>
      <c r="J48" s="4">
        <f>ekodom3[[#This Row],[Zużycie rodzinne]]+ekodom3[[#This Row],[Specjalne dolanie]]</f>
        <v>260</v>
      </c>
      <c r="K48" s="4">
        <f>ekodom3[[#This Row],[Stan po renetcji]]-ekodom3[[#This Row],[Zmiana]]</f>
        <v>-170</v>
      </c>
      <c r="L48" s="4">
        <f>MAX(ekodom3[[#This Row],[Zbiornik po zmianie]],0)</f>
        <v>0</v>
      </c>
    </row>
    <row r="49" spans="1:12" x14ac:dyDescent="0.45">
      <c r="A49" s="1">
        <v>44609</v>
      </c>
      <c r="B49">
        <v>0</v>
      </c>
      <c r="C49">
        <f t="shared" si="0"/>
        <v>0</v>
      </c>
      <c r="D49">
        <f>ekodom3[[#This Row],[retencja]]+ekodom3[[#This Row],[Stan przed]]</f>
        <v>0</v>
      </c>
      <c r="E49">
        <f>IF(ekodom3[[#This Row],[Dzień tygodnia]] = 3, 260, 190)</f>
        <v>190</v>
      </c>
      <c r="F49">
        <f>WEEKDAY(ekodom3[[#This Row],[Data]],2)</f>
        <v>4</v>
      </c>
      <c r="G49" s="4">
        <f>IF(ekodom3[[#This Row],[retencja]]= 0, G48+1, 0)</f>
        <v>1</v>
      </c>
      <c r="H49" s="4">
        <f>IF(AND(AND(ekodom3[[#This Row],[Dni bez deszczu dp]] &gt;= 5, MOD(ekodom3[[#This Row],[Dni bez deszczu dp]], 5) = 0), ekodom3[[#This Row],[Czy dobry przedział ]] = "TAK"), 300, 0)</f>
        <v>0</v>
      </c>
      <c r="I49" s="4" t="str">
        <f>IF(AND(ekodom3[[#This Row],[Data]] &gt;= DATE(2022,4,1), ekodom3[[#This Row],[Data]]&lt;=DATE(2022,9, 30)), "TAK", "NIE")</f>
        <v>NIE</v>
      </c>
      <c r="J49" s="4">
        <f>ekodom3[[#This Row],[Zużycie rodzinne]]+ekodom3[[#This Row],[Specjalne dolanie]]</f>
        <v>190</v>
      </c>
      <c r="K49" s="4">
        <f>ekodom3[[#This Row],[Stan po renetcji]]-ekodom3[[#This Row],[Zmiana]]</f>
        <v>-190</v>
      </c>
      <c r="L49" s="4">
        <f>MAX(ekodom3[[#This Row],[Zbiornik po zmianie]],0)</f>
        <v>0</v>
      </c>
    </row>
    <row r="50" spans="1:12" x14ac:dyDescent="0.45">
      <c r="A50" s="1">
        <v>44610</v>
      </c>
      <c r="B50">
        <v>0</v>
      </c>
      <c r="C50">
        <f t="shared" si="0"/>
        <v>0</v>
      </c>
      <c r="D50">
        <f>ekodom3[[#This Row],[retencja]]+ekodom3[[#This Row],[Stan przed]]</f>
        <v>0</v>
      </c>
      <c r="E50">
        <f>IF(ekodom3[[#This Row],[Dzień tygodnia]] = 3, 260, 190)</f>
        <v>190</v>
      </c>
      <c r="F50">
        <f>WEEKDAY(ekodom3[[#This Row],[Data]],2)</f>
        <v>5</v>
      </c>
      <c r="G50" s="4">
        <f>IF(ekodom3[[#This Row],[retencja]]= 0, G49+1, 0)</f>
        <v>2</v>
      </c>
      <c r="H50" s="4">
        <f>IF(AND(AND(ekodom3[[#This Row],[Dni bez deszczu dp]] &gt;= 5, MOD(ekodom3[[#This Row],[Dni bez deszczu dp]], 5) = 0), ekodom3[[#This Row],[Czy dobry przedział ]] = "TAK"), 300, 0)</f>
        <v>0</v>
      </c>
      <c r="I50" s="4" t="str">
        <f>IF(AND(ekodom3[[#This Row],[Data]] &gt;= DATE(2022,4,1), ekodom3[[#This Row],[Data]]&lt;=DATE(2022,9, 30)), "TAK", "NIE")</f>
        <v>NIE</v>
      </c>
      <c r="J50" s="4">
        <f>ekodom3[[#This Row],[Zużycie rodzinne]]+ekodom3[[#This Row],[Specjalne dolanie]]</f>
        <v>190</v>
      </c>
      <c r="K50" s="4">
        <f>ekodom3[[#This Row],[Stan po renetcji]]-ekodom3[[#This Row],[Zmiana]]</f>
        <v>-190</v>
      </c>
      <c r="L50" s="4">
        <f>MAX(ekodom3[[#This Row],[Zbiornik po zmianie]],0)</f>
        <v>0</v>
      </c>
    </row>
    <row r="51" spans="1:12" x14ac:dyDescent="0.45">
      <c r="A51" s="1">
        <v>44611</v>
      </c>
      <c r="B51">
        <v>93</v>
      </c>
      <c r="C51">
        <f t="shared" si="0"/>
        <v>0</v>
      </c>
      <c r="D51">
        <f>ekodom3[[#This Row],[retencja]]+ekodom3[[#This Row],[Stan przed]]</f>
        <v>93</v>
      </c>
      <c r="E51">
        <f>IF(ekodom3[[#This Row],[Dzień tygodnia]] = 3, 260, 190)</f>
        <v>190</v>
      </c>
      <c r="F51">
        <f>WEEKDAY(ekodom3[[#This Row],[Data]],2)</f>
        <v>6</v>
      </c>
      <c r="G51" s="4">
        <f>IF(ekodom3[[#This Row],[retencja]]= 0, G50+1, 0)</f>
        <v>0</v>
      </c>
      <c r="H51" s="4">
        <f>IF(AND(AND(ekodom3[[#This Row],[Dni bez deszczu dp]] &gt;= 5, MOD(ekodom3[[#This Row],[Dni bez deszczu dp]], 5) = 0), ekodom3[[#This Row],[Czy dobry przedział ]] = "TAK"), 300, 0)</f>
        <v>0</v>
      </c>
      <c r="I51" s="4" t="str">
        <f>IF(AND(ekodom3[[#This Row],[Data]] &gt;= DATE(2022,4,1), ekodom3[[#This Row],[Data]]&lt;=DATE(2022,9, 30)), "TAK", "NIE")</f>
        <v>NIE</v>
      </c>
      <c r="J51" s="4">
        <f>ekodom3[[#This Row],[Zużycie rodzinne]]+ekodom3[[#This Row],[Specjalne dolanie]]</f>
        <v>190</v>
      </c>
      <c r="K51" s="4">
        <f>ekodom3[[#This Row],[Stan po renetcji]]-ekodom3[[#This Row],[Zmiana]]</f>
        <v>-97</v>
      </c>
      <c r="L51" s="4">
        <f>MAX(ekodom3[[#This Row],[Zbiornik po zmianie]],0)</f>
        <v>0</v>
      </c>
    </row>
    <row r="52" spans="1:12" x14ac:dyDescent="0.45">
      <c r="A52" s="1">
        <v>44612</v>
      </c>
      <c r="B52">
        <v>0</v>
      </c>
      <c r="C52">
        <f t="shared" si="0"/>
        <v>0</v>
      </c>
      <c r="D52">
        <f>ekodom3[[#This Row],[retencja]]+ekodom3[[#This Row],[Stan przed]]</f>
        <v>0</v>
      </c>
      <c r="E52">
        <f>IF(ekodom3[[#This Row],[Dzień tygodnia]] = 3, 260, 190)</f>
        <v>190</v>
      </c>
      <c r="F52">
        <f>WEEKDAY(ekodom3[[#This Row],[Data]],2)</f>
        <v>7</v>
      </c>
      <c r="G52" s="4">
        <f>IF(ekodom3[[#This Row],[retencja]]= 0, G51+1, 0)</f>
        <v>1</v>
      </c>
      <c r="H52" s="4">
        <f>IF(AND(AND(ekodom3[[#This Row],[Dni bez deszczu dp]] &gt;= 5, MOD(ekodom3[[#This Row],[Dni bez deszczu dp]], 5) = 0), ekodom3[[#This Row],[Czy dobry przedział ]] = "TAK"), 300, 0)</f>
        <v>0</v>
      </c>
      <c r="I52" s="4" t="str">
        <f>IF(AND(ekodom3[[#This Row],[Data]] &gt;= DATE(2022,4,1), ekodom3[[#This Row],[Data]]&lt;=DATE(2022,9, 30)), "TAK", "NIE")</f>
        <v>NIE</v>
      </c>
      <c r="J52" s="4">
        <f>ekodom3[[#This Row],[Zużycie rodzinne]]+ekodom3[[#This Row],[Specjalne dolanie]]</f>
        <v>190</v>
      </c>
      <c r="K52" s="4">
        <f>ekodom3[[#This Row],[Stan po renetcji]]-ekodom3[[#This Row],[Zmiana]]</f>
        <v>-190</v>
      </c>
      <c r="L52" s="4">
        <f>MAX(ekodom3[[#This Row],[Zbiornik po zmianie]],0)</f>
        <v>0</v>
      </c>
    </row>
    <row r="53" spans="1:12" x14ac:dyDescent="0.45">
      <c r="A53" s="1">
        <v>44613</v>
      </c>
      <c r="B53">
        <v>0</v>
      </c>
      <c r="C53">
        <f t="shared" si="0"/>
        <v>0</v>
      </c>
      <c r="D53">
        <f>ekodom3[[#This Row],[retencja]]+ekodom3[[#This Row],[Stan przed]]</f>
        <v>0</v>
      </c>
      <c r="E53">
        <f>IF(ekodom3[[#This Row],[Dzień tygodnia]] = 3, 260, 190)</f>
        <v>190</v>
      </c>
      <c r="F53">
        <f>WEEKDAY(ekodom3[[#This Row],[Data]],2)</f>
        <v>1</v>
      </c>
      <c r="G53" s="4">
        <f>IF(ekodom3[[#This Row],[retencja]]= 0, G52+1, 0)</f>
        <v>2</v>
      </c>
      <c r="H53" s="4">
        <f>IF(AND(AND(ekodom3[[#This Row],[Dni bez deszczu dp]] &gt;= 5, MOD(ekodom3[[#This Row],[Dni bez deszczu dp]], 5) = 0), ekodom3[[#This Row],[Czy dobry przedział ]] = "TAK"), 300, 0)</f>
        <v>0</v>
      </c>
      <c r="I53" s="4" t="str">
        <f>IF(AND(ekodom3[[#This Row],[Data]] &gt;= DATE(2022,4,1), ekodom3[[#This Row],[Data]]&lt;=DATE(2022,9, 30)), "TAK", "NIE")</f>
        <v>NIE</v>
      </c>
      <c r="J53" s="4">
        <f>ekodom3[[#This Row],[Zużycie rodzinne]]+ekodom3[[#This Row],[Specjalne dolanie]]</f>
        <v>190</v>
      </c>
      <c r="K53" s="4">
        <f>ekodom3[[#This Row],[Stan po renetcji]]-ekodom3[[#This Row],[Zmiana]]</f>
        <v>-190</v>
      </c>
      <c r="L53" s="4">
        <f>MAX(ekodom3[[#This Row],[Zbiornik po zmianie]],0)</f>
        <v>0</v>
      </c>
    </row>
    <row r="54" spans="1:12" x14ac:dyDescent="0.45">
      <c r="A54" s="1">
        <v>44614</v>
      </c>
      <c r="B54">
        <v>93</v>
      </c>
      <c r="C54">
        <f t="shared" si="0"/>
        <v>0</v>
      </c>
      <c r="D54">
        <f>ekodom3[[#This Row],[retencja]]+ekodom3[[#This Row],[Stan przed]]</f>
        <v>93</v>
      </c>
      <c r="E54">
        <f>IF(ekodom3[[#This Row],[Dzień tygodnia]] = 3, 260, 190)</f>
        <v>190</v>
      </c>
      <c r="F54">
        <f>WEEKDAY(ekodom3[[#This Row],[Data]],2)</f>
        <v>2</v>
      </c>
      <c r="G54" s="4">
        <f>IF(ekodom3[[#This Row],[retencja]]= 0, G53+1, 0)</f>
        <v>0</v>
      </c>
      <c r="H54" s="4">
        <f>IF(AND(AND(ekodom3[[#This Row],[Dni bez deszczu dp]] &gt;= 5, MOD(ekodom3[[#This Row],[Dni bez deszczu dp]], 5) = 0), ekodom3[[#This Row],[Czy dobry przedział ]] = "TAK"), 300, 0)</f>
        <v>0</v>
      </c>
      <c r="I54" s="4" t="str">
        <f>IF(AND(ekodom3[[#This Row],[Data]] &gt;= DATE(2022,4,1), ekodom3[[#This Row],[Data]]&lt;=DATE(2022,9, 30)), "TAK", "NIE")</f>
        <v>NIE</v>
      </c>
      <c r="J54" s="4">
        <f>ekodom3[[#This Row],[Zużycie rodzinne]]+ekodom3[[#This Row],[Specjalne dolanie]]</f>
        <v>190</v>
      </c>
      <c r="K54" s="4">
        <f>ekodom3[[#This Row],[Stan po renetcji]]-ekodom3[[#This Row],[Zmiana]]</f>
        <v>-97</v>
      </c>
      <c r="L54" s="4">
        <f>MAX(ekodom3[[#This Row],[Zbiornik po zmianie]],0)</f>
        <v>0</v>
      </c>
    </row>
    <row r="55" spans="1:12" x14ac:dyDescent="0.45">
      <c r="A55" s="1">
        <v>44615</v>
      </c>
      <c r="B55">
        <v>0</v>
      </c>
      <c r="C55">
        <f t="shared" si="0"/>
        <v>0</v>
      </c>
      <c r="D55">
        <f>ekodom3[[#This Row],[retencja]]+ekodom3[[#This Row],[Stan przed]]</f>
        <v>0</v>
      </c>
      <c r="E55">
        <f>IF(ekodom3[[#This Row],[Dzień tygodnia]] = 3, 260, 190)</f>
        <v>260</v>
      </c>
      <c r="F55">
        <f>WEEKDAY(ekodom3[[#This Row],[Data]],2)</f>
        <v>3</v>
      </c>
      <c r="G55" s="4">
        <f>IF(ekodom3[[#This Row],[retencja]]= 0, G54+1, 0)</f>
        <v>1</v>
      </c>
      <c r="H55" s="4">
        <f>IF(AND(AND(ekodom3[[#This Row],[Dni bez deszczu dp]] &gt;= 5, MOD(ekodom3[[#This Row],[Dni bez deszczu dp]], 5) = 0), ekodom3[[#This Row],[Czy dobry przedział ]] = "TAK"), 300, 0)</f>
        <v>0</v>
      </c>
      <c r="I55" s="4" t="str">
        <f>IF(AND(ekodom3[[#This Row],[Data]] &gt;= DATE(2022,4,1), ekodom3[[#This Row],[Data]]&lt;=DATE(2022,9, 30)), "TAK", "NIE")</f>
        <v>NIE</v>
      </c>
      <c r="J55" s="4">
        <f>ekodom3[[#This Row],[Zużycie rodzinne]]+ekodom3[[#This Row],[Specjalne dolanie]]</f>
        <v>260</v>
      </c>
      <c r="K55" s="4">
        <f>ekodom3[[#This Row],[Stan po renetcji]]-ekodom3[[#This Row],[Zmiana]]</f>
        <v>-260</v>
      </c>
      <c r="L55" s="4">
        <f>MAX(ekodom3[[#This Row],[Zbiornik po zmianie]],0)</f>
        <v>0</v>
      </c>
    </row>
    <row r="56" spans="1:12" x14ac:dyDescent="0.45">
      <c r="A56" s="1">
        <v>44616</v>
      </c>
      <c r="B56">
        <v>0</v>
      </c>
      <c r="C56">
        <f t="shared" si="0"/>
        <v>0</v>
      </c>
      <c r="D56">
        <f>ekodom3[[#This Row],[retencja]]+ekodom3[[#This Row],[Stan przed]]</f>
        <v>0</v>
      </c>
      <c r="E56">
        <f>IF(ekodom3[[#This Row],[Dzień tygodnia]] = 3, 260, 190)</f>
        <v>190</v>
      </c>
      <c r="F56">
        <f>WEEKDAY(ekodom3[[#This Row],[Data]],2)</f>
        <v>4</v>
      </c>
      <c r="G56" s="4">
        <f>IF(ekodom3[[#This Row],[retencja]]= 0, G55+1, 0)</f>
        <v>2</v>
      </c>
      <c r="H56" s="4">
        <f>IF(AND(AND(ekodom3[[#This Row],[Dni bez deszczu dp]] &gt;= 5, MOD(ekodom3[[#This Row],[Dni bez deszczu dp]], 5) = 0), ekodom3[[#This Row],[Czy dobry przedział ]] = "TAK"), 300, 0)</f>
        <v>0</v>
      </c>
      <c r="I56" s="4" t="str">
        <f>IF(AND(ekodom3[[#This Row],[Data]] &gt;= DATE(2022,4,1), ekodom3[[#This Row],[Data]]&lt;=DATE(2022,9, 30)), "TAK", "NIE")</f>
        <v>NIE</v>
      </c>
      <c r="J56" s="4">
        <f>ekodom3[[#This Row],[Zużycie rodzinne]]+ekodom3[[#This Row],[Specjalne dolanie]]</f>
        <v>190</v>
      </c>
      <c r="K56" s="4">
        <f>ekodom3[[#This Row],[Stan po renetcji]]-ekodom3[[#This Row],[Zmiana]]</f>
        <v>-190</v>
      </c>
      <c r="L56" s="4">
        <f>MAX(ekodom3[[#This Row],[Zbiornik po zmianie]],0)</f>
        <v>0</v>
      </c>
    </row>
    <row r="57" spans="1:12" x14ac:dyDescent="0.45">
      <c r="A57" s="1">
        <v>44617</v>
      </c>
      <c r="B57">
        <v>0</v>
      </c>
      <c r="C57">
        <f t="shared" si="0"/>
        <v>0</v>
      </c>
      <c r="D57">
        <f>ekodom3[[#This Row],[retencja]]+ekodom3[[#This Row],[Stan przed]]</f>
        <v>0</v>
      </c>
      <c r="E57">
        <f>IF(ekodom3[[#This Row],[Dzień tygodnia]] = 3, 260, 190)</f>
        <v>190</v>
      </c>
      <c r="F57">
        <f>WEEKDAY(ekodom3[[#This Row],[Data]],2)</f>
        <v>5</v>
      </c>
      <c r="G57" s="4">
        <f>IF(ekodom3[[#This Row],[retencja]]= 0, G56+1, 0)</f>
        <v>3</v>
      </c>
      <c r="H57" s="4">
        <f>IF(AND(AND(ekodom3[[#This Row],[Dni bez deszczu dp]] &gt;= 5, MOD(ekodom3[[#This Row],[Dni bez deszczu dp]], 5) = 0), ekodom3[[#This Row],[Czy dobry przedział ]] = "TAK"), 300, 0)</f>
        <v>0</v>
      </c>
      <c r="I57" s="4" t="str">
        <f>IF(AND(ekodom3[[#This Row],[Data]] &gt;= DATE(2022,4,1), ekodom3[[#This Row],[Data]]&lt;=DATE(2022,9, 30)), "TAK", "NIE")</f>
        <v>NIE</v>
      </c>
      <c r="J57" s="4">
        <f>ekodom3[[#This Row],[Zużycie rodzinne]]+ekodom3[[#This Row],[Specjalne dolanie]]</f>
        <v>190</v>
      </c>
      <c r="K57" s="4">
        <f>ekodom3[[#This Row],[Stan po renetcji]]-ekodom3[[#This Row],[Zmiana]]</f>
        <v>-190</v>
      </c>
      <c r="L57" s="4">
        <f>MAX(ekodom3[[#This Row],[Zbiornik po zmianie]],0)</f>
        <v>0</v>
      </c>
    </row>
    <row r="58" spans="1:12" x14ac:dyDescent="0.45">
      <c r="A58" s="1">
        <v>44618</v>
      </c>
      <c r="B58">
        <v>228</v>
      </c>
      <c r="C58">
        <f t="shared" si="0"/>
        <v>0</v>
      </c>
      <c r="D58">
        <f>ekodom3[[#This Row],[retencja]]+ekodom3[[#This Row],[Stan przed]]</f>
        <v>228</v>
      </c>
      <c r="E58">
        <f>IF(ekodom3[[#This Row],[Dzień tygodnia]] = 3, 260, 190)</f>
        <v>190</v>
      </c>
      <c r="F58">
        <f>WEEKDAY(ekodom3[[#This Row],[Data]],2)</f>
        <v>6</v>
      </c>
      <c r="G58" s="4">
        <f>IF(ekodom3[[#This Row],[retencja]]= 0, G57+1, 0)</f>
        <v>0</v>
      </c>
      <c r="H58" s="4">
        <f>IF(AND(AND(ekodom3[[#This Row],[Dni bez deszczu dp]] &gt;= 5, MOD(ekodom3[[#This Row],[Dni bez deszczu dp]], 5) = 0), ekodom3[[#This Row],[Czy dobry przedział ]] = "TAK"), 300, 0)</f>
        <v>0</v>
      </c>
      <c r="I58" s="4" t="str">
        <f>IF(AND(ekodom3[[#This Row],[Data]] &gt;= DATE(2022,4,1), ekodom3[[#This Row],[Data]]&lt;=DATE(2022,9, 30)), "TAK", "NIE")</f>
        <v>NIE</v>
      </c>
      <c r="J58" s="4">
        <f>ekodom3[[#This Row],[Zużycie rodzinne]]+ekodom3[[#This Row],[Specjalne dolanie]]</f>
        <v>190</v>
      </c>
      <c r="K58" s="4">
        <f>ekodom3[[#This Row],[Stan po renetcji]]-ekodom3[[#This Row],[Zmiana]]</f>
        <v>38</v>
      </c>
      <c r="L58" s="4">
        <f>MAX(ekodom3[[#This Row],[Zbiornik po zmianie]],0)</f>
        <v>38</v>
      </c>
    </row>
    <row r="59" spans="1:12" x14ac:dyDescent="0.45">
      <c r="A59" s="1">
        <v>44619</v>
      </c>
      <c r="B59">
        <v>0</v>
      </c>
      <c r="C59">
        <f t="shared" si="0"/>
        <v>38</v>
      </c>
      <c r="D59">
        <f>ekodom3[[#This Row],[retencja]]+ekodom3[[#This Row],[Stan przed]]</f>
        <v>38</v>
      </c>
      <c r="E59">
        <f>IF(ekodom3[[#This Row],[Dzień tygodnia]] = 3, 260, 190)</f>
        <v>190</v>
      </c>
      <c r="F59">
        <f>WEEKDAY(ekodom3[[#This Row],[Data]],2)</f>
        <v>7</v>
      </c>
      <c r="G59" s="4">
        <f>IF(ekodom3[[#This Row],[retencja]]= 0, G58+1, 0)</f>
        <v>1</v>
      </c>
      <c r="H59" s="4">
        <f>IF(AND(AND(ekodom3[[#This Row],[Dni bez deszczu dp]] &gt;= 5, MOD(ekodom3[[#This Row],[Dni bez deszczu dp]], 5) = 0), ekodom3[[#This Row],[Czy dobry przedział ]] = "TAK"), 300, 0)</f>
        <v>0</v>
      </c>
      <c r="I59" s="4" t="str">
        <f>IF(AND(ekodom3[[#This Row],[Data]] &gt;= DATE(2022,4,1), ekodom3[[#This Row],[Data]]&lt;=DATE(2022,9, 30)), "TAK", "NIE")</f>
        <v>NIE</v>
      </c>
      <c r="J59" s="4">
        <f>ekodom3[[#This Row],[Zużycie rodzinne]]+ekodom3[[#This Row],[Specjalne dolanie]]</f>
        <v>190</v>
      </c>
      <c r="K59" s="4">
        <f>ekodom3[[#This Row],[Stan po renetcji]]-ekodom3[[#This Row],[Zmiana]]</f>
        <v>-152</v>
      </c>
      <c r="L59" s="4">
        <f>MAX(ekodom3[[#This Row],[Zbiornik po zmianie]],0)</f>
        <v>0</v>
      </c>
    </row>
    <row r="60" spans="1:12" x14ac:dyDescent="0.45">
      <c r="A60" s="1">
        <v>44620</v>
      </c>
      <c r="B60">
        <v>84</v>
      </c>
      <c r="C60">
        <f t="shared" si="0"/>
        <v>0</v>
      </c>
      <c r="D60">
        <f>ekodom3[[#This Row],[retencja]]+ekodom3[[#This Row],[Stan przed]]</f>
        <v>84</v>
      </c>
      <c r="E60">
        <f>IF(ekodom3[[#This Row],[Dzień tygodnia]] = 3, 260, 190)</f>
        <v>190</v>
      </c>
      <c r="F60">
        <f>WEEKDAY(ekodom3[[#This Row],[Data]],2)</f>
        <v>1</v>
      </c>
      <c r="G60" s="4">
        <f>IF(ekodom3[[#This Row],[retencja]]= 0, G59+1, 0)</f>
        <v>0</v>
      </c>
      <c r="H60" s="4">
        <f>IF(AND(AND(ekodom3[[#This Row],[Dni bez deszczu dp]] &gt;= 5, MOD(ekodom3[[#This Row],[Dni bez deszczu dp]], 5) = 0), ekodom3[[#This Row],[Czy dobry przedział ]] = "TAK"), 300, 0)</f>
        <v>0</v>
      </c>
      <c r="I60" s="4" t="str">
        <f>IF(AND(ekodom3[[#This Row],[Data]] &gt;= DATE(2022,4,1), ekodom3[[#This Row],[Data]]&lt;=DATE(2022,9, 30)), "TAK", "NIE")</f>
        <v>NIE</v>
      </c>
      <c r="J60" s="4">
        <f>ekodom3[[#This Row],[Zużycie rodzinne]]+ekodom3[[#This Row],[Specjalne dolanie]]</f>
        <v>190</v>
      </c>
      <c r="K60" s="4">
        <f>ekodom3[[#This Row],[Stan po renetcji]]-ekodom3[[#This Row],[Zmiana]]</f>
        <v>-106</v>
      </c>
      <c r="L60" s="4">
        <f>MAX(ekodom3[[#This Row],[Zbiornik po zmianie]],0)</f>
        <v>0</v>
      </c>
    </row>
    <row r="61" spans="1:12" x14ac:dyDescent="0.45">
      <c r="A61" s="1">
        <v>44621</v>
      </c>
      <c r="B61">
        <v>90</v>
      </c>
      <c r="C61">
        <f t="shared" si="0"/>
        <v>0</v>
      </c>
      <c r="D61">
        <f>ekodom3[[#This Row],[retencja]]+ekodom3[[#This Row],[Stan przed]]</f>
        <v>90</v>
      </c>
      <c r="E61">
        <f>IF(ekodom3[[#This Row],[Dzień tygodnia]] = 3, 260, 190)</f>
        <v>190</v>
      </c>
      <c r="F61">
        <f>WEEKDAY(ekodom3[[#This Row],[Data]],2)</f>
        <v>2</v>
      </c>
      <c r="G61" s="4">
        <f>IF(ekodom3[[#This Row],[retencja]]= 0, G60+1, 0)</f>
        <v>0</v>
      </c>
      <c r="H61" s="4">
        <f>IF(AND(AND(ekodom3[[#This Row],[Dni bez deszczu dp]] &gt;= 5, MOD(ekodom3[[#This Row],[Dni bez deszczu dp]], 5) = 0), ekodom3[[#This Row],[Czy dobry przedział ]] = "TAK"), 300, 0)</f>
        <v>0</v>
      </c>
      <c r="I61" s="4" t="str">
        <f>IF(AND(ekodom3[[#This Row],[Data]] &gt;= DATE(2022,4,1), ekodom3[[#This Row],[Data]]&lt;=DATE(2022,9, 30)), "TAK", "NIE")</f>
        <v>NIE</v>
      </c>
      <c r="J61" s="4">
        <f>ekodom3[[#This Row],[Zużycie rodzinne]]+ekodom3[[#This Row],[Specjalne dolanie]]</f>
        <v>190</v>
      </c>
      <c r="K61" s="4">
        <f>ekodom3[[#This Row],[Stan po renetcji]]-ekodom3[[#This Row],[Zmiana]]</f>
        <v>-100</v>
      </c>
      <c r="L61" s="4">
        <f>MAX(ekodom3[[#This Row],[Zbiornik po zmianie]],0)</f>
        <v>0</v>
      </c>
    </row>
    <row r="62" spans="1:12" x14ac:dyDescent="0.45">
      <c r="A62" s="1">
        <v>44622</v>
      </c>
      <c r="B62">
        <v>0</v>
      </c>
      <c r="C62">
        <f t="shared" si="0"/>
        <v>0</v>
      </c>
      <c r="D62">
        <f>ekodom3[[#This Row],[retencja]]+ekodom3[[#This Row],[Stan przed]]</f>
        <v>0</v>
      </c>
      <c r="E62">
        <f>IF(ekodom3[[#This Row],[Dzień tygodnia]] = 3, 260, 190)</f>
        <v>260</v>
      </c>
      <c r="F62">
        <f>WEEKDAY(ekodom3[[#This Row],[Data]],2)</f>
        <v>3</v>
      </c>
      <c r="G62" s="4">
        <f>IF(ekodom3[[#This Row],[retencja]]= 0, G61+1, 0)</f>
        <v>1</v>
      </c>
      <c r="H62" s="4">
        <f>IF(AND(AND(ekodom3[[#This Row],[Dni bez deszczu dp]] &gt;= 5, MOD(ekodom3[[#This Row],[Dni bez deszczu dp]], 5) = 0), ekodom3[[#This Row],[Czy dobry przedział ]] = "TAK"), 300, 0)</f>
        <v>0</v>
      </c>
      <c r="I62" s="4" t="str">
        <f>IF(AND(ekodom3[[#This Row],[Data]] &gt;= DATE(2022,4,1), ekodom3[[#This Row],[Data]]&lt;=DATE(2022,9, 30)), "TAK", "NIE")</f>
        <v>NIE</v>
      </c>
      <c r="J62" s="4">
        <f>ekodom3[[#This Row],[Zużycie rodzinne]]+ekodom3[[#This Row],[Specjalne dolanie]]</f>
        <v>260</v>
      </c>
      <c r="K62" s="4">
        <f>ekodom3[[#This Row],[Stan po renetcji]]-ekodom3[[#This Row],[Zmiana]]</f>
        <v>-260</v>
      </c>
      <c r="L62" s="4">
        <f>MAX(ekodom3[[#This Row],[Zbiornik po zmianie]],0)</f>
        <v>0</v>
      </c>
    </row>
    <row r="63" spans="1:12" x14ac:dyDescent="0.45">
      <c r="A63" s="1">
        <v>44623</v>
      </c>
      <c r="B63">
        <v>93</v>
      </c>
      <c r="C63">
        <f t="shared" si="0"/>
        <v>0</v>
      </c>
      <c r="D63">
        <f>ekodom3[[#This Row],[retencja]]+ekodom3[[#This Row],[Stan przed]]</f>
        <v>93</v>
      </c>
      <c r="E63">
        <f>IF(ekodom3[[#This Row],[Dzień tygodnia]] = 3, 260, 190)</f>
        <v>190</v>
      </c>
      <c r="F63">
        <f>WEEKDAY(ekodom3[[#This Row],[Data]],2)</f>
        <v>4</v>
      </c>
      <c r="G63" s="4">
        <f>IF(ekodom3[[#This Row],[retencja]]= 0, G62+1, 0)</f>
        <v>0</v>
      </c>
      <c r="H63" s="4">
        <f>IF(AND(AND(ekodom3[[#This Row],[Dni bez deszczu dp]] &gt;= 5, MOD(ekodom3[[#This Row],[Dni bez deszczu dp]], 5) = 0), ekodom3[[#This Row],[Czy dobry przedział ]] = "TAK"), 300, 0)</f>
        <v>0</v>
      </c>
      <c r="I63" s="4" t="str">
        <f>IF(AND(ekodom3[[#This Row],[Data]] &gt;= DATE(2022,4,1), ekodom3[[#This Row],[Data]]&lt;=DATE(2022,9, 30)), "TAK", "NIE")</f>
        <v>NIE</v>
      </c>
      <c r="J63" s="4">
        <f>ekodom3[[#This Row],[Zużycie rodzinne]]+ekodom3[[#This Row],[Specjalne dolanie]]</f>
        <v>190</v>
      </c>
      <c r="K63" s="4">
        <f>ekodom3[[#This Row],[Stan po renetcji]]-ekodom3[[#This Row],[Zmiana]]</f>
        <v>-97</v>
      </c>
      <c r="L63" s="4">
        <f>MAX(ekodom3[[#This Row],[Zbiornik po zmianie]],0)</f>
        <v>0</v>
      </c>
    </row>
    <row r="64" spans="1:12" x14ac:dyDescent="0.45">
      <c r="A64" s="1">
        <v>44624</v>
      </c>
      <c r="B64">
        <v>1189</v>
      </c>
      <c r="C64">
        <f t="shared" si="0"/>
        <v>0</v>
      </c>
      <c r="D64">
        <f>ekodom3[[#This Row],[retencja]]+ekodom3[[#This Row],[Stan przed]]</f>
        <v>1189</v>
      </c>
      <c r="E64">
        <f>IF(ekodom3[[#This Row],[Dzień tygodnia]] = 3, 260, 190)</f>
        <v>190</v>
      </c>
      <c r="F64">
        <f>WEEKDAY(ekodom3[[#This Row],[Data]],2)</f>
        <v>5</v>
      </c>
      <c r="G64" s="4">
        <f>IF(ekodom3[[#This Row],[retencja]]= 0, G63+1, 0)</f>
        <v>0</v>
      </c>
      <c r="H64" s="4">
        <f>IF(AND(AND(ekodom3[[#This Row],[Dni bez deszczu dp]] &gt;= 5, MOD(ekodom3[[#This Row],[Dni bez deszczu dp]], 5) = 0), ekodom3[[#This Row],[Czy dobry przedział ]] = "TAK"), 300, 0)</f>
        <v>0</v>
      </c>
      <c r="I64" s="4" t="str">
        <f>IF(AND(ekodom3[[#This Row],[Data]] &gt;= DATE(2022,4,1), ekodom3[[#This Row],[Data]]&lt;=DATE(2022,9, 30)), "TAK", "NIE")</f>
        <v>NIE</v>
      </c>
      <c r="J64" s="4">
        <f>ekodom3[[#This Row],[Zużycie rodzinne]]+ekodom3[[#This Row],[Specjalne dolanie]]</f>
        <v>190</v>
      </c>
      <c r="K64" s="4">
        <f>ekodom3[[#This Row],[Stan po renetcji]]-ekodom3[[#This Row],[Zmiana]]</f>
        <v>999</v>
      </c>
      <c r="L64" s="4">
        <f>MAX(ekodom3[[#This Row],[Zbiornik po zmianie]],0)</f>
        <v>999</v>
      </c>
    </row>
    <row r="65" spans="1:12" x14ac:dyDescent="0.45">
      <c r="A65" s="1">
        <v>44625</v>
      </c>
      <c r="B65">
        <v>139</v>
      </c>
      <c r="C65">
        <f t="shared" si="0"/>
        <v>999</v>
      </c>
      <c r="D65">
        <f>ekodom3[[#This Row],[retencja]]+ekodom3[[#This Row],[Stan przed]]</f>
        <v>1138</v>
      </c>
      <c r="E65">
        <f>IF(ekodom3[[#This Row],[Dzień tygodnia]] = 3, 260, 190)</f>
        <v>190</v>
      </c>
      <c r="F65">
        <f>WEEKDAY(ekodom3[[#This Row],[Data]],2)</f>
        <v>6</v>
      </c>
      <c r="G65" s="4">
        <f>IF(ekodom3[[#This Row],[retencja]]= 0, G64+1, 0)</f>
        <v>0</v>
      </c>
      <c r="H65" s="4">
        <f>IF(AND(AND(ekodom3[[#This Row],[Dni bez deszczu dp]] &gt;= 5, MOD(ekodom3[[#This Row],[Dni bez deszczu dp]], 5) = 0), ekodom3[[#This Row],[Czy dobry przedział ]] = "TAK"), 300, 0)</f>
        <v>0</v>
      </c>
      <c r="I65" s="4" t="str">
        <f>IF(AND(ekodom3[[#This Row],[Data]] &gt;= DATE(2022,4,1), ekodom3[[#This Row],[Data]]&lt;=DATE(2022,9, 30)), "TAK", "NIE")</f>
        <v>NIE</v>
      </c>
      <c r="J65" s="4">
        <f>ekodom3[[#This Row],[Zużycie rodzinne]]+ekodom3[[#This Row],[Specjalne dolanie]]</f>
        <v>190</v>
      </c>
      <c r="K65" s="4">
        <f>ekodom3[[#This Row],[Stan po renetcji]]-ekodom3[[#This Row],[Zmiana]]</f>
        <v>948</v>
      </c>
      <c r="L65" s="4">
        <f>MAX(ekodom3[[#This Row],[Zbiornik po zmianie]],0)</f>
        <v>948</v>
      </c>
    </row>
    <row r="66" spans="1:12" x14ac:dyDescent="0.45">
      <c r="A66" s="1">
        <v>44626</v>
      </c>
      <c r="B66">
        <v>0</v>
      </c>
      <c r="C66">
        <f t="shared" si="0"/>
        <v>948</v>
      </c>
      <c r="D66">
        <f>ekodom3[[#This Row],[retencja]]+ekodom3[[#This Row],[Stan przed]]</f>
        <v>948</v>
      </c>
      <c r="E66">
        <f>IF(ekodom3[[#This Row],[Dzień tygodnia]] = 3, 260, 190)</f>
        <v>190</v>
      </c>
      <c r="F66">
        <f>WEEKDAY(ekodom3[[#This Row],[Data]],2)</f>
        <v>7</v>
      </c>
      <c r="G66" s="4">
        <f>IF(ekodom3[[#This Row],[retencja]]= 0, G65+1, 0)</f>
        <v>1</v>
      </c>
      <c r="H66" s="4">
        <f>IF(AND(AND(ekodom3[[#This Row],[Dni bez deszczu dp]] &gt;= 5, MOD(ekodom3[[#This Row],[Dni bez deszczu dp]], 5) = 0), ekodom3[[#This Row],[Czy dobry przedział ]] = "TAK"), 300, 0)</f>
        <v>0</v>
      </c>
      <c r="I66" s="4" t="str">
        <f>IF(AND(ekodom3[[#This Row],[Data]] &gt;= DATE(2022,4,1), ekodom3[[#This Row],[Data]]&lt;=DATE(2022,9, 30)), "TAK", "NIE")</f>
        <v>NIE</v>
      </c>
      <c r="J66" s="4">
        <f>ekodom3[[#This Row],[Zużycie rodzinne]]+ekodom3[[#This Row],[Specjalne dolanie]]</f>
        <v>190</v>
      </c>
      <c r="K66" s="4">
        <f>ekodom3[[#This Row],[Stan po renetcji]]-ekodom3[[#This Row],[Zmiana]]</f>
        <v>758</v>
      </c>
      <c r="L66" s="4">
        <f>MAX(ekodom3[[#This Row],[Zbiornik po zmianie]],0)</f>
        <v>758</v>
      </c>
    </row>
    <row r="67" spans="1:12" x14ac:dyDescent="0.45">
      <c r="A67" s="1">
        <v>44627</v>
      </c>
      <c r="B67">
        <v>0</v>
      </c>
      <c r="C67">
        <f t="shared" si="0"/>
        <v>758</v>
      </c>
      <c r="D67">
        <f>ekodom3[[#This Row],[retencja]]+ekodom3[[#This Row],[Stan przed]]</f>
        <v>758</v>
      </c>
      <c r="E67">
        <f>IF(ekodom3[[#This Row],[Dzień tygodnia]] = 3, 260, 190)</f>
        <v>190</v>
      </c>
      <c r="F67">
        <f>WEEKDAY(ekodom3[[#This Row],[Data]],2)</f>
        <v>1</v>
      </c>
      <c r="G67" s="4">
        <f>IF(ekodom3[[#This Row],[retencja]]= 0, G66+1, 0)</f>
        <v>2</v>
      </c>
      <c r="H67" s="4">
        <f>IF(AND(AND(ekodom3[[#This Row],[Dni bez deszczu dp]] &gt;= 5, MOD(ekodom3[[#This Row],[Dni bez deszczu dp]], 5) = 0), ekodom3[[#This Row],[Czy dobry przedział ]] = "TAK"), 300, 0)</f>
        <v>0</v>
      </c>
      <c r="I67" s="4" t="str">
        <f>IF(AND(ekodom3[[#This Row],[Data]] &gt;= DATE(2022,4,1), ekodom3[[#This Row],[Data]]&lt;=DATE(2022,9, 30)), "TAK", "NIE")</f>
        <v>NIE</v>
      </c>
      <c r="J67" s="4">
        <f>ekodom3[[#This Row],[Zużycie rodzinne]]+ekodom3[[#This Row],[Specjalne dolanie]]</f>
        <v>190</v>
      </c>
      <c r="K67" s="4">
        <f>ekodom3[[#This Row],[Stan po renetcji]]-ekodom3[[#This Row],[Zmiana]]</f>
        <v>568</v>
      </c>
      <c r="L67" s="4">
        <f>MAX(ekodom3[[#This Row],[Zbiornik po zmianie]],0)</f>
        <v>568</v>
      </c>
    </row>
    <row r="68" spans="1:12" x14ac:dyDescent="0.45">
      <c r="A68" s="1">
        <v>44628</v>
      </c>
      <c r="B68">
        <v>75</v>
      </c>
      <c r="C68">
        <f t="shared" ref="C68:C131" si="1">L67</f>
        <v>568</v>
      </c>
      <c r="D68">
        <f>ekodom3[[#This Row],[retencja]]+ekodom3[[#This Row],[Stan przed]]</f>
        <v>643</v>
      </c>
      <c r="E68">
        <f>IF(ekodom3[[#This Row],[Dzień tygodnia]] = 3, 260, 190)</f>
        <v>190</v>
      </c>
      <c r="F68">
        <f>WEEKDAY(ekodom3[[#This Row],[Data]],2)</f>
        <v>2</v>
      </c>
      <c r="G68" s="4">
        <f>IF(ekodom3[[#This Row],[retencja]]= 0, G67+1, 0)</f>
        <v>0</v>
      </c>
      <c r="H68" s="4">
        <f>IF(AND(AND(ekodom3[[#This Row],[Dni bez deszczu dp]] &gt;= 5, MOD(ekodom3[[#This Row],[Dni bez deszczu dp]], 5) = 0), ekodom3[[#This Row],[Czy dobry przedział ]] = "TAK"), 300, 0)</f>
        <v>0</v>
      </c>
      <c r="I68" s="4" t="str">
        <f>IF(AND(ekodom3[[#This Row],[Data]] &gt;= DATE(2022,4,1), ekodom3[[#This Row],[Data]]&lt;=DATE(2022,9, 30)), "TAK", "NIE")</f>
        <v>NIE</v>
      </c>
      <c r="J68" s="4">
        <f>ekodom3[[#This Row],[Zużycie rodzinne]]+ekodom3[[#This Row],[Specjalne dolanie]]</f>
        <v>190</v>
      </c>
      <c r="K68" s="4">
        <f>ekodom3[[#This Row],[Stan po renetcji]]-ekodom3[[#This Row],[Zmiana]]</f>
        <v>453</v>
      </c>
      <c r="L68" s="4">
        <f>MAX(ekodom3[[#This Row],[Zbiornik po zmianie]],0)</f>
        <v>453</v>
      </c>
    </row>
    <row r="69" spans="1:12" x14ac:dyDescent="0.45">
      <c r="A69" s="1">
        <v>44629</v>
      </c>
      <c r="B69">
        <v>612</v>
      </c>
      <c r="C69">
        <f t="shared" si="1"/>
        <v>453</v>
      </c>
      <c r="D69">
        <f>ekodom3[[#This Row],[retencja]]+ekodom3[[#This Row],[Stan przed]]</f>
        <v>1065</v>
      </c>
      <c r="E69">
        <f>IF(ekodom3[[#This Row],[Dzień tygodnia]] = 3, 260, 190)</f>
        <v>260</v>
      </c>
      <c r="F69">
        <f>WEEKDAY(ekodom3[[#This Row],[Data]],2)</f>
        <v>3</v>
      </c>
      <c r="G69" s="4">
        <f>IF(ekodom3[[#This Row],[retencja]]= 0, G68+1, 0)</f>
        <v>0</v>
      </c>
      <c r="H69" s="4">
        <f>IF(AND(AND(ekodom3[[#This Row],[Dni bez deszczu dp]] &gt;= 5, MOD(ekodom3[[#This Row],[Dni bez deszczu dp]], 5) = 0), ekodom3[[#This Row],[Czy dobry przedział ]] = "TAK"), 300, 0)</f>
        <v>0</v>
      </c>
      <c r="I69" s="4" t="str">
        <f>IF(AND(ekodom3[[#This Row],[Data]] &gt;= DATE(2022,4,1), ekodom3[[#This Row],[Data]]&lt;=DATE(2022,9, 30)), "TAK", "NIE")</f>
        <v>NIE</v>
      </c>
      <c r="J69" s="4">
        <f>ekodom3[[#This Row],[Zużycie rodzinne]]+ekodom3[[#This Row],[Specjalne dolanie]]</f>
        <v>260</v>
      </c>
      <c r="K69" s="4">
        <f>ekodom3[[#This Row],[Stan po renetcji]]-ekodom3[[#This Row],[Zmiana]]</f>
        <v>805</v>
      </c>
      <c r="L69" s="4">
        <f>MAX(ekodom3[[#This Row],[Zbiornik po zmianie]],0)</f>
        <v>805</v>
      </c>
    </row>
    <row r="70" spans="1:12" x14ac:dyDescent="0.45">
      <c r="A70" s="1">
        <v>44630</v>
      </c>
      <c r="B70">
        <v>0</v>
      </c>
      <c r="C70">
        <f t="shared" si="1"/>
        <v>805</v>
      </c>
      <c r="D70">
        <f>ekodom3[[#This Row],[retencja]]+ekodom3[[#This Row],[Stan przed]]</f>
        <v>805</v>
      </c>
      <c r="E70">
        <f>IF(ekodom3[[#This Row],[Dzień tygodnia]] = 3, 260, 190)</f>
        <v>190</v>
      </c>
      <c r="F70">
        <f>WEEKDAY(ekodom3[[#This Row],[Data]],2)</f>
        <v>4</v>
      </c>
      <c r="G70" s="4">
        <f>IF(ekodom3[[#This Row],[retencja]]= 0, G69+1, 0)</f>
        <v>1</v>
      </c>
      <c r="H70" s="4">
        <f>IF(AND(AND(ekodom3[[#This Row],[Dni bez deszczu dp]] &gt;= 5, MOD(ekodom3[[#This Row],[Dni bez deszczu dp]], 5) = 0), ekodom3[[#This Row],[Czy dobry przedział ]] = "TAK"), 300, 0)</f>
        <v>0</v>
      </c>
      <c r="I70" s="4" t="str">
        <f>IF(AND(ekodom3[[#This Row],[Data]] &gt;= DATE(2022,4,1), ekodom3[[#This Row],[Data]]&lt;=DATE(2022,9, 30)), "TAK", "NIE")</f>
        <v>NIE</v>
      </c>
      <c r="J70" s="4">
        <f>ekodom3[[#This Row],[Zużycie rodzinne]]+ekodom3[[#This Row],[Specjalne dolanie]]</f>
        <v>190</v>
      </c>
      <c r="K70" s="4">
        <f>ekodom3[[#This Row],[Stan po renetcji]]-ekodom3[[#This Row],[Zmiana]]</f>
        <v>615</v>
      </c>
      <c r="L70" s="4">
        <f>MAX(ekodom3[[#This Row],[Zbiornik po zmianie]],0)</f>
        <v>615</v>
      </c>
    </row>
    <row r="71" spans="1:12" x14ac:dyDescent="0.45">
      <c r="A71" s="1">
        <v>44631</v>
      </c>
      <c r="B71">
        <v>137</v>
      </c>
      <c r="C71">
        <f t="shared" si="1"/>
        <v>615</v>
      </c>
      <c r="D71">
        <f>ekodom3[[#This Row],[retencja]]+ekodom3[[#This Row],[Stan przed]]</f>
        <v>752</v>
      </c>
      <c r="E71">
        <f>IF(ekodom3[[#This Row],[Dzień tygodnia]] = 3, 260, 190)</f>
        <v>190</v>
      </c>
      <c r="F71">
        <f>WEEKDAY(ekodom3[[#This Row],[Data]],2)</f>
        <v>5</v>
      </c>
      <c r="G71" s="4">
        <f>IF(ekodom3[[#This Row],[retencja]]= 0, G70+1, 0)</f>
        <v>0</v>
      </c>
      <c r="H71" s="4">
        <f>IF(AND(AND(ekodom3[[#This Row],[Dni bez deszczu dp]] &gt;= 5, MOD(ekodom3[[#This Row],[Dni bez deszczu dp]], 5) = 0), ekodom3[[#This Row],[Czy dobry przedział ]] = "TAK"), 300, 0)</f>
        <v>0</v>
      </c>
      <c r="I71" s="4" t="str">
        <f>IF(AND(ekodom3[[#This Row],[Data]] &gt;= DATE(2022,4,1), ekodom3[[#This Row],[Data]]&lt;=DATE(2022,9, 30)), "TAK", "NIE")</f>
        <v>NIE</v>
      </c>
      <c r="J71" s="4">
        <f>ekodom3[[#This Row],[Zużycie rodzinne]]+ekodom3[[#This Row],[Specjalne dolanie]]</f>
        <v>190</v>
      </c>
      <c r="K71" s="4">
        <f>ekodom3[[#This Row],[Stan po renetcji]]-ekodom3[[#This Row],[Zmiana]]</f>
        <v>562</v>
      </c>
      <c r="L71" s="4">
        <f>MAX(ekodom3[[#This Row],[Zbiornik po zmianie]],0)</f>
        <v>562</v>
      </c>
    </row>
    <row r="72" spans="1:12" x14ac:dyDescent="0.45">
      <c r="A72" s="1">
        <v>44632</v>
      </c>
      <c r="B72">
        <v>122</v>
      </c>
      <c r="C72">
        <f t="shared" si="1"/>
        <v>562</v>
      </c>
      <c r="D72">
        <f>ekodom3[[#This Row],[retencja]]+ekodom3[[#This Row],[Stan przed]]</f>
        <v>684</v>
      </c>
      <c r="E72">
        <f>IF(ekodom3[[#This Row],[Dzień tygodnia]] = 3, 260, 190)</f>
        <v>190</v>
      </c>
      <c r="F72">
        <f>WEEKDAY(ekodom3[[#This Row],[Data]],2)</f>
        <v>6</v>
      </c>
      <c r="G72" s="4">
        <f>IF(ekodom3[[#This Row],[retencja]]= 0, G71+1, 0)</f>
        <v>0</v>
      </c>
      <c r="H72" s="4">
        <f>IF(AND(AND(ekodom3[[#This Row],[Dni bez deszczu dp]] &gt;= 5, MOD(ekodom3[[#This Row],[Dni bez deszczu dp]], 5) = 0), ekodom3[[#This Row],[Czy dobry przedział ]] = "TAK"), 300, 0)</f>
        <v>0</v>
      </c>
      <c r="I72" s="4" t="str">
        <f>IF(AND(ekodom3[[#This Row],[Data]] &gt;= DATE(2022,4,1), ekodom3[[#This Row],[Data]]&lt;=DATE(2022,9, 30)), "TAK", "NIE")</f>
        <v>NIE</v>
      </c>
      <c r="J72" s="4">
        <f>ekodom3[[#This Row],[Zużycie rodzinne]]+ekodom3[[#This Row],[Specjalne dolanie]]</f>
        <v>190</v>
      </c>
      <c r="K72" s="4">
        <f>ekodom3[[#This Row],[Stan po renetcji]]-ekodom3[[#This Row],[Zmiana]]</f>
        <v>494</v>
      </c>
      <c r="L72" s="4">
        <f>MAX(ekodom3[[#This Row],[Zbiornik po zmianie]],0)</f>
        <v>494</v>
      </c>
    </row>
    <row r="73" spans="1:12" x14ac:dyDescent="0.45">
      <c r="A73" s="1">
        <v>44633</v>
      </c>
      <c r="B73">
        <v>0</v>
      </c>
      <c r="C73">
        <f t="shared" si="1"/>
        <v>494</v>
      </c>
      <c r="D73">
        <f>ekodom3[[#This Row],[retencja]]+ekodom3[[#This Row],[Stan przed]]</f>
        <v>494</v>
      </c>
      <c r="E73">
        <f>IF(ekodom3[[#This Row],[Dzień tygodnia]] = 3, 260, 190)</f>
        <v>190</v>
      </c>
      <c r="F73">
        <f>WEEKDAY(ekodom3[[#This Row],[Data]],2)</f>
        <v>7</v>
      </c>
      <c r="G73" s="4">
        <f>IF(ekodom3[[#This Row],[retencja]]= 0, G72+1, 0)</f>
        <v>1</v>
      </c>
      <c r="H73" s="4">
        <f>IF(AND(AND(ekodom3[[#This Row],[Dni bez deszczu dp]] &gt;= 5, MOD(ekodom3[[#This Row],[Dni bez deszczu dp]], 5) = 0), ekodom3[[#This Row],[Czy dobry przedział ]] = "TAK"), 300, 0)</f>
        <v>0</v>
      </c>
      <c r="I73" s="4" t="str">
        <f>IF(AND(ekodom3[[#This Row],[Data]] &gt;= DATE(2022,4,1), ekodom3[[#This Row],[Data]]&lt;=DATE(2022,9, 30)), "TAK", "NIE")</f>
        <v>NIE</v>
      </c>
      <c r="J73" s="4">
        <f>ekodom3[[#This Row],[Zużycie rodzinne]]+ekodom3[[#This Row],[Specjalne dolanie]]</f>
        <v>190</v>
      </c>
      <c r="K73" s="4">
        <f>ekodom3[[#This Row],[Stan po renetcji]]-ekodom3[[#This Row],[Zmiana]]</f>
        <v>304</v>
      </c>
      <c r="L73" s="4">
        <f>MAX(ekodom3[[#This Row],[Zbiornik po zmianie]],0)</f>
        <v>304</v>
      </c>
    </row>
    <row r="74" spans="1:12" x14ac:dyDescent="0.45">
      <c r="A74" s="1">
        <v>44634</v>
      </c>
      <c r="B74">
        <v>0</v>
      </c>
      <c r="C74">
        <f t="shared" si="1"/>
        <v>304</v>
      </c>
      <c r="D74">
        <f>ekodom3[[#This Row],[retencja]]+ekodom3[[#This Row],[Stan przed]]</f>
        <v>304</v>
      </c>
      <c r="E74">
        <f>IF(ekodom3[[#This Row],[Dzień tygodnia]] = 3, 260, 190)</f>
        <v>190</v>
      </c>
      <c r="F74">
        <f>WEEKDAY(ekodom3[[#This Row],[Data]],2)</f>
        <v>1</v>
      </c>
      <c r="G74" s="4">
        <f>IF(ekodom3[[#This Row],[retencja]]= 0, G73+1, 0)</f>
        <v>2</v>
      </c>
      <c r="H74" s="4">
        <f>IF(AND(AND(ekodom3[[#This Row],[Dni bez deszczu dp]] &gt;= 5, MOD(ekodom3[[#This Row],[Dni bez deszczu dp]], 5) = 0), ekodom3[[#This Row],[Czy dobry przedział ]] = "TAK"), 300, 0)</f>
        <v>0</v>
      </c>
      <c r="I74" s="4" t="str">
        <f>IF(AND(ekodom3[[#This Row],[Data]] &gt;= DATE(2022,4,1), ekodom3[[#This Row],[Data]]&lt;=DATE(2022,9, 30)), "TAK", "NIE")</f>
        <v>NIE</v>
      </c>
      <c r="J74" s="4">
        <f>ekodom3[[#This Row],[Zużycie rodzinne]]+ekodom3[[#This Row],[Specjalne dolanie]]</f>
        <v>190</v>
      </c>
      <c r="K74" s="4">
        <f>ekodom3[[#This Row],[Stan po renetcji]]-ekodom3[[#This Row],[Zmiana]]</f>
        <v>114</v>
      </c>
      <c r="L74" s="4">
        <f>MAX(ekodom3[[#This Row],[Zbiornik po zmianie]],0)</f>
        <v>114</v>
      </c>
    </row>
    <row r="75" spans="1:12" x14ac:dyDescent="0.45">
      <c r="A75" s="1">
        <v>44635</v>
      </c>
      <c r="B75">
        <v>88</v>
      </c>
      <c r="C75">
        <f t="shared" si="1"/>
        <v>114</v>
      </c>
      <c r="D75">
        <f>ekodom3[[#This Row],[retencja]]+ekodom3[[#This Row],[Stan przed]]</f>
        <v>202</v>
      </c>
      <c r="E75">
        <f>IF(ekodom3[[#This Row],[Dzień tygodnia]] = 3, 260, 190)</f>
        <v>190</v>
      </c>
      <c r="F75">
        <f>WEEKDAY(ekodom3[[#This Row],[Data]],2)</f>
        <v>2</v>
      </c>
      <c r="G75" s="4">
        <f>IF(ekodom3[[#This Row],[retencja]]= 0, G74+1, 0)</f>
        <v>0</v>
      </c>
      <c r="H75" s="4">
        <f>IF(AND(AND(ekodom3[[#This Row],[Dni bez deszczu dp]] &gt;= 5, MOD(ekodom3[[#This Row],[Dni bez deszczu dp]], 5) = 0), ekodom3[[#This Row],[Czy dobry przedział ]] = "TAK"), 300, 0)</f>
        <v>0</v>
      </c>
      <c r="I75" s="4" t="str">
        <f>IF(AND(ekodom3[[#This Row],[Data]] &gt;= DATE(2022,4,1), ekodom3[[#This Row],[Data]]&lt;=DATE(2022,9, 30)), "TAK", "NIE")</f>
        <v>NIE</v>
      </c>
      <c r="J75" s="4">
        <f>ekodom3[[#This Row],[Zużycie rodzinne]]+ekodom3[[#This Row],[Specjalne dolanie]]</f>
        <v>190</v>
      </c>
      <c r="K75" s="4">
        <f>ekodom3[[#This Row],[Stan po renetcji]]-ekodom3[[#This Row],[Zmiana]]</f>
        <v>12</v>
      </c>
      <c r="L75" s="4">
        <f>MAX(ekodom3[[#This Row],[Zbiornik po zmianie]],0)</f>
        <v>12</v>
      </c>
    </row>
    <row r="76" spans="1:12" x14ac:dyDescent="0.45">
      <c r="A76" s="1">
        <v>44636</v>
      </c>
      <c r="B76">
        <v>112</v>
      </c>
      <c r="C76">
        <f t="shared" si="1"/>
        <v>12</v>
      </c>
      <c r="D76">
        <f>ekodom3[[#This Row],[retencja]]+ekodom3[[#This Row],[Stan przed]]</f>
        <v>124</v>
      </c>
      <c r="E76">
        <f>IF(ekodom3[[#This Row],[Dzień tygodnia]] = 3, 260, 190)</f>
        <v>260</v>
      </c>
      <c r="F76">
        <f>WEEKDAY(ekodom3[[#This Row],[Data]],2)</f>
        <v>3</v>
      </c>
      <c r="G76" s="4">
        <f>IF(ekodom3[[#This Row],[retencja]]= 0, G75+1, 0)</f>
        <v>0</v>
      </c>
      <c r="H76" s="4">
        <f>IF(AND(AND(ekodom3[[#This Row],[Dni bez deszczu dp]] &gt;= 5, MOD(ekodom3[[#This Row],[Dni bez deszczu dp]], 5) = 0), ekodom3[[#This Row],[Czy dobry przedział ]] = "TAK"), 300, 0)</f>
        <v>0</v>
      </c>
      <c r="I76" s="4" t="str">
        <f>IF(AND(ekodom3[[#This Row],[Data]] &gt;= DATE(2022,4,1), ekodom3[[#This Row],[Data]]&lt;=DATE(2022,9, 30)), "TAK", "NIE")</f>
        <v>NIE</v>
      </c>
      <c r="J76" s="4">
        <f>ekodom3[[#This Row],[Zużycie rodzinne]]+ekodom3[[#This Row],[Specjalne dolanie]]</f>
        <v>260</v>
      </c>
      <c r="K76" s="4">
        <f>ekodom3[[#This Row],[Stan po renetcji]]-ekodom3[[#This Row],[Zmiana]]</f>
        <v>-136</v>
      </c>
      <c r="L76" s="4">
        <f>MAX(ekodom3[[#This Row],[Zbiornik po zmianie]],0)</f>
        <v>0</v>
      </c>
    </row>
    <row r="77" spans="1:12" x14ac:dyDescent="0.45">
      <c r="A77" s="1">
        <v>44637</v>
      </c>
      <c r="B77">
        <v>82</v>
      </c>
      <c r="C77">
        <f t="shared" si="1"/>
        <v>0</v>
      </c>
      <c r="D77">
        <f>ekodom3[[#This Row],[retencja]]+ekodom3[[#This Row],[Stan przed]]</f>
        <v>82</v>
      </c>
      <c r="E77">
        <f>IF(ekodom3[[#This Row],[Dzień tygodnia]] = 3, 260, 190)</f>
        <v>190</v>
      </c>
      <c r="F77">
        <f>WEEKDAY(ekodom3[[#This Row],[Data]],2)</f>
        <v>4</v>
      </c>
      <c r="G77" s="4">
        <f>IF(ekodom3[[#This Row],[retencja]]= 0, G76+1, 0)</f>
        <v>0</v>
      </c>
      <c r="H77" s="4">
        <f>IF(AND(AND(ekodom3[[#This Row],[Dni bez deszczu dp]] &gt;= 5, MOD(ekodom3[[#This Row],[Dni bez deszczu dp]], 5) = 0), ekodom3[[#This Row],[Czy dobry przedział ]] = "TAK"), 300, 0)</f>
        <v>0</v>
      </c>
      <c r="I77" s="4" t="str">
        <f>IF(AND(ekodom3[[#This Row],[Data]] &gt;= DATE(2022,4,1), ekodom3[[#This Row],[Data]]&lt;=DATE(2022,9, 30)), "TAK", "NIE")</f>
        <v>NIE</v>
      </c>
      <c r="J77" s="4">
        <f>ekodom3[[#This Row],[Zużycie rodzinne]]+ekodom3[[#This Row],[Specjalne dolanie]]</f>
        <v>190</v>
      </c>
      <c r="K77" s="4">
        <f>ekodom3[[#This Row],[Stan po renetcji]]-ekodom3[[#This Row],[Zmiana]]</f>
        <v>-108</v>
      </c>
      <c r="L77" s="4">
        <f>MAX(ekodom3[[#This Row],[Zbiornik po zmianie]],0)</f>
        <v>0</v>
      </c>
    </row>
    <row r="78" spans="1:12" x14ac:dyDescent="0.45">
      <c r="A78" s="1">
        <v>44638</v>
      </c>
      <c r="B78">
        <v>174</v>
      </c>
      <c r="C78">
        <f t="shared" si="1"/>
        <v>0</v>
      </c>
      <c r="D78">
        <f>ekodom3[[#This Row],[retencja]]+ekodom3[[#This Row],[Stan przed]]</f>
        <v>174</v>
      </c>
      <c r="E78">
        <f>IF(ekodom3[[#This Row],[Dzień tygodnia]] = 3, 260, 190)</f>
        <v>190</v>
      </c>
      <c r="F78">
        <f>WEEKDAY(ekodom3[[#This Row],[Data]],2)</f>
        <v>5</v>
      </c>
      <c r="G78" s="4">
        <f>IF(ekodom3[[#This Row],[retencja]]= 0, G77+1, 0)</f>
        <v>0</v>
      </c>
      <c r="H78" s="4">
        <f>IF(AND(AND(ekodom3[[#This Row],[Dni bez deszczu dp]] &gt;= 5, MOD(ekodom3[[#This Row],[Dni bez deszczu dp]], 5) = 0), ekodom3[[#This Row],[Czy dobry przedział ]] = "TAK"), 300, 0)</f>
        <v>0</v>
      </c>
      <c r="I78" s="4" t="str">
        <f>IF(AND(ekodom3[[#This Row],[Data]] &gt;= DATE(2022,4,1), ekodom3[[#This Row],[Data]]&lt;=DATE(2022,9, 30)), "TAK", "NIE")</f>
        <v>NIE</v>
      </c>
      <c r="J78" s="4">
        <f>ekodom3[[#This Row],[Zużycie rodzinne]]+ekodom3[[#This Row],[Specjalne dolanie]]</f>
        <v>190</v>
      </c>
      <c r="K78" s="4">
        <f>ekodom3[[#This Row],[Stan po renetcji]]-ekodom3[[#This Row],[Zmiana]]</f>
        <v>-16</v>
      </c>
      <c r="L78" s="4">
        <f>MAX(ekodom3[[#This Row],[Zbiornik po zmianie]],0)</f>
        <v>0</v>
      </c>
    </row>
    <row r="79" spans="1:12" x14ac:dyDescent="0.45">
      <c r="A79" s="1">
        <v>44639</v>
      </c>
      <c r="B79">
        <v>279</v>
      </c>
      <c r="C79">
        <f t="shared" si="1"/>
        <v>0</v>
      </c>
      <c r="D79">
        <f>ekodom3[[#This Row],[retencja]]+ekodom3[[#This Row],[Stan przed]]</f>
        <v>279</v>
      </c>
      <c r="E79">
        <f>IF(ekodom3[[#This Row],[Dzień tygodnia]] = 3, 260, 190)</f>
        <v>190</v>
      </c>
      <c r="F79">
        <f>WEEKDAY(ekodom3[[#This Row],[Data]],2)</f>
        <v>6</v>
      </c>
      <c r="G79" s="4">
        <f>IF(ekodom3[[#This Row],[retencja]]= 0, G78+1, 0)</f>
        <v>0</v>
      </c>
      <c r="H79" s="4">
        <f>IF(AND(AND(ekodom3[[#This Row],[Dni bez deszczu dp]] &gt;= 5, MOD(ekodom3[[#This Row],[Dni bez deszczu dp]], 5) = 0), ekodom3[[#This Row],[Czy dobry przedział ]] = "TAK"), 300, 0)</f>
        <v>0</v>
      </c>
      <c r="I79" s="4" t="str">
        <f>IF(AND(ekodom3[[#This Row],[Data]] &gt;= DATE(2022,4,1), ekodom3[[#This Row],[Data]]&lt;=DATE(2022,9, 30)), "TAK", "NIE")</f>
        <v>NIE</v>
      </c>
      <c r="J79" s="4">
        <f>ekodom3[[#This Row],[Zużycie rodzinne]]+ekodom3[[#This Row],[Specjalne dolanie]]</f>
        <v>190</v>
      </c>
      <c r="K79" s="4">
        <f>ekodom3[[#This Row],[Stan po renetcji]]-ekodom3[[#This Row],[Zmiana]]</f>
        <v>89</v>
      </c>
      <c r="L79" s="4">
        <f>MAX(ekodom3[[#This Row],[Zbiornik po zmianie]],0)</f>
        <v>89</v>
      </c>
    </row>
    <row r="80" spans="1:12" x14ac:dyDescent="0.45">
      <c r="A80" s="1">
        <v>44640</v>
      </c>
      <c r="B80">
        <v>125</v>
      </c>
      <c r="C80">
        <f t="shared" si="1"/>
        <v>89</v>
      </c>
      <c r="D80">
        <f>ekodom3[[#This Row],[retencja]]+ekodom3[[#This Row],[Stan przed]]</f>
        <v>214</v>
      </c>
      <c r="E80">
        <f>IF(ekodom3[[#This Row],[Dzień tygodnia]] = 3, 260, 190)</f>
        <v>190</v>
      </c>
      <c r="F80">
        <f>WEEKDAY(ekodom3[[#This Row],[Data]],2)</f>
        <v>7</v>
      </c>
      <c r="G80" s="4">
        <f>IF(ekodom3[[#This Row],[retencja]]= 0, G79+1, 0)</f>
        <v>0</v>
      </c>
      <c r="H80" s="4">
        <f>IF(AND(AND(ekodom3[[#This Row],[Dni bez deszczu dp]] &gt;= 5, MOD(ekodom3[[#This Row],[Dni bez deszczu dp]], 5) = 0), ekodom3[[#This Row],[Czy dobry przedział ]] = "TAK"), 300, 0)</f>
        <v>0</v>
      </c>
      <c r="I80" s="4" t="str">
        <f>IF(AND(ekodom3[[#This Row],[Data]] &gt;= DATE(2022,4,1), ekodom3[[#This Row],[Data]]&lt;=DATE(2022,9, 30)), "TAK", "NIE")</f>
        <v>NIE</v>
      </c>
      <c r="J80" s="4">
        <f>ekodom3[[#This Row],[Zużycie rodzinne]]+ekodom3[[#This Row],[Specjalne dolanie]]</f>
        <v>190</v>
      </c>
      <c r="K80" s="4">
        <f>ekodom3[[#This Row],[Stan po renetcji]]-ekodom3[[#This Row],[Zmiana]]</f>
        <v>24</v>
      </c>
      <c r="L80" s="4">
        <f>MAX(ekodom3[[#This Row],[Zbiornik po zmianie]],0)</f>
        <v>24</v>
      </c>
    </row>
    <row r="81" spans="1:12" x14ac:dyDescent="0.45">
      <c r="A81" s="1">
        <v>44641</v>
      </c>
      <c r="B81">
        <v>123</v>
      </c>
      <c r="C81">
        <f t="shared" si="1"/>
        <v>24</v>
      </c>
      <c r="D81">
        <f>ekodom3[[#This Row],[retencja]]+ekodom3[[#This Row],[Stan przed]]</f>
        <v>147</v>
      </c>
      <c r="E81">
        <f>IF(ekodom3[[#This Row],[Dzień tygodnia]] = 3, 260, 190)</f>
        <v>190</v>
      </c>
      <c r="F81">
        <f>WEEKDAY(ekodom3[[#This Row],[Data]],2)</f>
        <v>1</v>
      </c>
      <c r="G81" s="4">
        <f>IF(ekodom3[[#This Row],[retencja]]= 0, G80+1, 0)</f>
        <v>0</v>
      </c>
      <c r="H81" s="4">
        <f>IF(AND(AND(ekodom3[[#This Row],[Dni bez deszczu dp]] &gt;= 5, MOD(ekodom3[[#This Row],[Dni bez deszczu dp]], 5) = 0), ekodom3[[#This Row],[Czy dobry przedział ]] = "TAK"), 300, 0)</f>
        <v>0</v>
      </c>
      <c r="I81" s="4" t="str">
        <f>IF(AND(ekodom3[[#This Row],[Data]] &gt;= DATE(2022,4,1), ekodom3[[#This Row],[Data]]&lt;=DATE(2022,9, 30)), "TAK", "NIE")</f>
        <v>NIE</v>
      </c>
      <c r="J81" s="4">
        <f>ekodom3[[#This Row],[Zużycie rodzinne]]+ekodom3[[#This Row],[Specjalne dolanie]]</f>
        <v>190</v>
      </c>
      <c r="K81" s="4">
        <f>ekodom3[[#This Row],[Stan po renetcji]]-ekodom3[[#This Row],[Zmiana]]</f>
        <v>-43</v>
      </c>
      <c r="L81" s="4">
        <f>MAX(ekodom3[[#This Row],[Zbiornik po zmianie]],0)</f>
        <v>0</v>
      </c>
    </row>
    <row r="82" spans="1:12" x14ac:dyDescent="0.45">
      <c r="A82" s="1">
        <v>44642</v>
      </c>
      <c r="B82">
        <v>108</v>
      </c>
      <c r="C82">
        <f t="shared" si="1"/>
        <v>0</v>
      </c>
      <c r="D82">
        <f>ekodom3[[#This Row],[retencja]]+ekodom3[[#This Row],[Stan przed]]</f>
        <v>108</v>
      </c>
      <c r="E82">
        <f>IF(ekodom3[[#This Row],[Dzień tygodnia]] = 3, 260, 190)</f>
        <v>190</v>
      </c>
      <c r="F82">
        <f>WEEKDAY(ekodom3[[#This Row],[Data]],2)</f>
        <v>2</v>
      </c>
      <c r="G82" s="4">
        <f>IF(ekodom3[[#This Row],[retencja]]= 0, G81+1, 0)</f>
        <v>0</v>
      </c>
      <c r="H82" s="4">
        <f>IF(AND(AND(ekodom3[[#This Row],[Dni bez deszczu dp]] &gt;= 5, MOD(ekodom3[[#This Row],[Dni bez deszczu dp]], 5) = 0), ekodom3[[#This Row],[Czy dobry przedział ]] = "TAK"), 300, 0)</f>
        <v>0</v>
      </c>
      <c r="I82" s="4" t="str">
        <f>IF(AND(ekodom3[[#This Row],[Data]] &gt;= DATE(2022,4,1), ekodom3[[#This Row],[Data]]&lt;=DATE(2022,9, 30)), "TAK", "NIE")</f>
        <v>NIE</v>
      </c>
      <c r="J82" s="4">
        <f>ekodom3[[#This Row],[Zużycie rodzinne]]+ekodom3[[#This Row],[Specjalne dolanie]]</f>
        <v>190</v>
      </c>
      <c r="K82" s="4">
        <f>ekodom3[[#This Row],[Stan po renetcji]]-ekodom3[[#This Row],[Zmiana]]</f>
        <v>-82</v>
      </c>
      <c r="L82" s="4">
        <f>MAX(ekodom3[[#This Row],[Zbiornik po zmianie]],0)</f>
        <v>0</v>
      </c>
    </row>
    <row r="83" spans="1:12" x14ac:dyDescent="0.45">
      <c r="A83" s="1">
        <v>44643</v>
      </c>
      <c r="B83">
        <v>0</v>
      </c>
      <c r="C83">
        <f t="shared" si="1"/>
        <v>0</v>
      </c>
      <c r="D83">
        <f>ekodom3[[#This Row],[retencja]]+ekodom3[[#This Row],[Stan przed]]</f>
        <v>0</v>
      </c>
      <c r="E83">
        <f>IF(ekodom3[[#This Row],[Dzień tygodnia]] = 3, 260, 190)</f>
        <v>260</v>
      </c>
      <c r="F83">
        <f>WEEKDAY(ekodom3[[#This Row],[Data]],2)</f>
        <v>3</v>
      </c>
      <c r="G83" s="4">
        <f>IF(ekodom3[[#This Row],[retencja]]= 0, G82+1, 0)</f>
        <v>1</v>
      </c>
      <c r="H83" s="4">
        <f>IF(AND(AND(ekodom3[[#This Row],[Dni bez deszczu dp]] &gt;= 5, MOD(ekodom3[[#This Row],[Dni bez deszczu dp]], 5) = 0), ekodom3[[#This Row],[Czy dobry przedział ]] = "TAK"), 300, 0)</f>
        <v>0</v>
      </c>
      <c r="I83" s="4" t="str">
        <f>IF(AND(ekodom3[[#This Row],[Data]] &gt;= DATE(2022,4,1), ekodom3[[#This Row],[Data]]&lt;=DATE(2022,9, 30)), "TAK", "NIE")</f>
        <v>NIE</v>
      </c>
      <c r="J83" s="4">
        <f>ekodom3[[#This Row],[Zużycie rodzinne]]+ekodom3[[#This Row],[Specjalne dolanie]]</f>
        <v>260</v>
      </c>
      <c r="K83" s="4">
        <f>ekodom3[[#This Row],[Stan po renetcji]]-ekodom3[[#This Row],[Zmiana]]</f>
        <v>-260</v>
      </c>
      <c r="L83" s="4">
        <f>MAX(ekodom3[[#This Row],[Zbiornik po zmianie]],0)</f>
        <v>0</v>
      </c>
    </row>
    <row r="84" spans="1:12" x14ac:dyDescent="0.45">
      <c r="A84" s="1">
        <v>44644</v>
      </c>
      <c r="B84">
        <v>0</v>
      </c>
      <c r="C84">
        <f t="shared" si="1"/>
        <v>0</v>
      </c>
      <c r="D84">
        <f>ekodom3[[#This Row],[retencja]]+ekodom3[[#This Row],[Stan przed]]</f>
        <v>0</v>
      </c>
      <c r="E84">
        <f>IF(ekodom3[[#This Row],[Dzień tygodnia]] = 3, 260, 190)</f>
        <v>190</v>
      </c>
      <c r="F84">
        <f>WEEKDAY(ekodom3[[#This Row],[Data]],2)</f>
        <v>4</v>
      </c>
      <c r="G84" s="4">
        <f>IF(ekodom3[[#This Row],[retencja]]= 0, G83+1, 0)</f>
        <v>2</v>
      </c>
      <c r="H84" s="4">
        <f>IF(AND(AND(ekodom3[[#This Row],[Dni bez deszczu dp]] &gt;= 5, MOD(ekodom3[[#This Row],[Dni bez deszczu dp]], 5) = 0), ekodom3[[#This Row],[Czy dobry przedział ]] = "TAK"), 300, 0)</f>
        <v>0</v>
      </c>
      <c r="I84" s="4" t="str">
        <f>IF(AND(ekodom3[[#This Row],[Data]] &gt;= DATE(2022,4,1), ekodom3[[#This Row],[Data]]&lt;=DATE(2022,9, 30)), "TAK", "NIE")</f>
        <v>NIE</v>
      </c>
      <c r="J84" s="4">
        <f>ekodom3[[#This Row],[Zużycie rodzinne]]+ekodom3[[#This Row],[Specjalne dolanie]]</f>
        <v>190</v>
      </c>
      <c r="K84" s="4">
        <f>ekodom3[[#This Row],[Stan po renetcji]]-ekodom3[[#This Row],[Zmiana]]</f>
        <v>-190</v>
      </c>
      <c r="L84" s="4">
        <f>MAX(ekodom3[[#This Row],[Zbiornik po zmianie]],0)</f>
        <v>0</v>
      </c>
    </row>
    <row r="85" spans="1:12" x14ac:dyDescent="0.45">
      <c r="A85" s="1">
        <v>44645</v>
      </c>
      <c r="B85">
        <v>0</v>
      </c>
      <c r="C85">
        <f t="shared" si="1"/>
        <v>0</v>
      </c>
      <c r="D85">
        <f>ekodom3[[#This Row],[retencja]]+ekodom3[[#This Row],[Stan przed]]</f>
        <v>0</v>
      </c>
      <c r="E85">
        <f>IF(ekodom3[[#This Row],[Dzień tygodnia]] = 3, 260, 190)</f>
        <v>190</v>
      </c>
      <c r="F85">
        <f>WEEKDAY(ekodom3[[#This Row],[Data]],2)</f>
        <v>5</v>
      </c>
      <c r="G85" s="4">
        <f>IF(ekodom3[[#This Row],[retencja]]= 0, G84+1, 0)</f>
        <v>3</v>
      </c>
      <c r="H85" s="4">
        <f>IF(AND(AND(ekodom3[[#This Row],[Dni bez deszczu dp]] &gt;= 5, MOD(ekodom3[[#This Row],[Dni bez deszczu dp]], 5) = 0), ekodom3[[#This Row],[Czy dobry przedział ]] = "TAK"), 300, 0)</f>
        <v>0</v>
      </c>
      <c r="I85" s="4" t="str">
        <f>IF(AND(ekodom3[[#This Row],[Data]] &gt;= DATE(2022,4,1), ekodom3[[#This Row],[Data]]&lt;=DATE(2022,9, 30)), "TAK", "NIE")</f>
        <v>NIE</v>
      </c>
      <c r="J85" s="4">
        <f>ekodom3[[#This Row],[Zużycie rodzinne]]+ekodom3[[#This Row],[Specjalne dolanie]]</f>
        <v>190</v>
      </c>
      <c r="K85" s="4">
        <f>ekodom3[[#This Row],[Stan po renetcji]]-ekodom3[[#This Row],[Zmiana]]</f>
        <v>-190</v>
      </c>
      <c r="L85" s="4">
        <f>MAX(ekodom3[[#This Row],[Zbiornik po zmianie]],0)</f>
        <v>0</v>
      </c>
    </row>
    <row r="86" spans="1:12" x14ac:dyDescent="0.45">
      <c r="A86" s="1">
        <v>44646</v>
      </c>
      <c r="B86">
        <v>0</v>
      </c>
      <c r="C86">
        <f t="shared" si="1"/>
        <v>0</v>
      </c>
      <c r="D86">
        <f>ekodom3[[#This Row],[retencja]]+ekodom3[[#This Row],[Stan przed]]</f>
        <v>0</v>
      </c>
      <c r="E86">
        <f>IF(ekodom3[[#This Row],[Dzień tygodnia]] = 3, 260, 190)</f>
        <v>190</v>
      </c>
      <c r="F86">
        <f>WEEKDAY(ekodom3[[#This Row],[Data]],2)</f>
        <v>6</v>
      </c>
      <c r="G86" s="4">
        <f>IF(ekodom3[[#This Row],[retencja]]= 0, G85+1, 0)</f>
        <v>4</v>
      </c>
      <c r="H86" s="4">
        <f>IF(AND(AND(ekodom3[[#This Row],[Dni bez deszczu dp]] &gt;= 5, MOD(ekodom3[[#This Row],[Dni bez deszczu dp]], 5) = 0), ekodom3[[#This Row],[Czy dobry przedział ]] = "TAK"), 300, 0)</f>
        <v>0</v>
      </c>
      <c r="I86" s="4" t="str">
        <f>IF(AND(ekodom3[[#This Row],[Data]] &gt;= DATE(2022,4,1), ekodom3[[#This Row],[Data]]&lt;=DATE(2022,9, 30)), "TAK", "NIE")</f>
        <v>NIE</v>
      </c>
      <c r="J86" s="4">
        <f>ekodom3[[#This Row],[Zużycie rodzinne]]+ekodom3[[#This Row],[Specjalne dolanie]]</f>
        <v>190</v>
      </c>
      <c r="K86" s="4">
        <f>ekodom3[[#This Row],[Stan po renetcji]]-ekodom3[[#This Row],[Zmiana]]</f>
        <v>-190</v>
      </c>
      <c r="L86" s="4">
        <f>MAX(ekodom3[[#This Row],[Zbiornik po zmianie]],0)</f>
        <v>0</v>
      </c>
    </row>
    <row r="87" spans="1:12" x14ac:dyDescent="0.45">
      <c r="A87" s="1">
        <v>44647</v>
      </c>
      <c r="B87">
        <v>0</v>
      </c>
      <c r="C87">
        <f t="shared" si="1"/>
        <v>0</v>
      </c>
      <c r="D87">
        <f>ekodom3[[#This Row],[retencja]]+ekodom3[[#This Row],[Stan przed]]</f>
        <v>0</v>
      </c>
      <c r="E87">
        <f>IF(ekodom3[[#This Row],[Dzień tygodnia]] = 3, 260, 190)</f>
        <v>190</v>
      </c>
      <c r="F87">
        <f>WEEKDAY(ekodom3[[#This Row],[Data]],2)</f>
        <v>7</v>
      </c>
      <c r="G87" s="4">
        <f>IF(ekodom3[[#This Row],[retencja]]= 0, G86+1, 0)</f>
        <v>5</v>
      </c>
      <c r="H87" s="4">
        <f>IF(AND(AND(ekodom3[[#This Row],[Dni bez deszczu dp]] &gt;= 5, MOD(ekodom3[[#This Row],[Dni bez deszczu dp]], 5) = 0), ekodom3[[#This Row],[Czy dobry przedział ]] = "TAK"), 300, 0)</f>
        <v>0</v>
      </c>
      <c r="I87" s="4" t="str">
        <f>IF(AND(ekodom3[[#This Row],[Data]] &gt;= DATE(2022,4,1), ekodom3[[#This Row],[Data]]&lt;=DATE(2022,9, 30)), "TAK", "NIE")</f>
        <v>NIE</v>
      </c>
      <c r="J87" s="4">
        <f>ekodom3[[#This Row],[Zużycie rodzinne]]+ekodom3[[#This Row],[Specjalne dolanie]]</f>
        <v>190</v>
      </c>
      <c r="K87" s="4">
        <f>ekodom3[[#This Row],[Stan po renetcji]]-ekodom3[[#This Row],[Zmiana]]</f>
        <v>-190</v>
      </c>
      <c r="L87" s="4">
        <f>MAX(ekodom3[[#This Row],[Zbiornik po zmianie]],0)</f>
        <v>0</v>
      </c>
    </row>
    <row r="88" spans="1:12" x14ac:dyDescent="0.45">
      <c r="A88" s="1">
        <v>44648</v>
      </c>
      <c r="B88">
        <v>0</v>
      </c>
      <c r="C88">
        <f t="shared" si="1"/>
        <v>0</v>
      </c>
      <c r="D88">
        <f>ekodom3[[#This Row],[retencja]]+ekodom3[[#This Row],[Stan przed]]</f>
        <v>0</v>
      </c>
      <c r="E88">
        <f>IF(ekodom3[[#This Row],[Dzień tygodnia]] = 3, 260, 190)</f>
        <v>190</v>
      </c>
      <c r="F88">
        <f>WEEKDAY(ekodom3[[#This Row],[Data]],2)</f>
        <v>1</v>
      </c>
      <c r="G88" s="4">
        <f>IF(ekodom3[[#This Row],[retencja]]= 0, G87+1, 0)</f>
        <v>6</v>
      </c>
      <c r="H88" s="4">
        <f>IF(AND(AND(ekodom3[[#This Row],[Dni bez deszczu dp]] &gt;= 5, MOD(ekodom3[[#This Row],[Dni bez deszczu dp]], 5) = 0), ekodom3[[#This Row],[Czy dobry przedział ]] = "TAK"), 300, 0)</f>
        <v>0</v>
      </c>
      <c r="I88" s="4" t="str">
        <f>IF(AND(ekodom3[[#This Row],[Data]] &gt;= DATE(2022,4,1), ekodom3[[#This Row],[Data]]&lt;=DATE(2022,9, 30)), "TAK", "NIE")</f>
        <v>NIE</v>
      </c>
      <c r="J88" s="4">
        <f>ekodom3[[#This Row],[Zużycie rodzinne]]+ekodom3[[#This Row],[Specjalne dolanie]]</f>
        <v>190</v>
      </c>
      <c r="K88" s="4">
        <f>ekodom3[[#This Row],[Stan po renetcji]]-ekodom3[[#This Row],[Zmiana]]</f>
        <v>-190</v>
      </c>
      <c r="L88" s="4">
        <f>MAX(ekodom3[[#This Row],[Zbiornik po zmianie]],0)</f>
        <v>0</v>
      </c>
    </row>
    <row r="89" spans="1:12" x14ac:dyDescent="0.45">
      <c r="A89" s="1">
        <v>44649</v>
      </c>
      <c r="B89">
        <v>0</v>
      </c>
      <c r="C89">
        <f t="shared" si="1"/>
        <v>0</v>
      </c>
      <c r="D89">
        <f>ekodom3[[#This Row],[retencja]]+ekodom3[[#This Row],[Stan przed]]</f>
        <v>0</v>
      </c>
      <c r="E89">
        <f>IF(ekodom3[[#This Row],[Dzień tygodnia]] = 3, 260, 190)</f>
        <v>190</v>
      </c>
      <c r="F89">
        <f>WEEKDAY(ekodom3[[#This Row],[Data]],2)</f>
        <v>2</v>
      </c>
      <c r="G89" s="4">
        <f>IF(ekodom3[[#This Row],[retencja]]= 0, G88+1, 0)</f>
        <v>7</v>
      </c>
      <c r="H89" s="4">
        <f>IF(AND(AND(ekodom3[[#This Row],[Dni bez deszczu dp]] &gt;= 5, MOD(ekodom3[[#This Row],[Dni bez deszczu dp]], 5) = 0), ekodom3[[#This Row],[Czy dobry przedział ]] = "TAK"), 300, 0)</f>
        <v>0</v>
      </c>
      <c r="I89" s="4" t="str">
        <f>IF(AND(ekodom3[[#This Row],[Data]] &gt;= DATE(2022,4,1), ekodom3[[#This Row],[Data]]&lt;=DATE(2022,9, 30)), "TAK", "NIE")</f>
        <v>NIE</v>
      </c>
      <c r="J89" s="4">
        <f>ekodom3[[#This Row],[Zużycie rodzinne]]+ekodom3[[#This Row],[Specjalne dolanie]]</f>
        <v>190</v>
      </c>
      <c r="K89" s="4">
        <f>ekodom3[[#This Row],[Stan po renetcji]]-ekodom3[[#This Row],[Zmiana]]</f>
        <v>-190</v>
      </c>
      <c r="L89" s="4">
        <f>MAX(ekodom3[[#This Row],[Zbiornik po zmianie]],0)</f>
        <v>0</v>
      </c>
    </row>
    <row r="90" spans="1:12" x14ac:dyDescent="0.45">
      <c r="A90" s="1">
        <v>44650</v>
      </c>
      <c r="B90">
        <v>0</v>
      </c>
      <c r="C90">
        <f t="shared" si="1"/>
        <v>0</v>
      </c>
      <c r="D90">
        <f>ekodom3[[#This Row],[retencja]]+ekodom3[[#This Row],[Stan przed]]</f>
        <v>0</v>
      </c>
      <c r="E90">
        <f>IF(ekodom3[[#This Row],[Dzień tygodnia]] = 3, 260, 190)</f>
        <v>260</v>
      </c>
      <c r="F90">
        <f>WEEKDAY(ekodom3[[#This Row],[Data]],2)</f>
        <v>3</v>
      </c>
      <c r="G90" s="4">
        <f>IF(ekodom3[[#This Row],[retencja]]= 0, G89+1, 0)</f>
        <v>8</v>
      </c>
      <c r="H90" s="4">
        <f>IF(AND(AND(ekodom3[[#This Row],[Dni bez deszczu dp]] &gt;= 5, MOD(ekodom3[[#This Row],[Dni bez deszczu dp]], 5) = 0), ekodom3[[#This Row],[Czy dobry przedział ]] = "TAK"), 300, 0)</f>
        <v>0</v>
      </c>
      <c r="I90" s="4" t="str">
        <f>IF(AND(ekodom3[[#This Row],[Data]] &gt;= DATE(2022,4,1), ekodom3[[#This Row],[Data]]&lt;=DATE(2022,9, 30)), "TAK", "NIE")</f>
        <v>NIE</v>
      </c>
      <c r="J90" s="4">
        <f>ekodom3[[#This Row],[Zużycie rodzinne]]+ekodom3[[#This Row],[Specjalne dolanie]]</f>
        <v>260</v>
      </c>
      <c r="K90" s="4">
        <f>ekodom3[[#This Row],[Stan po renetcji]]-ekodom3[[#This Row],[Zmiana]]</f>
        <v>-260</v>
      </c>
      <c r="L90" s="4">
        <f>MAX(ekodom3[[#This Row],[Zbiornik po zmianie]],0)</f>
        <v>0</v>
      </c>
    </row>
    <row r="91" spans="1:12" x14ac:dyDescent="0.45">
      <c r="A91" s="1">
        <v>44651</v>
      </c>
      <c r="B91">
        <v>207</v>
      </c>
      <c r="C91">
        <f t="shared" si="1"/>
        <v>0</v>
      </c>
      <c r="D91">
        <f>ekodom3[[#This Row],[retencja]]+ekodom3[[#This Row],[Stan przed]]</f>
        <v>207</v>
      </c>
      <c r="E91">
        <f>IF(ekodom3[[#This Row],[Dzień tygodnia]] = 3, 260, 190)</f>
        <v>190</v>
      </c>
      <c r="F91">
        <f>WEEKDAY(ekodom3[[#This Row],[Data]],2)</f>
        <v>4</v>
      </c>
      <c r="G91" s="4">
        <f>IF(ekodom3[[#This Row],[retencja]]= 0, G90+1, 0)</f>
        <v>0</v>
      </c>
      <c r="H91" s="4">
        <f>IF(AND(AND(ekodom3[[#This Row],[Dni bez deszczu dp]] &gt;= 5, MOD(ekodom3[[#This Row],[Dni bez deszczu dp]], 5) = 0), ekodom3[[#This Row],[Czy dobry przedział ]] = "TAK"), 300, 0)</f>
        <v>0</v>
      </c>
      <c r="I91" s="4" t="str">
        <f>IF(AND(ekodom3[[#This Row],[Data]] &gt;= DATE(2022,4,1), ekodom3[[#This Row],[Data]]&lt;=DATE(2022,9, 30)), "TAK", "NIE")</f>
        <v>NIE</v>
      </c>
      <c r="J91" s="4">
        <f>ekodom3[[#This Row],[Zużycie rodzinne]]+ekodom3[[#This Row],[Specjalne dolanie]]</f>
        <v>190</v>
      </c>
      <c r="K91" s="4">
        <f>ekodom3[[#This Row],[Stan po renetcji]]-ekodom3[[#This Row],[Zmiana]]</f>
        <v>17</v>
      </c>
      <c r="L91" s="4">
        <f>MAX(ekodom3[[#This Row],[Zbiornik po zmianie]],0)</f>
        <v>17</v>
      </c>
    </row>
    <row r="92" spans="1:12" x14ac:dyDescent="0.45">
      <c r="A92" s="1">
        <v>44652</v>
      </c>
      <c r="B92">
        <v>1299</v>
      </c>
      <c r="C92">
        <f t="shared" si="1"/>
        <v>17</v>
      </c>
      <c r="D92">
        <f>ekodom3[[#This Row],[retencja]]+ekodom3[[#This Row],[Stan przed]]</f>
        <v>1316</v>
      </c>
      <c r="E92">
        <f>IF(ekodom3[[#This Row],[Dzień tygodnia]] = 3, 260, 190)</f>
        <v>190</v>
      </c>
      <c r="F92">
        <f>WEEKDAY(ekodom3[[#This Row],[Data]],2)</f>
        <v>5</v>
      </c>
      <c r="G92" s="4">
        <f>IF(ekodom3[[#This Row],[retencja]]= 0, G91+1, 0)</f>
        <v>0</v>
      </c>
      <c r="H92" s="4">
        <f>IF(AND(AND(ekodom3[[#This Row],[Dni bez deszczu dp]] &gt;= 5, MOD(ekodom3[[#This Row],[Dni bez deszczu dp]], 5) = 0), ekodom3[[#This Row],[Czy dobry przedział ]] = "TAK"), 300, 0)</f>
        <v>0</v>
      </c>
      <c r="I92" s="4" t="str">
        <f>IF(AND(ekodom3[[#This Row],[Data]] &gt;= DATE(2022,4,1), ekodom3[[#This Row],[Data]]&lt;=DATE(2022,9, 30)), "TAK", "NIE")</f>
        <v>TAK</v>
      </c>
      <c r="J92" s="4">
        <f>ekodom3[[#This Row],[Zużycie rodzinne]]+ekodom3[[#This Row],[Specjalne dolanie]]</f>
        <v>190</v>
      </c>
      <c r="K92" s="4">
        <f>ekodom3[[#This Row],[Stan po renetcji]]-ekodom3[[#This Row],[Zmiana]]</f>
        <v>1126</v>
      </c>
      <c r="L92" s="4">
        <f>MAX(ekodom3[[#This Row],[Zbiornik po zmianie]],0)</f>
        <v>1126</v>
      </c>
    </row>
    <row r="93" spans="1:12" x14ac:dyDescent="0.45">
      <c r="A93" s="1">
        <v>44653</v>
      </c>
      <c r="B93">
        <v>218</v>
      </c>
      <c r="C93">
        <f t="shared" si="1"/>
        <v>1126</v>
      </c>
      <c r="D93">
        <f>ekodom3[[#This Row],[retencja]]+ekodom3[[#This Row],[Stan przed]]</f>
        <v>1344</v>
      </c>
      <c r="E93">
        <f>IF(ekodom3[[#This Row],[Dzień tygodnia]] = 3, 260, 190)</f>
        <v>190</v>
      </c>
      <c r="F93">
        <f>WEEKDAY(ekodom3[[#This Row],[Data]],2)</f>
        <v>6</v>
      </c>
      <c r="G93" s="4">
        <f>IF(ekodom3[[#This Row],[retencja]]= 0, G92+1, 0)</f>
        <v>0</v>
      </c>
      <c r="H93" s="4">
        <f>IF(AND(AND(ekodom3[[#This Row],[Dni bez deszczu dp]] &gt;= 5, MOD(ekodom3[[#This Row],[Dni bez deszczu dp]], 5) = 0), ekodom3[[#This Row],[Czy dobry przedział ]] = "TAK"), 300, 0)</f>
        <v>0</v>
      </c>
      <c r="I93" s="4" t="str">
        <f>IF(AND(ekodom3[[#This Row],[Data]] &gt;= DATE(2022,4,1), ekodom3[[#This Row],[Data]]&lt;=DATE(2022,9, 30)), "TAK", "NIE")</f>
        <v>TAK</v>
      </c>
      <c r="J93" s="4">
        <f>ekodom3[[#This Row],[Zużycie rodzinne]]+ekodom3[[#This Row],[Specjalne dolanie]]</f>
        <v>190</v>
      </c>
      <c r="K93" s="4">
        <f>ekodom3[[#This Row],[Stan po renetcji]]-ekodom3[[#This Row],[Zmiana]]</f>
        <v>1154</v>
      </c>
      <c r="L93" s="4">
        <f>MAX(ekodom3[[#This Row],[Zbiornik po zmianie]],0)</f>
        <v>1154</v>
      </c>
    </row>
    <row r="94" spans="1:12" x14ac:dyDescent="0.45">
      <c r="A94" s="1">
        <v>44654</v>
      </c>
      <c r="B94">
        <v>0</v>
      </c>
      <c r="C94">
        <f t="shared" si="1"/>
        <v>1154</v>
      </c>
      <c r="D94">
        <f>ekodom3[[#This Row],[retencja]]+ekodom3[[#This Row],[Stan przed]]</f>
        <v>1154</v>
      </c>
      <c r="E94">
        <f>IF(ekodom3[[#This Row],[Dzień tygodnia]] = 3, 260, 190)</f>
        <v>190</v>
      </c>
      <c r="F94">
        <f>WEEKDAY(ekodom3[[#This Row],[Data]],2)</f>
        <v>7</v>
      </c>
      <c r="G94" s="4">
        <f>IF(ekodom3[[#This Row],[retencja]]= 0, G93+1, 0)</f>
        <v>1</v>
      </c>
      <c r="H94" s="4">
        <f>IF(AND(AND(ekodom3[[#This Row],[Dni bez deszczu dp]] &gt;= 5, MOD(ekodom3[[#This Row],[Dni bez deszczu dp]], 5) = 0), ekodom3[[#This Row],[Czy dobry przedział ]] = "TAK"), 300, 0)</f>
        <v>0</v>
      </c>
      <c r="I94" s="4" t="str">
        <f>IF(AND(ekodom3[[#This Row],[Data]] &gt;= DATE(2022,4,1), ekodom3[[#This Row],[Data]]&lt;=DATE(2022,9, 30)), "TAK", "NIE")</f>
        <v>TAK</v>
      </c>
      <c r="J94" s="4">
        <f>ekodom3[[#This Row],[Zużycie rodzinne]]+ekodom3[[#This Row],[Specjalne dolanie]]</f>
        <v>190</v>
      </c>
      <c r="K94" s="4">
        <f>ekodom3[[#This Row],[Stan po renetcji]]-ekodom3[[#This Row],[Zmiana]]</f>
        <v>964</v>
      </c>
      <c r="L94" s="4">
        <f>MAX(ekodom3[[#This Row],[Zbiornik po zmianie]],0)</f>
        <v>964</v>
      </c>
    </row>
    <row r="95" spans="1:12" x14ac:dyDescent="0.45">
      <c r="A95" s="1">
        <v>44655</v>
      </c>
      <c r="B95">
        <v>0</v>
      </c>
      <c r="C95">
        <f t="shared" si="1"/>
        <v>964</v>
      </c>
      <c r="D95">
        <f>ekodom3[[#This Row],[retencja]]+ekodom3[[#This Row],[Stan przed]]</f>
        <v>964</v>
      </c>
      <c r="E95">
        <f>IF(ekodom3[[#This Row],[Dzień tygodnia]] = 3, 260, 190)</f>
        <v>190</v>
      </c>
      <c r="F95">
        <f>WEEKDAY(ekodom3[[#This Row],[Data]],2)</f>
        <v>1</v>
      </c>
      <c r="G95" s="4">
        <f>IF(ekodom3[[#This Row],[retencja]]= 0, G94+1, 0)</f>
        <v>2</v>
      </c>
      <c r="H95" s="4">
        <f>IF(AND(AND(ekodom3[[#This Row],[Dni bez deszczu dp]] &gt;= 5, MOD(ekodom3[[#This Row],[Dni bez deszczu dp]], 5) = 0), ekodom3[[#This Row],[Czy dobry przedział ]] = "TAK"), 300, 0)</f>
        <v>0</v>
      </c>
      <c r="I95" s="4" t="str">
        <f>IF(AND(ekodom3[[#This Row],[Data]] &gt;= DATE(2022,4,1), ekodom3[[#This Row],[Data]]&lt;=DATE(2022,9, 30)), "TAK", "NIE")</f>
        <v>TAK</v>
      </c>
      <c r="J95" s="4">
        <f>ekodom3[[#This Row],[Zużycie rodzinne]]+ekodom3[[#This Row],[Specjalne dolanie]]</f>
        <v>190</v>
      </c>
      <c r="K95" s="4">
        <f>ekodom3[[#This Row],[Stan po renetcji]]-ekodom3[[#This Row],[Zmiana]]</f>
        <v>774</v>
      </c>
      <c r="L95" s="4">
        <f>MAX(ekodom3[[#This Row],[Zbiornik po zmianie]],0)</f>
        <v>774</v>
      </c>
    </row>
    <row r="96" spans="1:12" x14ac:dyDescent="0.45">
      <c r="A96" s="1">
        <v>44656</v>
      </c>
      <c r="B96">
        <v>0</v>
      </c>
      <c r="C96">
        <f t="shared" si="1"/>
        <v>774</v>
      </c>
      <c r="D96">
        <f>ekodom3[[#This Row],[retencja]]+ekodom3[[#This Row],[Stan przed]]</f>
        <v>774</v>
      </c>
      <c r="E96">
        <f>IF(ekodom3[[#This Row],[Dzień tygodnia]] = 3, 260, 190)</f>
        <v>190</v>
      </c>
      <c r="F96">
        <f>WEEKDAY(ekodom3[[#This Row],[Data]],2)</f>
        <v>2</v>
      </c>
      <c r="G96" s="4">
        <f>IF(ekodom3[[#This Row],[retencja]]= 0, G95+1, 0)</f>
        <v>3</v>
      </c>
      <c r="H96" s="4">
        <f>IF(AND(AND(ekodom3[[#This Row],[Dni bez deszczu dp]] &gt;= 5, MOD(ekodom3[[#This Row],[Dni bez deszczu dp]], 5) = 0), ekodom3[[#This Row],[Czy dobry przedział ]] = "TAK"), 300, 0)</f>
        <v>0</v>
      </c>
      <c r="I96" s="4" t="str">
        <f>IF(AND(ekodom3[[#This Row],[Data]] &gt;= DATE(2022,4,1), ekodom3[[#This Row],[Data]]&lt;=DATE(2022,9, 30)), "TAK", "NIE")</f>
        <v>TAK</v>
      </c>
      <c r="J96" s="4">
        <f>ekodom3[[#This Row],[Zużycie rodzinne]]+ekodom3[[#This Row],[Specjalne dolanie]]</f>
        <v>190</v>
      </c>
      <c r="K96" s="4">
        <f>ekodom3[[#This Row],[Stan po renetcji]]-ekodom3[[#This Row],[Zmiana]]</f>
        <v>584</v>
      </c>
      <c r="L96" s="4">
        <f>MAX(ekodom3[[#This Row],[Zbiornik po zmianie]],0)</f>
        <v>584</v>
      </c>
    </row>
    <row r="97" spans="1:12" x14ac:dyDescent="0.45">
      <c r="A97" s="1">
        <v>44657</v>
      </c>
      <c r="B97">
        <v>220</v>
      </c>
      <c r="C97">
        <f t="shared" si="1"/>
        <v>584</v>
      </c>
      <c r="D97">
        <f>ekodom3[[#This Row],[retencja]]+ekodom3[[#This Row],[Stan przed]]</f>
        <v>804</v>
      </c>
      <c r="E97">
        <f>IF(ekodom3[[#This Row],[Dzień tygodnia]] = 3, 260, 190)</f>
        <v>260</v>
      </c>
      <c r="F97">
        <f>WEEKDAY(ekodom3[[#This Row],[Data]],2)</f>
        <v>3</v>
      </c>
      <c r="G97" s="4">
        <f>IF(ekodom3[[#This Row],[retencja]]= 0, G96+1, 0)</f>
        <v>0</v>
      </c>
      <c r="H97" s="4">
        <f>IF(AND(AND(ekodom3[[#This Row],[Dni bez deszczu dp]] &gt;= 5, MOD(ekodom3[[#This Row],[Dni bez deszczu dp]], 5) = 0), ekodom3[[#This Row],[Czy dobry przedział ]] = "TAK"), 300, 0)</f>
        <v>0</v>
      </c>
      <c r="I97" s="4" t="str">
        <f>IF(AND(ekodom3[[#This Row],[Data]] &gt;= DATE(2022,4,1), ekodom3[[#This Row],[Data]]&lt;=DATE(2022,9, 30)), "TAK", "NIE")</f>
        <v>TAK</v>
      </c>
      <c r="J97" s="4">
        <f>ekodom3[[#This Row],[Zużycie rodzinne]]+ekodom3[[#This Row],[Specjalne dolanie]]</f>
        <v>260</v>
      </c>
      <c r="K97" s="4">
        <f>ekodom3[[#This Row],[Stan po renetcji]]-ekodom3[[#This Row],[Zmiana]]</f>
        <v>544</v>
      </c>
      <c r="L97" s="4">
        <f>MAX(ekodom3[[#This Row],[Zbiornik po zmianie]],0)</f>
        <v>544</v>
      </c>
    </row>
    <row r="98" spans="1:12" x14ac:dyDescent="0.45">
      <c r="A98" s="1">
        <v>44658</v>
      </c>
      <c r="B98">
        <v>72</v>
      </c>
      <c r="C98">
        <f t="shared" si="1"/>
        <v>544</v>
      </c>
      <c r="D98">
        <f>ekodom3[[#This Row],[retencja]]+ekodom3[[#This Row],[Stan przed]]</f>
        <v>616</v>
      </c>
      <c r="E98">
        <f>IF(ekodom3[[#This Row],[Dzień tygodnia]] = 3, 260, 190)</f>
        <v>190</v>
      </c>
      <c r="F98">
        <f>WEEKDAY(ekodom3[[#This Row],[Data]],2)</f>
        <v>4</v>
      </c>
      <c r="G98" s="4">
        <f>IF(ekodom3[[#This Row],[retencja]]= 0, G97+1, 0)</f>
        <v>0</v>
      </c>
      <c r="H98" s="4">
        <f>IF(AND(AND(ekodom3[[#This Row],[Dni bez deszczu dp]] &gt;= 5, MOD(ekodom3[[#This Row],[Dni bez deszczu dp]], 5) = 0), ekodom3[[#This Row],[Czy dobry przedział ]] = "TAK"), 300, 0)</f>
        <v>0</v>
      </c>
      <c r="I98" s="4" t="str">
        <f>IF(AND(ekodom3[[#This Row],[Data]] &gt;= DATE(2022,4,1), ekodom3[[#This Row],[Data]]&lt;=DATE(2022,9, 30)), "TAK", "NIE")</f>
        <v>TAK</v>
      </c>
      <c r="J98" s="4">
        <f>ekodom3[[#This Row],[Zużycie rodzinne]]+ekodom3[[#This Row],[Specjalne dolanie]]</f>
        <v>190</v>
      </c>
      <c r="K98" s="4">
        <f>ekodom3[[#This Row],[Stan po renetcji]]-ekodom3[[#This Row],[Zmiana]]</f>
        <v>426</v>
      </c>
      <c r="L98" s="4">
        <f>MAX(ekodom3[[#This Row],[Zbiornik po zmianie]],0)</f>
        <v>426</v>
      </c>
    </row>
    <row r="99" spans="1:12" x14ac:dyDescent="0.45">
      <c r="A99" s="1">
        <v>44659</v>
      </c>
      <c r="B99">
        <v>0</v>
      </c>
      <c r="C99">
        <f t="shared" si="1"/>
        <v>426</v>
      </c>
      <c r="D99">
        <f>ekodom3[[#This Row],[retencja]]+ekodom3[[#This Row],[Stan przed]]</f>
        <v>426</v>
      </c>
      <c r="E99">
        <f>IF(ekodom3[[#This Row],[Dzień tygodnia]] = 3, 260, 190)</f>
        <v>190</v>
      </c>
      <c r="F99">
        <f>WEEKDAY(ekodom3[[#This Row],[Data]],2)</f>
        <v>5</v>
      </c>
      <c r="G99" s="4">
        <f>IF(ekodom3[[#This Row],[retencja]]= 0, G98+1, 0)</f>
        <v>1</v>
      </c>
      <c r="H99" s="4">
        <f>IF(AND(AND(ekodom3[[#This Row],[Dni bez deszczu dp]] &gt;= 5, MOD(ekodom3[[#This Row],[Dni bez deszczu dp]], 5) = 0), ekodom3[[#This Row],[Czy dobry przedział ]] = "TAK"), 300, 0)</f>
        <v>0</v>
      </c>
      <c r="I99" s="4" t="str">
        <f>IF(AND(ekodom3[[#This Row],[Data]] &gt;= DATE(2022,4,1), ekodom3[[#This Row],[Data]]&lt;=DATE(2022,9, 30)), "TAK", "NIE")</f>
        <v>TAK</v>
      </c>
      <c r="J99" s="4">
        <f>ekodom3[[#This Row],[Zużycie rodzinne]]+ekodom3[[#This Row],[Specjalne dolanie]]</f>
        <v>190</v>
      </c>
      <c r="K99" s="4">
        <f>ekodom3[[#This Row],[Stan po renetcji]]-ekodom3[[#This Row],[Zmiana]]</f>
        <v>236</v>
      </c>
      <c r="L99" s="4">
        <f>MAX(ekodom3[[#This Row],[Zbiornik po zmianie]],0)</f>
        <v>236</v>
      </c>
    </row>
    <row r="100" spans="1:12" x14ac:dyDescent="0.45">
      <c r="A100" s="1">
        <v>44660</v>
      </c>
      <c r="B100">
        <v>0</v>
      </c>
      <c r="C100">
        <f t="shared" si="1"/>
        <v>236</v>
      </c>
      <c r="D100">
        <f>ekodom3[[#This Row],[retencja]]+ekodom3[[#This Row],[Stan przed]]</f>
        <v>236</v>
      </c>
      <c r="E100">
        <f>IF(ekodom3[[#This Row],[Dzień tygodnia]] = 3, 260, 190)</f>
        <v>190</v>
      </c>
      <c r="F100">
        <f>WEEKDAY(ekodom3[[#This Row],[Data]],2)</f>
        <v>6</v>
      </c>
      <c r="G100" s="4">
        <f>IF(ekodom3[[#This Row],[retencja]]= 0, G99+1, 0)</f>
        <v>2</v>
      </c>
      <c r="H100" s="4">
        <f>IF(AND(AND(ekodom3[[#This Row],[Dni bez deszczu dp]] &gt;= 5, MOD(ekodom3[[#This Row],[Dni bez deszczu dp]], 5) = 0), ekodom3[[#This Row],[Czy dobry przedział ]] = "TAK"), 300, 0)</f>
        <v>0</v>
      </c>
      <c r="I100" s="4" t="str">
        <f>IF(AND(ekodom3[[#This Row],[Data]] &gt;= DATE(2022,4,1), ekodom3[[#This Row],[Data]]&lt;=DATE(2022,9, 30)), "TAK", "NIE")</f>
        <v>TAK</v>
      </c>
      <c r="J100" s="4">
        <f>ekodom3[[#This Row],[Zużycie rodzinne]]+ekodom3[[#This Row],[Specjalne dolanie]]</f>
        <v>190</v>
      </c>
      <c r="K100" s="4">
        <f>ekodom3[[#This Row],[Stan po renetcji]]-ekodom3[[#This Row],[Zmiana]]</f>
        <v>46</v>
      </c>
      <c r="L100" s="4">
        <f>MAX(ekodom3[[#This Row],[Zbiornik po zmianie]],0)</f>
        <v>46</v>
      </c>
    </row>
    <row r="101" spans="1:12" x14ac:dyDescent="0.45">
      <c r="A101" s="1">
        <v>44661</v>
      </c>
      <c r="B101">
        <v>0</v>
      </c>
      <c r="C101">
        <f t="shared" si="1"/>
        <v>46</v>
      </c>
      <c r="D101">
        <f>ekodom3[[#This Row],[retencja]]+ekodom3[[#This Row],[Stan przed]]</f>
        <v>46</v>
      </c>
      <c r="E101">
        <f>IF(ekodom3[[#This Row],[Dzień tygodnia]] = 3, 260, 190)</f>
        <v>190</v>
      </c>
      <c r="F101">
        <f>WEEKDAY(ekodom3[[#This Row],[Data]],2)</f>
        <v>7</v>
      </c>
      <c r="G101" s="4">
        <f>IF(ekodom3[[#This Row],[retencja]]= 0, G100+1, 0)</f>
        <v>3</v>
      </c>
      <c r="H101" s="4">
        <f>IF(AND(AND(ekodom3[[#This Row],[Dni bez deszczu dp]] &gt;= 5, MOD(ekodom3[[#This Row],[Dni bez deszczu dp]], 5) = 0), ekodom3[[#This Row],[Czy dobry przedział ]] = "TAK"), 300, 0)</f>
        <v>0</v>
      </c>
      <c r="I101" s="4" t="str">
        <f>IF(AND(ekodom3[[#This Row],[Data]] &gt;= DATE(2022,4,1), ekodom3[[#This Row],[Data]]&lt;=DATE(2022,9, 30)), "TAK", "NIE")</f>
        <v>TAK</v>
      </c>
      <c r="J101" s="4">
        <f>ekodom3[[#This Row],[Zużycie rodzinne]]+ekodom3[[#This Row],[Specjalne dolanie]]</f>
        <v>190</v>
      </c>
      <c r="K101" s="4">
        <f>ekodom3[[#This Row],[Stan po renetcji]]-ekodom3[[#This Row],[Zmiana]]</f>
        <v>-144</v>
      </c>
      <c r="L101" s="4">
        <f>MAX(ekodom3[[#This Row],[Zbiornik po zmianie]],0)</f>
        <v>0</v>
      </c>
    </row>
    <row r="102" spans="1:12" x14ac:dyDescent="0.45">
      <c r="A102" s="1">
        <v>44662</v>
      </c>
      <c r="B102">
        <v>0</v>
      </c>
      <c r="C102">
        <f t="shared" si="1"/>
        <v>0</v>
      </c>
      <c r="D102">
        <f>ekodom3[[#This Row],[retencja]]+ekodom3[[#This Row],[Stan przed]]</f>
        <v>0</v>
      </c>
      <c r="E102">
        <f>IF(ekodom3[[#This Row],[Dzień tygodnia]] = 3, 260, 190)</f>
        <v>190</v>
      </c>
      <c r="F102">
        <f>WEEKDAY(ekodom3[[#This Row],[Data]],2)</f>
        <v>1</v>
      </c>
      <c r="G102" s="4">
        <f>IF(ekodom3[[#This Row],[retencja]]= 0, G101+1, 0)</f>
        <v>4</v>
      </c>
      <c r="H102" s="4">
        <f>IF(AND(AND(ekodom3[[#This Row],[Dni bez deszczu dp]] &gt;= 5, MOD(ekodom3[[#This Row],[Dni bez deszczu dp]], 5) = 0), ekodom3[[#This Row],[Czy dobry przedział ]] = "TAK"), 300, 0)</f>
        <v>0</v>
      </c>
      <c r="I102" s="4" t="str">
        <f>IF(AND(ekodom3[[#This Row],[Data]] &gt;= DATE(2022,4,1), ekodom3[[#This Row],[Data]]&lt;=DATE(2022,9, 30)), "TAK", "NIE")</f>
        <v>TAK</v>
      </c>
      <c r="J102" s="4">
        <f>ekodom3[[#This Row],[Zużycie rodzinne]]+ekodom3[[#This Row],[Specjalne dolanie]]</f>
        <v>190</v>
      </c>
      <c r="K102" s="4">
        <f>ekodom3[[#This Row],[Stan po renetcji]]-ekodom3[[#This Row],[Zmiana]]</f>
        <v>-190</v>
      </c>
      <c r="L102" s="4">
        <f>MAX(ekodom3[[#This Row],[Zbiornik po zmianie]],0)</f>
        <v>0</v>
      </c>
    </row>
    <row r="103" spans="1:12" x14ac:dyDescent="0.45">
      <c r="A103" s="1">
        <v>44663</v>
      </c>
      <c r="B103">
        <v>0</v>
      </c>
      <c r="C103">
        <f t="shared" si="1"/>
        <v>0</v>
      </c>
      <c r="D103">
        <f>ekodom3[[#This Row],[retencja]]+ekodom3[[#This Row],[Stan przed]]</f>
        <v>0</v>
      </c>
      <c r="E103">
        <f>IF(ekodom3[[#This Row],[Dzień tygodnia]] = 3, 260, 190)</f>
        <v>190</v>
      </c>
      <c r="F103">
        <f>WEEKDAY(ekodom3[[#This Row],[Data]],2)</f>
        <v>2</v>
      </c>
      <c r="G103" s="4">
        <f>IF(ekodom3[[#This Row],[retencja]]= 0, G102+1, 0)</f>
        <v>5</v>
      </c>
      <c r="H103" s="4">
        <f>IF(AND(AND(ekodom3[[#This Row],[Dni bez deszczu dp]] &gt;= 5, MOD(ekodom3[[#This Row],[Dni bez deszczu dp]], 5) = 0), ekodom3[[#This Row],[Czy dobry przedział ]] = "TAK"), 300, 0)</f>
        <v>300</v>
      </c>
      <c r="I103" s="4" t="str">
        <f>IF(AND(ekodom3[[#This Row],[Data]] &gt;= DATE(2022,4,1), ekodom3[[#This Row],[Data]]&lt;=DATE(2022,9, 30)), "TAK", "NIE")</f>
        <v>TAK</v>
      </c>
      <c r="J103" s="4">
        <f>ekodom3[[#This Row],[Zużycie rodzinne]]+ekodom3[[#This Row],[Specjalne dolanie]]</f>
        <v>490</v>
      </c>
      <c r="K103" s="4">
        <f>ekodom3[[#This Row],[Stan po renetcji]]-ekodom3[[#This Row],[Zmiana]]</f>
        <v>-490</v>
      </c>
      <c r="L103" s="4">
        <f>MAX(ekodom3[[#This Row],[Zbiornik po zmianie]],0)</f>
        <v>0</v>
      </c>
    </row>
    <row r="104" spans="1:12" x14ac:dyDescent="0.45">
      <c r="A104" s="1">
        <v>44664</v>
      </c>
      <c r="B104">
        <v>205</v>
      </c>
      <c r="C104">
        <f t="shared" si="1"/>
        <v>0</v>
      </c>
      <c r="D104">
        <f>ekodom3[[#This Row],[retencja]]+ekodom3[[#This Row],[Stan przed]]</f>
        <v>205</v>
      </c>
      <c r="E104">
        <f>IF(ekodom3[[#This Row],[Dzień tygodnia]] = 3, 260, 190)</f>
        <v>260</v>
      </c>
      <c r="F104">
        <f>WEEKDAY(ekodom3[[#This Row],[Data]],2)</f>
        <v>3</v>
      </c>
      <c r="G104" s="4">
        <f>IF(ekodom3[[#This Row],[retencja]]= 0, G103+1, 0)</f>
        <v>0</v>
      </c>
      <c r="H104" s="4">
        <f>IF(AND(AND(ekodom3[[#This Row],[Dni bez deszczu dp]] &gt;= 5, MOD(ekodom3[[#This Row],[Dni bez deszczu dp]], 5) = 0), ekodom3[[#This Row],[Czy dobry przedział ]] = "TAK"), 300, 0)</f>
        <v>0</v>
      </c>
      <c r="I104" s="4" t="str">
        <f>IF(AND(ekodom3[[#This Row],[Data]] &gt;= DATE(2022,4,1), ekodom3[[#This Row],[Data]]&lt;=DATE(2022,9, 30)), "TAK", "NIE")</f>
        <v>TAK</v>
      </c>
      <c r="J104" s="4">
        <f>ekodom3[[#This Row],[Zużycie rodzinne]]+ekodom3[[#This Row],[Specjalne dolanie]]</f>
        <v>260</v>
      </c>
      <c r="K104" s="4">
        <f>ekodom3[[#This Row],[Stan po renetcji]]-ekodom3[[#This Row],[Zmiana]]</f>
        <v>-55</v>
      </c>
      <c r="L104" s="4">
        <f>MAX(ekodom3[[#This Row],[Zbiornik po zmianie]],0)</f>
        <v>0</v>
      </c>
    </row>
    <row r="105" spans="1:12" x14ac:dyDescent="0.45">
      <c r="A105" s="1">
        <v>44665</v>
      </c>
      <c r="B105">
        <v>0</v>
      </c>
      <c r="C105">
        <f t="shared" si="1"/>
        <v>0</v>
      </c>
      <c r="D105">
        <f>ekodom3[[#This Row],[retencja]]+ekodom3[[#This Row],[Stan przed]]</f>
        <v>0</v>
      </c>
      <c r="E105">
        <f>IF(ekodom3[[#This Row],[Dzień tygodnia]] = 3, 260, 190)</f>
        <v>190</v>
      </c>
      <c r="F105">
        <f>WEEKDAY(ekodom3[[#This Row],[Data]],2)</f>
        <v>4</v>
      </c>
      <c r="G105" s="4">
        <f>IF(ekodom3[[#This Row],[retencja]]= 0, G104+1, 0)</f>
        <v>1</v>
      </c>
      <c r="H105" s="4">
        <f>IF(AND(AND(ekodom3[[#This Row],[Dni bez deszczu dp]] &gt;= 5, MOD(ekodom3[[#This Row],[Dni bez deszczu dp]], 5) = 0), ekodom3[[#This Row],[Czy dobry przedział ]] = "TAK"), 300, 0)</f>
        <v>0</v>
      </c>
      <c r="I105" s="4" t="str">
        <f>IF(AND(ekodom3[[#This Row],[Data]] &gt;= DATE(2022,4,1), ekodom3[[#This Row],[Data]]&lt;=DATE(2022,9, 30)), "TAK", "NIE")</f>
        <v>TAK</v>
      </c>
      <c r="J105" s="4">
        <f>ekodom3[[#This Row],[Zużycie rodzinne]]+ekodom3[[#This Row],[Specjalne dolanie]]</f>
        <v>190</v>
      </c>
      <c r="K105" s="4">
        <f>ekodom3[[#This Row],[Stan po renetcji]]-ekodom3[[#This Row],[Zmiana]]</f>
        <v>-190</v>
      </c>
      <c r="L105" s="4">
        <f>MAX(ekodom3[[#This Row],[Zbiornik po zmianie]],0)</f>
        <v>0</v>
      </c>
    </row>
    <row r="106" spans="1:12" x14ac:dyDescent="0.45">
      <c r="A106" s="1">
        <v>44666</v>
      </c>
      <c r="B106">
        <v>436</v>
      </c>
      <c r="C106">
        <f t="shared" si="1"/>
        <v>0</v>
      </c>
      <c r="D106">
        <f>ekodom3[[#This Row],[retencja]]+ekodom3[[#This Row],[Stan przed]]</f>
        <v>436</v>
      </c>
      <c r="E106">
        <f>IF(ekodom3[[#This Row],[Dzień tygodnia]] = 3, 260, 190)</f>
        <v>190</v>
      </c>
      <c r="F106">
        <f>WEEKDAY(ekodom3[[#This Row],[Data]],2)</f>
        <v>5</v>
      </c>
      <c r="G106" s="4">
        <f>IF(ekodom3[[#This Row],[retencja]]= 0, G105+1, 0)</f>
        <v>0</v>
      </c>
      <c r="H106" s="4">
        <f>IF(AND(AND(ekodom3[[#This Row],[Dni bez deszczu dp]] &gt;= 5, MOD(ekodom3[[#This Row],[Dni bez deszczu dp]], 5) = 0), ekodom3[[#This Row],[Czy dobry przedział ]] = "TAK"), 300, 0)</f>
        <v>0</v>
      </c>
      <c r="I106" s="4" t="str">
        <f>IF(AND(ekodom3[[#This Row],[Data]] &gt;= DATE(2022,4,1), ekodom3[[#This Row],[Data]]&lt;=DATE(2022,9, 30)), "TAK", "NIE")</f>
        <v>TAK</v>
      </c>
      <c r="J106" s="4">
        <f>ekodom3[[#This Row],[Zużycie rodzinne]]+ekodom3[[#This Row],[Specjalne dolanie]]</f>
        <v>190</v>
      </c>
      <c r="K106" s="4">
        <f>ekodom3[[#This Row],[Stan po renetcji]]-ekodom3[[#This Row],[Zmiana]]</f>
        <v>246</v>
      </c>
      <c r="L106" s="4">
        <f>MAX(ekodom3[[#This Row],[Zbiornik po zmianie]],0)</f>
        <v>246</v>
      </c>
    </row>
    <row r="107" spans="1:12" x14ac:dyDescent="0.45">
      <c r="A107" s="1">
        <v>44667</v>
      </c>
      <c r="B107">
        <v>622</v>
      </c>
      <c r="C107">
        <f t="shared" si="1"/>
        <v>246</v>
      </c>
      <c r="D107">
        <f>ekodom3[[#This Row],[retencja]]+ekodom3[[#This Row],[Stan przed]]</f>
        <v>868</v>
      </c>
      <c r="E107">
        <f>IF(ekodom3[[#This Row],[Dzień tygodnia]] = 3, 260, 190)</f>
        <v>190</v>
      </c>
      <c r="F107">
        <f>WEEKDAY(ekodom3[[#This Row],[Data]],2)</f>
        <v>6</v>
      </c>
      <c r="G107" s="4">
        <f>IF(ekodom3[[#This Row],[retencja]]= 0, G106+1, 0)</f>
        <v>0</v>
      </c>
      <c r="H107" s="4">
        <f>IF(AND(AND(ekodom3[[#This Row],[Dni bez deszczu dp]] &gt;= 5, MOD(ekodom3[[#This Row],[Dni bez deszczu dp]], 5) = 0), ekodom3[[#This Row],[Czy dobry przedział ]] = "TAK"), 300, 0)</f>
        <v>0</v>
      </c>
      <c r="I107" s="4" t="str">
        <f>IF(AND(ekodom3[[#This Row],[Data]] &gt;= DATE(2022,4,1), ekodom3[[#This Row],[Data]]&lt;=DATE(2022,9, 30)), "TAK", "NIE")</f>
        <v>TAK</v>
      </c>
      <c r="J107" s="4">
        <f>ekodom3[[#This Row],[Zużycie rodzinne]]+ekodom3[[#This Row],[Specjalne dolanie]]</f>
        <v>190</v>
      </c>
      <c r="K107" s="4">
        <f>ekodom3[[#This Row],[Stan po renetcji]]-ekodom3[[#This Row],[Zmiana]]</f>
        <v>678</v>
      </c>
      <c r="L107" s="4">
        <f>MAX(ekodom3[[#This Row],[Zbiornik po zmianie]],0)</f>
        <v>678</v>
      </c>
    </row>
    <row r="108" spans="1:12" x14ac:dyDescent="0.45">
      <c r="A108" s="1">
        <v>44668</v>
      </c>
      <c r="B108">
        <v>34</v>
      </c>
      <c r="C108">
        <f t="shared" si="1"/>
        <v>678</v>
      </c>
      <c r="D108">
        <f>ekodom3[[#This Row],[retencja]]+ekodom3[[#This Row],[Stan przed]]</f>
        <v>712</v>
      </c>
      <c r="E108">
        <f>IF(ekodom3[[#This Row],[Dzień tygodnia]] = 3, 260, 190)</f>
        <v>190</v>
      </c>
      <c r="F108">
        <f>WEEKDAY(ekodom3[[#This Row],[Data]],2)</f>
        <v>7</v>
      </c>
      <c r="G108" s="4">
        <f>IF(ekodom3[[#This Row],[retencja]]= 0, G107+1, 0)</f>
        <v>0</v>
      </c>
      <c r="H108" s="4">
        <f>IF(AND(AND(ekodom3[[#This Row],[Dni bez deszczu dp]] &gt;= 5, MOD(ekodom3[[#This Row],[Dni bez deszczu dp]], 5) = 0), ekodom3[[#This Row],[Czy dobry przedział ]] = "TAK"), 300, 0)</f>
        <v>0</v>
      </c>
      <c r="I108" s="4" t="str">
        <f>IF(AND(ekodom3[[#This Row],[Data]] &gt;= DATE(2022,4,1), ekodom3[[#This Row],[Data]]&lt;=DATE(2022,9, 30)), "TAK", "NIE")</f>
        <v>TAK</v>
      </c>
      <c r="J108" s="4">
        <f>ekodom3[[#This Row],[Zużycie rodzinne]]+ekodom3[[#This Row],[Specjalne dolanie]]</f>
        <v>190</v>
      </c>
      <c r="K108" s="4">
        <f>ekodom3[[#This Row],[Stan po renetcji]]-ekodom3[[#This Row],[Zmiana]]</f>
        <v>522</v>
      </c>
      <c r="L108" s="4">
        <f>MAX(ekodom3[[#This Row],[Zbiornik po zmianie]],0)</f>
        <v>522</v>
      </c>
    </row>
    <row r="109" spans="1:12" x14ac:dyDescent="0.45">
      <c r="A109" s="1">
        <v>44669</v>
      </c>
      <c r="B109">
        <v>0</v>
      </c>
      <c r="C109">
        <f t="shared" si="1"/>
        <v>522</v>
      </c>
      <c r="D109">
        <f>ekodom3[[#This Row],[retencja]]+ekodom3[[#This Row],[Stan przed]]</f>
        <v>522</v>
      </c>
      <c r="E109">
        <f>IF(ekodom3[[#This Row],[Dzień tygodnia]] = 3, 260, 190)</f>
        <v>190</v>
      </c>
      <c r="F109">
        <f>WEEKDAY(ekodom3[[#This Row],[Data]],2)</f>
        <v>1</v>
      </c>
      <c r="G109" s="4">
        <f>IF(ekodom3[[#This Row],[retencja]]= 0, G108+1, 0)</f>
        <v>1</v>
      </c>
      <c r="H109" s="4">
        <f>IF(AND(AND(ekodom3[[#This Row],[Dni bez deszczu dp]] &gt;= 5, MOD(ekodom3[[#This Row],[Dni bez deszczu dp]], 5) = 0), ekodom3[[#This Row],[Czy dobry przedział ]] = "TAK"), 300, 0)</f>
        <v>0</v>
      </c>
      <c r="I109" s="4" t="str">
        <f>IF(AND(ekodom3[[#This Row],[Data]] &gt;= DATE(2022,4,1), ekodom3[[#This Row],[Data]]&lt;=DATE(2022,9, 30)), "TAK", "NIE")</f>
        <v>TAK</v>
      </c>
      <c r="J109" s="4">
        <f>ekodom3[[#This Row],[Zużycie rodzinne]]+ekodom3[[#This Row],[Specjalne dolanie]]</f>
        <v>190</v>
      </c>
      <c r="K109" s="4">
        <f>ekodom3[[#This Row],[Stan po renetcji]]-ekodom3[[#This Row],[Zmiana]]</f>
        <v>332</v>
      </c>
      <c r="L109" s="4">
        <f>MAX(ekodom3[[#This Row],[Zbiornik po zmianie]],0)</f>
        <v>332</v>
      </c>
    </row>
    <row r="110" spans="1:12" x14ac:dyDescent="0.45">
      <c r="A110" s="1">
        <v>44670</v>
      </c>
      <c r="B110">
        <v>0</v>
      </c>
      <c r="C110">
        <f t="shared" si="1"/>
        <v>332</v>
      </c>
      <c r="D110">
        <f>ekodom3[[#This Row],[retencja]]+ekodom3[[#This Row],[Stan przed]]</f>
        <v>332</v>
      </c>
      <c r="E110">
        <f>IF(ekodom3[[#This Row],[Dzień tygodnia]] = 3, 260, 190)</f>
        <v>190</v>
      </c>
      <c r="F110">
        <f>WEEKDAY(ekodom3[[#This Row],[Data]],2)</f>
        <v>2</v>
      </c>
      <c r="G110" s="4">
        <f>IF(ekodom3[[#This Row],[retencja]]= 0, G109+1, 0)</f>
        <v>2</v>
      </c>
      <c r="H110" s="4">
        <f>IF(AND(AND(ekodom3[[#This Row],[Dni bez deszczu dp]] &gt;= 5, MOD(ekodom3[[#This Row],[Dni bez deszczu dp]], 5) = 0), ekodom3[[#This Row],[Czy dobry przedział ]] = "TAK"), 300, 0)</f>
        <v>0</v>
      </c>
      <c r="I110" s="4" t="str">
        <f>IF(AND(ekodom3[[#This Row],[Data]] &gt;= DATE(2022,4,1), ekodom3[[#This Row],[Data]]&lt;=DATE(2022,9, 30)), "TAK", "NIE")</f>
        <v>TAK</v>
      </c>
      <c r="J110" s="4">
        <f>ekodom3[[#This Row],[Zużycie rodzinne]]+ekodom3[[#This Row],[Specjalne dolanie]]</f>
        <v>190</v>
      </c>
      <c r="K110" s="4">
        <f>ekodom3[[#This Row],[Stan po renetcji]]-ekodom3[[#This Row],[Zmiana]]</f>
        <v>142</v>
      </c>
      <c r="L110" s="4">
        <f>MAX(ekodom3[[#This Row],[Zbiornik po zmianie]],0)</f>
        <v>142</v>
      </c>
    </row>
    <row r="111" spans="1:12" x14ac:dyDescent="0.45">
      <c r="A111" s="1">
        <v>44671</v>
      </c>
      <c r="B111">
        <v>0</v>
      </c>
      <c r="C111">
        <f t="shared" si="1"/>
        <v>142</v>
      </c>
      <c r="D111">
        <f>ekodom3[[#This Row],[retencja]]+ekodom3[[#This Row],[Stan przed]]</f>
        <v>142</v>
      </c>
      <c r="E111">
        <f>IF(ekodom3[[#This Row],[Dzień tygodnia]] = 3, 260, 190)</f>
        <v>260</v>
      </c>
      <c r="F111">
        <f>WEEKDAY(ekodom3[[#This Row],[Data]],2)</f>
        <v>3</v>
      </c>
      <c r="G111" s="4">
        <f>IF(ekodom3[[#This Row],[retencja]]= 0, G110+1, 0)</f>
        <v>3</v>
      </c>
      <c r="H111" s="4">
        <f>IF(AND(AND(ekodom3[[#This Row],[Dni bez deszczu dp]] &gt;= 5, MOD(ekodom3[[#This Row],[Dni bez deszczu dp]], 5) = 0), ekodom3[[#This Row],[Czy dobry przedział ]] = "TAK"), 300, 0)</f>
        <v>0</v>
      </c>
      <c r="I111" s="4" t="str">
        <f>IF(AND(ekodom3[[#This Row],[Data]] &gt;= DATE(2022,4,1), ekodom3[[#This Row],[Data]]&lt;=DATE(2022,9, 30)), "TAK", "NIE")</f>
        <v>TAK</v>
      </c>
      <c r="J111" s="4">
        <f>ekodom3[[#This Row],[Zużycie rodzinne]]+ekodom3[[#This Row],[Specjalne dolanie]]</f>
        <v>260</v>
      </c>
      <c r="K111" s="4">
        <f>ekodom3[[#This Row],[Stan po renetcji]]-ekodom3[[#This Row],[Zmiana]]</f>
        <v>-118</v>
      </c>
      <c r="L111" s="4">
        <f>MAX(ekodom3[[#This Row],[Zbiornik po zmianie]],0)</f>
        <v>0</v>
      </c>
    </row>
    <row r="112" spans="1:12" x14ac:dyDescent="0.45">
      <c r="A112" s="1">
        <v>44672</v>
      </c>
      <c r="B112">
        <v>0</v>
      </c>
      <c r="C112">
        <f t="shared" si="1"/>
        <v>0</v>
      </c>
      <c r="D112">
        <f>ekodom3[[#This Row],[retencja]]+ekodom3[[#This Row],[Stan przed]]</f>
        <v>0</v>
      </c>
      <c r="E112">
        <f>IF(ekodom3[[#This Row],[Dzień tygodnia]] = 3, 260, 190)</f>
        <v>190</v>
      </c>
      <c r="F112">
        <f>WEEKDAY(ekodom3[[#This Row],[Data]],2)</f>
        <v>4</v>
      </c>
      <c r="G112" s="4">
        <f>IF(ekodom3[[#This Row],[retencja]]= 0, G111+1, 0)</f>
        <v>4</v>
      </c>
      <c r="H112" s="4">
        <f>IF(AND(AND(ekodom3[[#This Row],[Dni bez deszczu dp]] &gt;= 5, MOD(ekodom3[[#This Row],[Dni bez deszczu dp]], 5) = 0), ekodom3[[#This Row],[Czy dobry przedział ]] = "TAK"), 300, 0)</f>
        <v>0</v>
      </c>
      <c r="I112" s="4" t="str">
        <f>IF(AND(ekodom3[[#This Row],[Data]] &gt;= DATE(2022,4,1), ekodom3[[#This Row],[Data]]&lt;=DATE(2022,9, 30)), "TAK", "NIE")</f>
        <v>TAK</v>
      </c>
      <c r="J112" s="4">
        <f>ekodom3[[#This Row],[Zużycie rodzinne]]+ekodom3[[#This Row],[Specjalne dolanie]]</f>
        <v>190</v>
      </c>
      <c r="K112" s="4">
        <f>ekodom3[[#This Row],[Stan po renetcji]]-ekodom3[[#This Row],[Zmiana]]</f>
        <v>-190</v>
      </c>
      <c r="L112" s="4">
        <f>MAX(ekodom3[[#This Row],[Zbiornik po zmianie]],0)</f>
        <v>0</v>
      </c>
    </row>
    <row r="113" spans="1:12" x14ac:dyDescent="0.45">
      <c r="A113" s="1">
        <v>44673</v>
      </c>
      <c r="B113">
        <v>0</v>
      </c>
      <c r="C113">
        <f t="shared" si="1"/>
        <v>0</v>
      </c>
      <c r="D113">
        <f>ekodom3[[#This Row],[retencja]]+ekodom3[[#This Row],[Stan przed]]</f>
        <v>0</v>
      </c>
      <c r="E113">
        <f>IF(ekodom3[[#This Row],[Dzień tygodnia]] = 3, 260, 190)</f>
        <v>190</v>
      </c>
      <c r="F113">
        <f>WEEKDAY(ekodom3[[#This Row],[Data]],2)</f>
        <v>5</v>
      </c>
      <c r="G113" s="4">
        <f>IF(ekodom3[[#This Row],[retencja]]= 0, G112+1, 0)</f>
        <v>5</v>
      </c>
      <c r="H113" s="4">
        <f>IF(AND(AND(ekodom3[[#This Row],[Dni bez deszczu dp]] &gt;= 5, MOD(ekodom3[[#This Row],[Dni bez deszczu dp]], 5) = 0), ekodom3[[#This Row],[Czy dobry przedział ]] = "TAK"), 300, 0)</f>
        <v>300</v>
      </c>
      <c r="I113" s="4" t="str">
        <f>IF(AND(ekodom3[[#This Row],[Data]] &gt;= DATE(2022,4,1), ekodom3[[#This Row],[Data]]&lt;=DATE(2022,9, 30)), "TAK", "NIE")</f>
        <v>TAK</v>
      </c>
      <c r="J113" s="4">
        <f>ekodom3[[#This Row],[Zużycie rodzinne]]+ekodom3[[#This Row],[Specjalne dolanie]]</f>
        <v>490</v>
      </c>
      <c r="K113" s="4">
        <f>ekodom3[[#This Row],[Stan po renetcji]]-ekodom3[[#This Row],[Zmiana]]</f>
        <v>-490</v>
      </c>
      <c r="L113" s="4">
        <f>MAX(ekodom3[[#This Row],[Zbiornik po zmianie]],0)</f>
        <v>0</v>
      </c>
    </row>
    <row r="114" spans="1:12" x14ac:dyDescent="0.45">
      <c r="A114" s="1">
        <v>44674</v>
      </c>
      <c r="B114">
        <v>0</v>
      </c>
      <c r="C114">
        <f t="shared" si="1"/>
        <v>0</v>
      </c>
      <c r="D114">
        <f>ekodom3[[#This Row],[retencja]]+ekodom3[[#This Row],[Stan przed]]</f>
        <v>0</v>
      </c>
      <c r="E114">
        <f>IF(ekodom3[[#This Row],[Dzień tygodnia]] = 3, 260, 190)</f>
        <v>190</v>
      </c>
      <c r="F114">
        <f>WEEKDAY(ekodom3[[#This Row],[Data]],2)</f>
        <v>6</v>
      </c>
      <c r="G114" s="4">
        <f>IF(ekodom3[[#This Row],[retencja]]= 0, G113+1, 0)</f>
        <v>6</v>
      </c>
      <c r="H114" s="4">
        <f>IF(AND(AND(ekodom3[[#This Row],[Dni bez deszczu dp]] &gt;= 5, MOD(ekodom3[[#This Row],[Dni bez deszczu dp]], 5) = 0), ekodom3[[#This Row],[Czy dobry przedział ]] = "TAK"), 300, 0)</f>
        <v>0</v>
      </c>
      <c r="I114" s="4" t="str">
        <f>IF(AND(ekodom3[[#This Row],[Data]] &gt;= DATE(2022,4,1), ekodom3[[#This Row],[Data]]&lt;=DATE(2022,9, 30)), "TAK", "NIE")</f>
        <v>TAK</v>
      </c>
      <c r="J114" s="4">
        <f>ekodom3[[#This Row],[Zużycie rodzinne]]+ekodom3[[#This Row],[Specjalne dolanie]]</f>
        <v>190</v>
      </c>
      <c r="K114" s="4">
        <f>ekodom3[[#This Row],[Stan po renetcji]]-ekodom3[[#This Row],[Zmiana]]</f>
        <v>-190</v>
      </c>
      <c r="L114" s="4">
        <f>MAX(ekodom3[[#This Row],[Zbiornik po zmianie]],0)</f>
        <v>0</v>
      </c>
    </row>
    <row r="115" spans="1:12" x14ac:dyDescent="0.45">
      <c r="A115" s="1">
        <v>44675</v>
      </c>
      <c r="B115">
        <v>0</v>
      </c>
      <c r="C115">
        <f t="shared" si="1"/>
        <v>0</v>
      </c>
      <c r="D115">
        <f>ekodom3[[#This Row],[retencja]]+ekodom3[[#This Row],[Stan przed]]</f>
        <v>0</v>
      </c>
      <c r="E115">
        <f>IF(ekodom3[[#This Row],[Dzień tygodnia]] = 3, 260, 190)</f>
        <v>190</v>
      </c>
      <c r="F115">
        <f>WEEKDAY(ekodom3[[#This Row],[Data]],2)</f>
        <v>7</v>
      </c>
      <c r="G115" s="4">
        <f>IF(ekodom3[[#This Row],[retencja]]= 0, G114+1, 0)</f>
        <v>7</v>
      </c>
      <c r="H115" s="4">
        <f>IF(AND(AND(ekodom3[[#This Row],[Dni bez deszczu dp]] &gt;= 5, MOD(ekodom3[[#This Row],[Dni bez deszczu dp]], 5) = 0), ekodom3[[#This Row],[Czy dobry przedział ]] = "TAK"), 300, 0)</f>
        <v>0</v>
      </c>
      <c r="I115" s="4" t="str">
        <f>IF(AND(ekodom3[[#This Row],[Data]] &gt;= DATE(2022,4,1), ekodom3[[#This Row],[Data]]&lt;=DATE(2022,9, 30)), "TAK", "NIE")</f>
        <v>TAK</v>
      </c>
      <c r="J115" s="4">
        <f>ekodom3[[#This Row],[Zużycie rodzinne]]+ekodom3[[#This Row],[Specjalne dolanie]]</f>
        <v>190</v>
      </c>
      <c r="K115" s="4">
        <f>ekodom3[[#This Row],[Stan po renetcji]]-ekodom3[[#This Row],[Zmiana]]</f>
        <v>-190</v>
      </c>
      <c r="L115" s="4">
        <f>MAX(ekodom3[[#This Row],[Zbiornik po zmianie]],0)</f>
        <v>0</v>
      </c>
    </row>
    <row r="116" spans="1:12" x14ac:dyDescent="0.45">
      <c r="A116" s="1">
        <v>44676</v>
      </c>
      <c r="B116">
        <v>0</v>
      </c>
      <c r="C116">
        <f t="shared" si="1"/>
        <v>0</v>
      </c>
      <c r="D116">
        <f>ekodom3[[#This Row],[retencja]]+ekodom3[[#This Row],[Stan przed]]</f>
        <v>0</v>
      </c>
      <c r="E116">
        <f>IF(ekodom3[[#This Row],[Dzień tygodnia]] = 3, 260, 190)</f>
        <v>190</v>
      </c>
      <c r="F116">
        <f>WEEKDAY(ekodom3[[#This Row],[Data]],2)</f>
        <v>1</v>
      </c>
      <c r="G116" s="4">
        <f>IF(ekodom3[[#This Row],[retencja]]= 0, G115+1, 0)</f>
        <v>8</v>
      </c>
      <c r="H116" s="4">
        <f>IF(AND(AND(ekodom3[[#This Row],[Dni bez deszczu dp]] &gt;= 5, MOD(ekodom3[[#This Row],[Dni bez deszczu dp]], 5) = 0), ekodom3[[#This Row],[Czy dobry przedział ]] = "TAK"), 300, 0)</f>
        <v>0</v>
      </c>
      <c r="I116" s="4" t="str">
        <f>IF(AND(ekodom3[[#This Row],[Data]] &gt;= DATE(2022,4,1), ekodom3[[#This Row],[Data]]&lt;=DATE(2022,9, 30)), "TAK", "NIE")</f>
        <v>TAK</v>
      </c>
      <c r="J116" s="4">
        <f>ekodom3[[#This Row],[Zużycie rodzinne]]+ekodom3[[#This Row],[Specjalne dolanie]]</f>
        <v>190</v>
      </c>
      <c r="K116" s="4">
        <f>ekodom3[[#This Row],[Stan po renetcji]]-ekodom3[[#This Row],[Zmiana]]</f>
        <v>-190</v>
      </c>
      <c r="L116" s="4">
        <f>MAX(ekodom3[[#This Row],[Zbiornik po zmianie]],0)</f>
        <v>0</v>
      </c>
    </row>
    <row r="117" spans="1:12" x14ac:dyDescent="0.45">
      <c r="A117" s="1">
        <v>44677</v>
      </c>
      <c r="B117">
        <v>0</v>
      </c>
      <c r="C117">
        <f t="shared" si="1"/>
        <v>0</v>
      </c>
      <c r="D117">
        <f>ekodom3[[#This Row],[retencja]]+ekodom3[[#This Row],[Stan przed]]</f>
        <v>0</v>
      </c>
      <c r="E117">
        <f>IF(ekodom3[[#This Row],[Dzień tygodnia]] = 3, 260, 190)</f>
        <v>190</v>
      </c>
      <c r="F117">
        <f>WEEKDAY(ekodom3[[#This Row],[Data]],2)</f>
        <v>2</v>
      </c>
      <c r="G117" s="4">
        <f>IF(ekodom3[[#This Row],[retencja]]= 0, G116+1, 0)</f>
        <v>9</v>
      </c>
      <c r="H117" s="4">
        <f>IF(AND(AND(ekodom3[[#This Row],[Dni bez deszczu dp]] &gt;= 5, MOD(ekodom3[[#This Row],[Dni bez deszczu dp]], 5) = 0), ekodom3[[#This Row],[Czy dobry przedział ]] = "TAK"), 300, 0)</f>
        <v>0</v>
      </c>
      <c r="I117" s="4" t="str">
        <f>IF(AND(ekodom3[[#This Row],[Data]] &gt;= DATE(2022,4,1), ekodom3[[#This Row],[Data]]&lt;=DATE(2022,9, 30)), "TAK", "NIE")</f>
        <v>TAK</v>
      </c>
      <c r="J117" s="4">
        <f>ekodom3[[#This Row],[Zużycie rodzinne]]+ekodom3[[#This Row],[Specjalne dolanie]]</f>
        <v>190</v>
      </c>
      <c r="K117" s="4">
        <f>ekodom3[[#This Row],[Stan po renetcji]]-ekodom3[[#This Row],[Zmiana]]</f>
        <v>-190</v>
      </c>
      <c r="L117" s="4">
        <f>MAX(ekodom3[[#This Row],[Zbiornik po zmianie]],0)</f>
        <v>0</v>
      </c>
    </row>
    <row r="118" spans="1:12" x14ac:dyDescent="0.45">
      <c r="A118" s="1">
        <v>44678</v>
      </c>
      <c r="B118">
        <v>0</v>
      </c>
      <c r="C118">
        <f t="shared" si="1"/>
        <v>0</v>
      </c>
      <c r="D118">
        <f>ekodom3[[#This Row],[retencja]]+ekodom3[[#This Row],[Stan przed]]</f>
        <v>0</v>
      </c>
      <c r="E118">
        <f>IF(ekodom3[[#This Row],[Dzień tygodnia]] = 3, 260, 190)</f>
        <v>260</v>
      </c>
      <c r="F118">
        <f>WEEKDAY(ekodom3[[#This Row],[Data]],2)</f>
        <v>3</v>
      </c>
      <c r="G118" s="4">
        <f>IF(ekodom3[[#This Row],[retencja]]= 0, G117+1, 0)</f>
        <v>10</v>
      </c>
      <c r="H118" s="4">
        <f>IF(AND(AND(ekodom3[[#This Row],[Dni bez deszczu dp]] &gt;= 5, MOD(ekodom3[[#This Row],[Dni bez deszczu dp]], 5) = 0), ekodom3[[#This Row],[Czy dobry przedział ]] = "TAK"), 300, 0)</f>
        <v>300</v>
      </c>
      <c r="I118" s="4" t="str">
        <f>IF(AND(ekodom3[[#This Row],[Data]] &gt;= DATE(2022,4,1), ekodom3[[#This Row],[Data]]&lt;=DATE(2022,9, 30)), "TAK", "NIE")</f>
        <v>TAK</v>
      </c>
      <c r="J118" s="4">
        <f>ekodom3[[#This Row],[Zużycie rodzinne]]+ekodom3[[#This Row],[Specjalne dolanie]]</f>
        <v>560</v>
      </c>
      <c r="K118" s="4">
        <f>ekodom3[[#This Row],[Stan po renetcji]]-ekodom3[[#This Row],[Zmiana]]</f>
        <v>-560</v>
      </c>
      <c r="L118" s="4">
        <f>MAX(ekodom3[[#This Row],[Zbiornik po zmianie]],0)</f>
        <v>0</v>
      </c>
    </row>
    <row r="119" spans="1:12" x14ac:dyDescent="0.45">
      <c r="A119" s="1">
        <v>44679</v>
      </c>
      <c r="B119">
        <v>36</v>
      </c>
      <c r="C119">
        <f t="shared" si="1"/>
        <v>0</v>
      </c>
      <c r="D119">
        <f>ekodom3[[#This Row],[retencja]]+ekodom3[[#This Row],[Stan przed]]</f>
        <v>36</v>
      </c>
      <c r="E119">
        <f>IF(ekodom3[[#This Row],[Dzień tygodnia]] = 3, 260, 190)</f>
        <v>190</v>
      </c>
      <c r="F119">
        <f>WEEKDAY(ekodom3[[#This Row],[Data]],2)</f>
        <v>4</v>
      </c>
      <c r="G119" s="4">
        <f>IF(ekodom3[[#This Row],[retencja]]= 0, G118+1, 0)</f>
        <v>0</v>
      </c>
      <c r="H119" s="4">
        <f>IF(AND(AND(ekodom3[[#This Row],[Dni bez deszczu dp]] &gt;= 5, MOD(ekodom3[[#This Row],[Dni bez deszczu dp]], 5) = 0), ekodom3[[#This Row],[Czy dobry przedział ]] = "TAK"), 300, 0)</f>
        <v>0</v>
      </c>
      <c r="I119" s="4" t="str">
        <f>IF(AND(ekodom3[[#This Row],[Data]] &gt;= DATE(2022,4,1), ekodom3[[#This Row],[Data]]&lt;=DATE(2022,9, 30)), "TAK", "NIE")</f>
        <v>TAK</v>
      </c>
      <c r="J119" s="4">
        <f>ekodom3[[#This Row],[Zużycie rodzinne]]+ekodom3[[#This Row],[Specjalne dolanie]]</f>
        <v>190</v>
      </c>
      <c r="K119" s="4">
        <f>ekodom3[[#This Row],[Stan po renetcji]]-ekodom3[[#This Row],[Zmiana]]</f>
        <v>-154</v>
      </c>
      <c r="L119" s="4">
        <f>MAX(ekodom3[[#This Row],[Zbiornik po zmianie]],0)</f>
        <v>0</v>
      </c>
    </row>
    <row r="120" spans="1:12" x14ac:dyDescent="0.45">
      <c r="A120" s="1">
        <v>44680</v>
      </c>
      <c r="B120">
        <v>542</v>
      </c>
      <c r="C120">
        <f t="shared" si="1"/>
        <v>0</v>
      </c>
      <c r="D120">
        <f>ekodom3[[#This Row],[retencja]]+ekodom3[[#This Row],[Stan przed]]</f>
        <v>542</v>
      </c>
      <c r="E120">
        <f>IF(ekodom3[[#This Row],[Dzień tygodnia]] = 3, 260, 190)</f>
        <v>190</v>
      </c>
      <c r="F120">
        <f>WEEKDAY(ekodom3[[#This Row],[Data]],2)</f>
        <v>5</v>
      </c>
      <c r="G120" s="4">
        <f>IF(ekodom3[[#This Row],[retencja]]= 0, G119+1, 0)</f>
        <v>0</v>
      </c>
      <c r="H120" s="4">
        <f>IF(AND(AND(ekodom3[[#This Row],[Dni bez deszczu dp]] &gt;= 5, MOD(ekodom3[[#This Row],[Dni bez deszczu dp]], 5) = 0), ekodom3[[#This Row],[Czy dobry przedział ]] = "TAK"), 300, 0)</f>
        <v>0</v>
      </c>
      <c r="I120" s="4" t="str">
        <f>IF(AND(ekodom3[[#This Row],[Data]] &gt;= DATE(2022,4,1), ekodom3[[#This Row],[Data]]&lt;=DATE(2022,9, 30)), "TAK", "NIE")</f>
        <v>TAK</v>
      </c>
      <c r="J120" s="4">
        <f>ekodom3[[#This Row],[Zużycie rodzinne]]+ekodom3[[#This Row],[Specjalne dolanie]]</f>
        <v>190</v>
      </c>
      <c r="K120" s="4">
        <f>ekodom3[[#This Row],[Stan po renetcji]]-ekodom3[[#This Row],[Zmiana]]</f>
        <v>352</v>
      </c>
      <c r="L120" s="4">
        <f>MAX(ekodom3[[#This Row],[Zbiornik po zmianie]],0)</f>
        <v>352</v>
      </c>
    </row>
    <row r="121" spans="1:12" x14ac:dyDescent="0.45">
      <c r="A121" s="1">
        <v>44681</v>
      </c>
      <c r="B121">
        <v>529</v>
      </c>
      <c r="C121">
        <f t="shared" si="1"/>
        <v>352</v>
      </c>
      <c r="D121">
        <f>ekodom3[[#This Row],[retencja]]+ekodom3[[#This Row],[Stan przed]]</f>
        <v>881</v>
      </c>
      <c r="E121">
        <f>IF(ekodom3[[#This Row],[Dzień tygodnia]] = 3, 260, 190)</f>
        <v>190</v>
      </c>
      <c r="F121">
        <f>WEEKDAY(ekodom3[[#This Row],[Data]],2)</f>
        <v>6</v>
      </c>
      <c r="G121" s="4">
        <f>IF(ekodom3[[#This Row],[retencja]]= 0, G120+1, 0)</f>
        <v>0</v>
      </c>
      <c r="H121" s="4">
        <f>IF(AND(AND(ekodom3[[#This Row],[Dni bez deszczu dp]] &gt;= 5, MOD(ekodom3[[#This Row],[Dni bez deszczu dp]], 5) = 0), ekodom3[[#This Row],[Czy dobry przedział ]] = "TAK"), 300, 0)</f>
        <v>0</v>
      </c>
      <c r="I121" s="4" t="str">
        <f>IF(AND(ekodom3[[#This Row],[Data]] &gt;= DATE(2022,4,1), ekodom3[[#This Row],[Data]]&lt;=DATE(2022,9, 30)), "TAK", "NIE")</f>
        <v>TAK</v>
      </c>
      <c r="J121" s="4">
        <f>ekodom3[[#This Row],[Zużycie rodzinne]]+ekodom3[[#This Row],[Specjalne dolanie]]</f>
        <v>190</v>
      </c>
      <c r="K121" s="4">
        <f>ekodom3[[#This Row],[Stan po renetcji]]-ekodom3[[#This Row],[Zmiana]]</f>
        <v>691</v>
      </c>
      <c r="L121" s="4">
        <f>MAX(ekodom3[[#This Row],[Zbiornik po zmianie]],0)</f>
        <v>691</v>
      </c>
    </row>
    <row r="122" spans="1:12" x14ac:dyDescent="0.45">
      <c r="A122" s="1">
        <v>44682</v>
      </c>
      <c r="B122">
        <v>890</v>
      </c>
      <c r="C122">
        <f t="shared" si="1"/>
        <v>691</v>
      </c>
      <c r="D122">
        <f>ekodom3[[#This Row],[retencja]]+ekodom3[[#This Row],[Stan przed]]</f>
        <v>1581</v>
      </c>
      <c r="E122">
        <f>IF(ekodom3[[#This Row],[Dzień tygodnia]] = 3, 260, 190)</f>
        <v>190</v>
      </c>
      <c r="F122">
        <f>WEEKDAY(ekodom3[[#This Row],[Data]],2)</f>
        <v>7</v>
      </c>
      <c r="G122" s="4">
        <f>IF(ekodom3[[#This Row],[retencja]]= 0, G121+1, 0)</f>
        <v>0</v>
      </c>
      <c r="H122" s="4">
        <f>IF(AND(AND(ekodom3[[#This Row],[Dni bez deszczu dp]] &gt;= 5, MOD(ekodom3[[#This Row],[Dni bez deszczu dp]], 5) = 0), ekodom3[[#This Row],[Czy dobry przedział ]] = "TAK"), 300, 0)</f>
        <v>0</v>
      </c>
      <c r="I122" s="4" t="str">
        <f>IF(AND(ekodom3[[#This Row],[Data]] &gt;= DATE(2022,4,1), ekodom3[[#This Row],[Data]]&lt;=DATE(2022,9, 30)), "TAK", "NIE")</f>
        <v>TAK</v>
      </c>
      <c r="J122" s="4">
        <f>ekodom3[[#This Row],[Zużycie rodzinne]]+ekodom3[[#This Row],[Specjalne dolanie]]</f>
        <v>190</v>
      </c>
      <c r="K122" s="4">
        <f>ekodom3[[#This Row],[Stan po renetcji]]-ekodom3[[#This Row],[Zmiana]]</f>
        <v>1391</v>
      </c>
      <c r="L122" s="4">
        <f>MAX(ekodom3[[#This Row],[Zbiornik po zmianie]],0)</f>
        <v>1391</v>
      </c>
    </row>
    <row r="123" spans="1:12" x14ac:dyDescent="0.45">
      <c r="A123" s="1">
        <v>44683</v>
      </c>
      <c r="B123">
        <v>609</v>
      </c>
      <c r="C123">
        <f t="shared" si="1"/>
        <v>1391</v>
      </c>
      <c r="D123">
        <f>ekodom3[[#This Row],[retencja]]+ekodom3[[#This Row],[Stan przed]]</f>
        <v>2000</v>
      </c>
      <c r="E123">
        <f>IF(ekodom3[[#This Row],[Dzień tygodnia]] = 3, 260, 190)</f>
        <v>190</v>
      </c>
      <c r="F123">
        <f>WEEKDAY(ekodom3[[#This Row],[Data]],2)</f>
        <v>1</v>
      </c>
      <c r="G123" s="4">
        <f>IF(ekodom3[[#This Row],[retencja]]= 0, G122+1, 0)</f>
        <v>0</v>
      </c>
      <c r="H123" s="4">
        <f>IF(AND(AND(ekodom3[[#This Row],[Dni bez deszczu dp]] &gt;= 5, MOD(ekodom3[[#This Row],[Dni bez deszczu dp]], 5) = 0), ekodom3[[#This Row],[Czy dobry przedział ]] = "TAK"), 300, 0)</f>
        <v>0</v>
      </c>
      <c r="I123" s="4" t="str">
        <f>IF(AND(ekodom3[[#This Row],[Data]] &gt;= DATE(2022,4,1), ekodom3[[#This Row],[Data]]&lt;=DATE(2022,9, 30)), "TAK", "NIE")</f>
        <v>TAK</v>
      </c>
      <c r="J123" s="4">
        <f>ekodom3[[#This Row],[Zużycie rodzinne]]+ekodom3[[#This Row],[Specjalne dolanie]]</f>
        <v>190</v>
      </c>
      <c r="K123" s="4">
        <f>ekodom3[[#This Row],[Stan po renetcji]]-ekodom3[[#This Row],[Zmiana]]</f>
        <v>1810</v>
      </c>
      <c r="L123" s="4">
        <f>MAX(ekodom3[[#This Row],[Zbiornik po zmianie]],0)</f>
        <v>1810</v>
      </c>
    </row>
    <row r="124" spans="1:12" x14ac:dyDescent="0.45">
      <c r="A124" s="1">
        <v>44684</v>
      </c>
      <c r="B124">
        <v>79</v>
      </c>
      <c r="C124">
        <f t="shared" si="1"/>
        <v>1810</v>
      </c>
      <c r="D124">
        <f>ekodom3[[#This Row],[retencja]]+ekodom3[[#This Row],[Stan przed]]</f>
        <v>1889</v>
      </c>
      <c r="E124">
        <f>IF(ekodom3[[#This Row],[Dzień tygodnia]] = 3, 260, 190)</f>
        <v>190</v>
      </c>
      <c r="F124">
        <f>WEEKDAY(ekodom3[[#This Row],[Data]],2)</f>
        <v>2</v>
      </c>
      <c r="G124" s="4">
        <f>IF(ekodom3[[#This Row],[retencja]]= 0, G123+1, 0)</f>
        <v>0</v>
      </c>
      <c r="H124" s="4">
        <f>IF(AND(AND(ekodom3[[#This Row],[Dni bez deszczu dp]] &gt;= 5, MOD(ekodom3[[#This Row],[Dni bez deszczu dp]], 5) = 0), ekodom3[[#This Row],[Czy dobry przedział ]] = "TAK"), 300, 0)</f>
        <v>0</v>
      </c>
      <c r="I124" s="4" t="str">
        <f>IF(AND(ekodom3[[#This Row],[Data]] &gt;= DATE(2022,4,1), ekodom3[[#This Row],[Data]]&lt;=DATE(2022,9, 30)), "TAK", "NIE")</f>
        <v>TAK</v>
      </c>
      <c r="J124" s="4">
        <f>ekodom3[[#This Row],[Zużycie rodzinne]]+ekodom3[[#This Row],[Specjalne dolanie]]</f>
        <v>190</v>
      </c>
      <c r="K124" s="4">
        <f>ekodom3[[#This Row],[Stan po renetcji]]-ekodom3[[#This Row],[Zmiana]]</f>
        <v>1699</v>
      </c>
      <c r="L124" s="4">
        <f>MAX(ekodom3[[#This Row],[Zbiornik po zmianie]],0)</f>
        <v>1699</v>
      </c>
    </row>
    <row r="125" spans="1:12" x14ac:dyDescent="0.45">
      <c r="A125" s="1">
        <v>44685</v>
      </c>
      <c r="B125">
        <v>0</v>
      </c>
      <c r="C125">
        <f t="shared" si="1"/>
        <v>1699</v>
      </c>
      <c r="D125">
        <f>ekodom3[[#This Row],[retencja]]+ekodom3[[#This Row],[Stan przed]]</f>
        <v>1699</v>
      </c>
      <c r="E125">
        <f>IF(ekodom3[[#This Row],[Dzień tygodnia]] = 3, 260, 190)</f>
        <v>260</v>
      </c>
      <c r="F125">
        <f>WEEKDAY(ekodom3[[#This Row],[Data]],2)</f>
        <v>3</v>
      </c>
      <c r="G125" s="4">
        <f>IF(ekodom3[[#This Row],[retencja]]= 0, G124+1, 0)</f>
        <v>1</v>
      </c>
      <c r="H125" s="4">
        <f>IF(AND(AND(ekodom3[[#This Row],[Dni bez deszczu dp]] &gt;= 5, MOD(ekodom3[[#This Row],[Dni bez deszczu dp]], 5) = 0), ekodom3[[#This Row],[Czy dobry przedział ]] = "TAK"), 300, 0)</f>
        <v>0</v>
      </c>
      <c r="I125" s="4" t="str">
        <f>IF(AND(ekodom3[[#This Row],[Data]] &gt;= DATE(2022,4,1), ekodom3[[#This Row],[Data]]&lt;=DATE(2022,9, 30)), "TAK", "NIE")</f>
        <v>TAK</v>
      </c>
      <c r="J125" s="4">
        <f>ekodom3[[#This Row],[Zużycie rodzinne]]+ekodom3[[#This Row],[Specjalne dolanie]]</f>
        <v>260</v>
      </c>
      <c r="K125" s="4">
        <f>ekodom3[[#This Row],[Stan po renetcji]]-ekodom3[[#This Row],[Zmiana]]</f>
        <v>1439</v>
      </c>
      <c r="L125" s="4">
        <f>MAX(ekodom3[[#This Row],[Zbiornik po zmianie]],0)</f>
        <v>1439</v>
      </c>
    </row>
    <row r="126" spans="1:12" x14ac:dyDescent="0.45">
      <c r="A126" s="1">
        <v>44686</v>
      </c>
      <c r="B126">
        <v>0</v>
      </c>
      <c r="C126">
        <f t="shared" si="1"/>
        <v>1439</v>
      </c>
      <c r="D126">
        <f>ekodom3[[#This Row],[retencja]]+ekodom3[[#This Row],[Stan przed]]</f>
        <v>1439</v>
      </c>
      <c r="E126">
        <f>IF(ekodom3[[#This Row],[Dzień tygodnia]] = 3, 260, 190)</f>
        <v>190</v>
      </c>
      <c r="F126">
        <f>WEEKDAY(ekodom3[[#This Row],[Data]],2)</f>
        <v>4</v>
      </c>
      <c r="G126" s="4">
        <f>IF(ekodom3[[#This Row],[retencja]]= 0, G125+1, 0)</f>
        <v>2</v>
      </c>
      <c r="H126" s="4">
        <f>IF(AND(AND(ekodom3[[#This Row],[Dni bez deszczu dp]] &gt;= 5, MOD(ekodom3[[#This Row],[Dni bez deszczu dp]], 5) = 0), ekodom3[[#This Row],[Czy dobry przedział ]] = "TAK"), 300, 0)</f>
        <v>0</v>
      </c>
      <c r="I126" s="4" t="str">
        <f>IF(AND(ekodom3[[#This Row],[Data]] &gt;= DATE(2022,4,1), ekodom3[[#This Row],[Data]]&lt;=DATE(2022,9, 30)), "TAK", "NIE")</f>
        <v>TAK</v>
      </c>
      <c r="J126" s="4">
        <f>ekodom3[[#This Row],[Zużycie rodzinne]]+ekodom3[[#This Row],[Specjalne dolanie]]</f>
        <v>190</v>
      </c>
      <c r="K126" s="4">
        <f>ekodom3[[#This Row],[Stan po renetcji]]-ekodom3[[#This Row],[Zmiana]]</f>
        <v>1249</v>
      </c>
      <c r="L126" s="4">
        <f>MAX(ekodom3[[#This Row],[Zbiornik po zmianie]],0)</f>
        <v>1249</v>
      </c>
    </row>
    <row r="127" spans="1:12" x14ac:dyDescent="0.45">
      <c r="A127" s="1">
        <v>44687</v>
      </c>
      <c r="B127">
        <v>0</v>
      </c>
      <c r="C127">
        <f t="shared" si="1"/>
        <v>1249</v>
      </c>
      <c r="D127">
        <f>ekodom3[[#This Row],[retencja]]+ekodom3[[#This Row],[Stan przed]]</f>
        <v>1249</v>
      </c>
      <c r="E127">
        <f>IF(ekodom3[[#This Row],[Dzień tygodnia]] = 3, 260, 190)</f>
        <v>190</v>
      </c>
      <c r="F127">
        <f>WEEKDAY(ekodom3[[#This Row],[Data]],2)</f>
        <v>5</v>
      </c>
      <c r="G127" s="4">
        <f>IF(ekodom3[[#This Row],[retencja]]= 0, G126+1, 0)</f>
        <v>3</v>
      </c>
      <c r="H127" s="4">
        <f>IF(AND(AND(ekodom3[[#This Row],[Dni bez deszczu dp]] &gt;= 5, MOD(ekodom3[[#This Row],[Dni bez deszczu dp]], 5) = 0), ekodom3[[#This Row],[Czy dobry przedział ]] = "TAK"), 300, 0)</f>
        <v>0</v>
      </c>
      <c r="I127" s="4" t="str">
        <f>IF(AND(ekodom3[[#This Row],[Data]] &gt;= DATE(2022,4,1), ekodom3[[#This Row],[Data]]&lt;=DATE(2022,9, 30)), "TAK", "NIE")</f>
        <v>TAK</v>
      </c>
      <c r="J127" s="4">
        <f>ekodom3[[#This Row],[Zużycie rodzinne]]+ekodom3[[#This Row],[Specjalne dolanie]]</f>
        <v>190</v>
      </c>
      <c r="K127" s="4">
        <f>ekodom3[[#This Row],[Stan po renetcji]]-ekodom3[[#This Row],[Zmiana]]</f>
        <v>1059</v>
      </c>
      <c r="L127" s="4">
        <f>MAX(ekodom3[[#This Row],[Zbiornik po zmianie]],0)</f>
        <v>1059</v>
      </c>
    </row>
    <row r="128" spans="1:12" x14ac:dyDescent="0.45">
      <c r="A128" s="1">
        <v>44688</v>
      </c>
      <c r="B128">
        <v>0</v>
      </c>
      <c r="C128">
        <f t="shared" si="1"/>
        <v>1059</v>
      </c>
      <c r="D128">
        <f>ekodom3[[#This Row],[retencja]]+ekodom3[[#This Row],[Stan przed]]</f>
        <v>1059</v>
      </c>
      <c r="E128">
        <f>IF(ekodom3[[#This Row],[Dzień tygodnia]] = 3, 260, 190)</f>
        <v>190</v>
      </c>
      <c r="F128">
        <f>WEEKDAY(ekodom3[[#This Row],[Data]],2)</f>
        <v>6</v>
      </c>
      <c r="G128" s="4">
        <f>IF(ekodom3[[#This Row],[retencja]]= 0, G127+1, 0)</f>
        <v>4</v>
      </c>
      <c r="H128" s="4">
        <f>IF(AND(AND(ekodom3[[#This Row],[Dni bez deszczu dp]] &gt;= 5, MOD(ekodom3[[#This Row],[Dni bez deszczu dp]], 5) = 0), ekodom3[[#This Row],[Czy dobry przedział ]] = "TAK"), 300, 0)</f>
        <v>0</v>
      </c>
      <c r="I128" s="4" t="str">
        <f>IF(AND(ekodom3[[#This Row],[Data]] &gt;= DATE(2022,4,1), ekodom3[[#This Row],[Data]]&lt;=DATE(2022,9, 30)), "TAK", "NIE")</f>
        <v>TAK</v>
      </c>
      <c r="J128" s="4">
        <f>ekodom3[[#This Row],[Zużycie rodzinne]]+ekodom3[[#This Row],[Specjalne dolanie]]</f>
        <v>190</v>
      </c>
      <c r="K128" s="4">
        <f>ekodom3[[#This Row],[Stan po renetcji]]-ekodom3[[#This Row],[Zmiana]]</f>
        <v>869</v>
      </c>
      <c r="L128" s="4">
        <f>MAX(ekodom3[[#This Row],[Zbiornik po zmianie]],0)</f>
        <v>869</v>
      </c>
    </row>
    <row r="129" spans="1:12" x14ac:dyDescent="0.45">
      <c r="A129" s="1">
        <v>44689</v>
      </c>
      <c r="B129">
        <v>0</v>
      </c>
      <c r="C129">
        <f t="shared" si="1"/>
        <v>869</v>
      </c>
      <c r="D129">
        <f>ekodom3[[#This Row],[retencja]]+ekodom3[[#This Row],[Stan przed]]</f>
        <v>869</v>
      </c>
      <c r="E129">
        <f>IF(ekodom3[[#This Row],[Dzień tygodnia]] = 3, 260, 190)</f>
        <v>190</v>
      </c>
      <c r="F129">
        <f>WEEKDAY(ekodom3[[#This Row],[Data]],2)</f>
        <v>7</v>
      </c>
      <c r="G129" s="4">
        <f>IF(ekodom3[[#This Row],[retencja]]= 0, G128+1, 0)</f>
        <v>5</v>
      </c>
      <c r="H129" s="4">
        <f>IF(AND(AND(ekodom3[[#This Row],[Dni bez deszczu dp]] &gt;= 5, MOD(ekodom3[[#This Row],[Dni bez deszczu dp]], 5) = 0), ekodom3[[#This Row],[Czy dobry przedział ]] = "TAK"), 300, 0)</f>
        <v>300</v>
      </c>
      <c r="I129" s="4" t="str">
        <f>IF(AND(ekodom3[[#This Row],[Data]] &gt;= DATE(2022,4,1), ekodom3[[#This Row],[Data]]&lt;=DATE(2022,9, 30)), "TAK", "NIE")</f>
        <v>TAK</v>
      </c>
      <c r="J129" s="4">
        <f>ekodom3[[#This Row],[Zużycie rodzinne]]+ekodom3[[#This Row],[Specjalne dolanie]]</f>
        <v>490</v>
      </c>
      <c r="K129" s="4">
        <f>ekodom3[[#This Row],[Stan po renetcji]]-ekodom3[[#This Row],[Zmiana]]</f>
        <v>379</v>
      </c>
      <c r="L129" s="4">
        <f>MAX(ekodom3[[#This Row],[Zbiornik po zmianie]],0)</f>
        <v>379</v>
      </c>
    </row>
    <row r="130" spans="1:12" x14ac:dyDescent="0.45">
      <c r="A130" s="1">
        <v>44690</v>
      </c>
      <c r="B130">
        <v>0</v>
      </c>
      <c r="C130">
        <f t="shared" si="1"/>
        <v>379</v>
      </c>
      <c r="D130">
        <f>ekodom3[[#This Row],[retencja]]+ekodom3[[#This Row],[Stan przed]]</f>
        <v>379</v>
      </c>
      <c r="E130">
        <f>IF(ekodom3[[#This Row],[Dzień tygodnia]] = 3, 260, 190)</f>
        <v>190</v>
      </c>
      <c r="F130">
        <f>WEEKDAY(ekodom3[[#This Row],[Data]],2)</f>
        <v>1</v>
      </c>
      <c r="G130" s="4">
        <f>IF(ekodom3[[#This Row],[retencja]]= 0, G129+1, 0)</f>
        <v>6</v>
      </c>
      <c r="H130" s="4">
        <f>IF(AND(AND(ekodom3[[#This Row],[Dni bez deszczu dp]] &gt;= 5, MOD(ekodom3[[#This Row],[Dni bez deszczu dp]], 5) = 0), ekodom3[[#This Row],[Czy dobry przedział ]] = "TAK"), 300, 0)</f>
        <v>0</v>
      </c>
      <c r="I130" s="4" t="str">
        <f>IF(AND(ekodom3[[#This Row],[Data]] &gt;= DATE(2022,4,1), ekodom3[[#This Row],[Data]]&lt;=DATE(2022,9, 30)), "TAK", "NIE")</f>
        <v>TAK</v>
      </c>
      <c r="J130" s="4">
        <f>ekodom3[[#This Row],[Zużycie rodzinne]]+ekodom3[[#This Row],[Specjalne dolanie]]</f>
        <v>190</v>
      </c>
      <c r="K130" s="4">
        <f>ekodom3[[#This Row],[Stan po renetcji]]-ekodom3[[#This Row],[Zmiana]]</f>
        <v>189</v>
      </c>
      <c r="L130" s="4">
        <f>MAX(ekodom3[[#This Row],[Zbiornik po zmianie]],0)</f>
        <v>189</v>
      </c>
    </row>
    <row r="131" spans="1:12" x14ac:dyDescent="0.45">
      <c r="A131" s="1">
        <v>44691</v>
      </c>
      <c r="B131">
        <v>467</v>
      </c>
      <c r="C131">
        <f t="shared" si="1"/>
        <v>189</v>
      </c>
      <c r="D131">
        <f>ekodom3[[#This Row],[retencja]]+ekodom3[[#This Row],[Stan przed]]</f>
        <v>656</v>
      </c>
      <c r="E131">
        <f>IF(ekodom3[[#This Row],[Dzień tygodnia]] = 3, 260, 190)</f>
        <v>190</v>
      </c>
      <c r="F131">
        <f>WEEKDAY(ekodom3[[#This Row],[Data]],2)</f>
        <v>2</v>
      </c>
      <c r="G131" s="4">
        <f>IF(ekodom3[[#This Row],[retencja]]= 0, G130+1, 0)</f>
        <v>0</v>
      </c>
      <c r="H131" s="4">
        <f>IF(AND(AND(ekodom3[[#This Row],[Dni bez deszczu dp]] &gt;= 5, MOD(ekodom3[[#This Row],[Dni bez deszczu dp]], 5) = 0), ekodom3[[#This Row],[Czy dobry przedział ]] = "TAK"), 300, 0)</f>
        <v>0</v>
      </c>
      <c r="I131" s="4" t="str">
        <f>IF(AND(ekodom3[[#This Row],[Data]] &gt;= DATE(2022,4,1), ekodom3[[#This Row],[Data]]&lt;=DATE(2022,9, 30)), "TAK", "NIE")</f>
        <v>TAK</v>
      </c>
      <c r="J131" s="4">
        <f>ekodom3[[#This Row],[Zużycie rodzinne]]+ekodom3[[#This Row],[Specjalne dolanie]]</f>
        <v>190</v>
      </c>
      <c r="K131" s="4">
        <f>ekodom3[[#This Row],[Stan po renetcji]]-ekodom3[[#This Row],[Zmiana]]</f>
        <v>466</v>
      </c>
      <c r="L131" s="4">
        <f>MAX(ekodom3[[#This Row],[Zbiornik po zmianie]],0)</f>
        <v>466</v>
      </c>
    </row>
    <row r="132" spans="1:12" x14ac:dyDescent="0.45">
      <c r="A132" s="1">
        <v>44692</v>
      </c>
      <c r="B132">
        <v>234</v>
      </c>
      <c r="C132">
        <f t="shared" ref="C132:C195" si="2">L131</f>
        <v>466</v>
      </c>
      <c r="D132">
        <f>ekodom3[[#This Row],[retencja]]+ekodom3[[#This Row],[Stan przed]]</f>
        <v>700</v>
      </c>
      <c r="E132">
        <f>IF(ekodom3[[#This Row],[Dzień tygodnia]] = 3, 260, 190)</f>
        <v>260</v>
      </c>
      <c r="F132">
        <f>WEEKDAY(ekodom3[[#This Row],[Data]],2)</f>
        <v>3</v>
      </c>
      <c r="G132" s="4">
        <f>IF(ekodom3[[#This Row],[retencja]]= 0, G131+1, 0)</f>
        <v>0</v>
      </c>
      <c r="H132" s="4">
        <f>IF(AND(AND(ekodom3[[#This Row],[Dni bez deszczu dp]] &gt;= 5, MOD(ekodom3[[#This Row],[Dni bez deszczu dp]], 5) = 0), ekodom3[[#This Row],[Czy dobry przedział ]] = "TAK"), 300, 0)</f>
        <v>0</v>
      </c>
      <c r="I132" s="4" t="str">
        <f>IF(AND(ekodom3[[#This Row],[Data]] &gt;= DATE(2022,4,1), ekodom3[[#This Row],[Data]]&lt;=DATE(2022,9, 30)), "TAK", "NIE")</f>
        <v>TAK</v>
      </c>
      <c r="J132" s="4">
        <f>ekodom3[[#This Row],[Zużycie rodzinne]]+ekodom3[[#This Row],[Specjalne dolanie]]</f>
        <v>260</v>
      </c>
      <c r="K132" s="4">
        <f>ekodom3[[#This Row],[Stan po renetcji]]-ekodom3[[#This Row],[Zmiana]]</f>
        <v>440</v>
      </c>
      <c r="L132" s="4">
        <f>MAX(ekodom3[[#This Row],[Zbiornik po zmianie]],0)</f>
        <v>440</v>
      </c>
    </row>
    <row r="133" spans="1:12" x14ac:dyDescent="0.45">
      <c r="A133" s="1">
        <v>44693</v>
      </c>
      <c r="B133">
        <v>0</v>
      </c>
      <c r="C133">
        <f t="shared" si="2"/>
        <v>440</v>
      </c>
      <c r="D133">
        <f>ekodom3[[#This Row],[retencja]]+ekodom3[[#This Row],[Stan przed]]</f>
        <v>440</v>
      </c>
      <c r="E133">
        <f>IF(ekodom3[[#This Row],[Dzień tygodnia]] = 3, 260, 190)</f>
        <v>190</v>
      </c>
      <c r="F133">
        <f>WEEKDAY(ekodom3[[#This Row],[Data]],2)</f>
        <v>4</v>
      </c>
      <c r="G133" s="4">
        <f>IF(ekodom3[[#This Row],[retencja]]= 0, G132+1, 0)</f>
        <v>1</v>
      </c>
      <c r="H133" s="4">
        <f>IF(AND(AND(ekodom3[[#This Row],[Dni bez deszczu dp]] &gt;= 5, MOD(ekodom3[[#This Row],[Dni bez deszczu dp]], 5) = 0), ekodom3[[#This Row],[Czy dobry przedział ]] = "TAK"), 300, 0)</f>
        <v>0</v>
      </c>
      <c r="I133" s="4" t="str">
        <f>IF(AND(ekodom3[[#This Row],[Data]] &gt;= DATE(2022,4,1), ekodom3[[#This Row],[Data]]&lt;=DATE(2022,9, 30)), "TAK", "NIE")</f>
        <v>TAK</v>
      </c>
      <c r="J133" s="4">
        <f>ekodom3[[#This Row],[Zużycie rodzinne]]+ekodom3[[#This Row],[Specjalne dolanie]]</f>
        <v>190</v>
      </c>
      <c r="K133" s="4">
        <f>ekodom3[[#This Row],[Stan po renetcji]]-ekodom3[[#This Row],[Zmiana]]</f>
        <v>250</v>
      </c>
      <c r="L133" s="4">
        <f>MAX(ekodom3[[#This Row],[Zbiornik po zmianie]],0)</f>
        <v>250</v>
      </c>
    </row>
    <row r="134" spans="1:12" x14ac:dyDescent="0.45">
      <c r="A134" s="1">
        <v>44694</v>
      </c>
      <c r="B134">
        <v>0</v>
      </c>
      <c r="C134">
        <f t="shared" si="2"/>
        <v>250</v>
      </c>
      <c r="D134">
        <f>ekodom3[[#This Row],[retencja]]+ekodom3[[#This Row],[Stan przed]]</f>
        <v>250</v>
      </c>
      <c r="E134">
        <f>IF(ekodom3[[#This Row],[Dzień tygodnia]] = 3, 260, 190)</f>
        <v>190</v>
      </c>
      <c r="F134">
        <f>WEEKDAY(ekodom3[[#This Row],[Data]],2)</f>
        <v>5</v>
      </c>
      <c r="G134" s="4">
        <f>IF(ekodom3[[#This Row],[retencja]]= 0, G133+1, 0)</f>
        <v>2</v>
      </c>
      <c r="H134" s="4">
        <f>IF(AND(AND(ekodom3[[#This Row],[Dni bez deszczu dp]] &gt;= 5, MOD(ekodom3[[#This Row],[Dni bez deszczu dp]], 5) = 0), ekodom3[[#This Row],[Czy dobry przedział ]] = "TAK"), 300, 0)</f>
        <v>0</v>
      </c>
      <c r="I134" s="4" t="str">
        <f>IF(AND(ekodom3[[#This Row],[Data]] &gt;= DATE(2022,4,1), ekodom3[[#This Row],[Data]]&lt;=DATE(2022,9, 30)), "TAK", "NIE")</f>
        <v>TAK</v>
      </c>
      <c r="J134" s="4">
        <f>ekodom3[[#This Row],[Zużycie rodzinne]]+ekodom3[[#This Row],[Specjalne dolanie]]</f>
        <v>190</v>
      </c>
      <c r="K134" s="4">
        <f>ekodom3[[#This Row],[Stan po renetcji]]-ekodom3[[#This Row],[Zmiana]]</f>
        <v>60</v>
      </c>
      <c r="L134" s="4">
        <f>MAX(ekodom3[[#This Row],[Zbiornik po zmianie]],0)</f>
        <v>60</v>
      </c>
    </row>
    <row r="135" spans="1:12" x14ac:dyDescent="0.45">
      <c r="A135" s="1">
        <v>44695</v>
      </c>
      <c r="B135">
        <v>0</v>
      </c>
      <c r="C135">
        <f t="shared" si="2"/>
        <v>60</v>
      </c>
      <c r="D135">
        <f>ekodom3[[#This Row],[retencja]]+ekodom3[[#This Row],[Stan przed]]</f>
        <v>60</v>
      </c>
      <c r="E135">
        <f>IF(ekodom3[[#This Row],[Dzień tygodnia]] = 3, 260, 190)</f>
        <v>190</v>
      </c>
      <c r="F135">
        <f>WEEKDAY(ekodom3[[#This Row],[Data]],2)</f>
        <v>6</v>
      </c>
      <c r="G135" s="4">
        <f>IF(ekodom3[[#This Row],[retencja]]= 0, G134+1, 0)</f>
        <v>3</v>
      </c>
      <c r="H135" s="4">
        <f>IF(AND(AND(ekodom3[[#This Row],[Dni bez deszczu dp]] &gt;= 5, MOD(ekodom3[[#This Row],[Dni bez deszczu dp]], 5) = 0), ekodom3[[#This Row],[Czy dobry przedział ]] = "TAK"), 300, 0)</f>
        <v>0</v>
      </c>
      <c r="I135" s="4" t="str">
        <f>IF(AND(ekodom3[[#This Row],[Data]] &gt;= DATE(2022,4,1), ekodom3[[#This Row],[Data]]&lt;=DATE(2022,9, 30)), "TAK", "NIE")</f>
        <v>TAK</v>
      </c>
      <c r="J135" s="4">
        <f>ekodom3[[#This Row],[Zużycie rodzinne]]+ekodom3[[#This Row],[Specjalne dolanie]]</f>
        <v>190</v>
      </c>
      <c r="K135" s="4">
        <f>ekodom3[[#This Row],[Stan po renetcji]]-ekodom3[[#This Row],[Zmiana]]</f>
        <v>-130</v>
      </c>
      <c r="L135" s="4">
        <f>MAX(ekodom3[[#This Row],[Zbiornik po zmianie]],0)</f>
        <v>0</v>
      </c>
    </row>
    <row r="136" spans="1:12" x14ac:dyDescent="0.45">
      <c r="A136" s="1">
        <v>44696</v>
      </c>
      <c r="B136">
        <v>0</v>
      </c>
      <c r="C136">
        <f t="shared" si="2"/>
        <v>0</v>
      </c>
      <c r="D136">
        <f>ekodom3[[#This Row],[retencja]]+ekodom3[[#This Row],[Stan przed]]</f>
        <v>0</v>
      </c>
      <c r="E136">
        <f>IF(ekodom3[[#This Row],[Dzień tygodnia]] = 3, 260, 190)</f>
        <v>190</v>
      </c>
      <c r="F136">
        <f>WEEKDAY(ekodom3[[#This Row],[Data]],2)</f>
        <v>7</v>
      </c>
      <c r="G136" s="4">
        <f>IF(ekodom3[[#This Row],[retencja]]= 0, G135+1, 0)</f>
        <v>4</v>
      </c>
      <c r="H136" s="4">
        <f>IF(AND(AND(ekodom3[[#This Row],[Dni bez deszczu dp]] &gt;= 5, MOD(ekodom3[[#This Row],[Dni bez deszczu dp]], 5) = 0), ekodom3[[#This Row],[Czy dobry przedział ]] = "TAK"), 300, 0)</f>
        <v>0</v>
      </c>
      <c r="I136" s="4" t="str">
        <f>IF(AND(ekodom3[[#This Row],[Data]] &gt;= DATE(2022,4,1), ekodom3[[#This Row],[Data]]&lt;=DATE(2022,9, 30)), "TAK", "NIE")</f>
        <v>TAK</v>
      </c>
      <c r="J136" s="4">
        <f>ekodom3[[#This Row],[Zużycie rodzinne]]+ekodom3[[#This Row],[Specjalne dolanie]]</f>
        <v>190</v>
      </c>
      <c r="K136" s="4">
        <f>ekodom3[[#This Row],[Stan po renetcji]]-ekodom3[[#This Row],[Zmiana]]</f>
        <v>-190</v>
      </c>
      <c r="L136" s="4">
        <f>MAX(ekodom3[[#This Row],[Zbiornik po zmianie]],0)</f>
        <v>0</v>
      </c>
    </row>
    <row r="137" spans="1:12" x14ac:dyDescent="0.45">
      <c r="A137" s="1">
        <v>44697</v>
      </c>
      <c r="B137">
        <v>65</v>
      </c>
      <c r="C137">
        <f t="shared" si="2"/>
        <v>0</v>
      </c>
      <c r="D137">
        <f>ekodom3[[#This Row],[retencja]]+ekodom3[[#This Row],[Stan przed]]</f>
        <v>65</v>
      </c>
      <c r="E137">
        <f>IF(ekodom3[[#This Row],[Dzień tygodnia]] = 3, 260, 190)</f>
        <v>190</v>
      </c>
      <c r="F137">
        <f>WEEKDAY(ekodom3[[#This Row],[Data]],2)</f>
        <v>1</v>
      </c>
      <c r="G137" s="4">
        <f>IF(ekodom3[[#This Row],[retencja]]= 0, G136+1, 0)</f>
        <v>0</v>
      </c>
      <c r="H137" s="4">
        <f>IF(AND(AND(ekodom3[[#This Row],[Dni bez deszczu dp]] &gt;= 5, MOD(ekodom3[[#This Row],[Dni bez deszczu dp]], 5) = 0), ekodom3[[#This Row],[Czy dobry przedział ]] = "TAK"), 300, 0)</f>
        <v>0</v>
      </c>
      <c r="I137" s="4" t="str">
        <f>IF(AND(ekodom3[[#This Row],[Data]] &gt;= DATE(2022,4,1), ekodom3[[#This Row],[Data]]&lt;=DATE(2022,9, 30)), "TAK", "NIE")</f>
        <v>TAK</v>
      </c>
      <c r="J137" s="4">
        <f>ekodom3[[#This Row],[Zużycie rodzinne]]+ekodom3[[#This Row],[Specjalne dolanie]]</f>
        <v>190</v>
      </c>
      <c r="K137" s="4">
        <f>ekodom3[[#This Row],[Stan po renetcji]]-ekodom3[[#This Row],[Zmiana]]</f>
        <v>-125</v>
      </c>
      <c r="L137" s="4">
        <f>MAX(ekodom3[[#This Row],[Zbiornik po zmianie]],0)</f>
        <v>0</v>
      </c>
    </row>
    <row r="138" spans="1:12" x14ac:dyDescent="0.45">
      <c r="A138" s="1">
        <v>44698</v>
      </c>
      <c r="B138">
        <v>781</v>
      </c>
      <c r="C138">
        <f t="shared" si="2"/>
        <v>0</v>
      </c>
      <c r="D138">
        <f>ekodom3[[#This Row],[retencja]]+ekodom3[[#This Row],[Stan przed]]</f>
        <v>781</v>
      </c>
      <c r="E138">
        <f>IF(ekodom3[[#This Row],[Dzień tygodnia]] = 3, 260, 190)</f>
        <v>190</v>
      </c>
      <c r="F138">
        <f>WEEKDAY(ekodom3[[#This Row],[Data]],2)</f>
        <v>2</v>
      </c>
      <c r="G138" s="4">
        <f>IF(ekodom3[[#This Row],[retencja]]= 0, G137+1, 0)</f>
        <v>0</v>
      </c>
      <c r="H138" s="4">
        <f>IF(AND(AND(ekodom3[[#This Row],[Dni bez deszczu dp]] &gt;= 5, MOD(ekodom3[[#This Row],[Dni bez deszczu dp]], 5) = 0), ekodom3[[#This Row],[Czy dobry przedział ]] = "TAK"), 300, 0)</f>
        <v>0</v>
      </c>
      <c r="I138" s="4" t="str">
        <f>IF(AND(ekodom3[[#This Row],[Data]] &gt;= DATE(2022,4,1), ekodom3[[#This Row],[Data]]&lt;=DATE(2022,9, 30)), "TAK", "NIE")</f>
        <v>TAK</v>
      </c>
      <c r="J138" s="4">
        <f>ekodom3[[#This Row],[Zużycie rodzinne]]+ekodom3[[#This Row],[Specjalne dolanie]]</f>
        <v>190</v>
      </c>
      <c r="K138" s="4">
        <f>ekodom3[[#This Row],[Stan po renetcji]]-ekodom3[[#This Row],[Zmiana]]</f>
        <v>591</v>
      </c>
      <c r="L138" s="4">
        <f>MAX(ekodom3[[#This Row],[Zbiornik po zmianie]],0)</f>
        <v>591</v>
      </c>
    </row>
    <row r="139" spans="1:12" x14ac:dyDescent="0.45">
      <c r="A139" s="1">
        <v>44699</v>
      </c>
      <c r="B139">
        <v>778</v>
      </c>
      <c r="C139">
        <f t="shared" si="2"/>
        <v>591</v>
      </c>
      <c r="D139">
        <f>ekodom3[[#This Row],[retencja]]+ekodom3[[#This Row],[Stan przed]]</f>
        <v>1369</v>
      </c>
      <c r="E139">
        <f>IF(ekodom3[[#This Row],[Dzień tygodnia]] = 3, 260, 190)</f>
        <v>260</v>
      </c>
      <c r="F139">
        <f>WEEKDAY(ekodom3[[#This Row],[Data]],2)</f>
        <v>3</v>
      </c>
      <c r="G139" s="4">
        <f>IF(ekodom3[[#This Row],[retencja]]= 0, G138+1, 0)</f>
        <v>0</v>
      </c>
      <c r="H139" s="4">
        <f>IF(AND(AND(ekodom3[[#This Row],[Dni bez deszczu dp]] &gt;= 5, MOD(ekodom3[[#This Row],[Dni bez deszczu dp]], 5) = 0), ekodom3[[#This Row],[Czy dobry przedział ]] = "TAK"), 300, 0)</f>
        <v>0</v>
      </c>
      <c r="I139" s="4" t="str">
        <f>IF(AND(ekodom3[[#This Row],[Data]] &gt;= DATE(2022,4,1), ekodom3[[#This Row],[Data]]&lt;=DATE(2022,9, 30)), "TAK", "NIE")</f>
        <v>TAK</v>
      </c>
      <c r="J139" s="4">
        <f>ekodom3[[#This Row],[Zużycie rodzinne]]+ekodom3[[#This Row],[Specjalne dolanie]]</f>
        <v>260</v>
      </c>
      <c r="K139" s="4">
        <f>ekodom3[[#This Row],[Stan po renetcji]]-ekodom3[[#This Row],[Zmiana]]</f>
        <v>1109</v>
      </c>
      <c r="L139" s="4">
        <f>MAX(ekodom3[[#This Row],[Zbiornik po zmianie]],0)</f>
        <v>1109</v>
      </c>
    </row>
    <row r="140" spans="1:12" x14ac:dyDescent="0.45">
      <c r="A140" s="1">
        <v>44700</v>
      </c>
      <c r="B140">
        <v>32</v>
      </c>
      <c r="C140">
        <f t="shared" si="2"/>
        <v>1109</v>
      </c>
      <c r="D140">
        <f>ekodom3[[#This Row],[retencja]]+ekodom3[[#This Row],[Stan przed]]</f>
        <v>1141</v>
      </c>
      <c r="E140">
        <f>IF(ekodom3[[#This Row],[Dzień tygodnia]] = 3, 260, 190)</f>
        <v>190</v>
      </c>
      <c r="F140">
        <f>WEEKDAY(ekodom3[[#This Row],[Data]],2)</f>
        <v>4</v>
      </c>
      <c r="G140" s="4">
        <f>IF(ekodom3[[#This Row],[retencja]]= 0, G139+1, 0)</f>
        <v>0</v>
      </c>
      <c r="H140" s="4">
        <f>IF(AND(AND(ekodom3[[#This Row],[Dni bez deszczu dp]] &gt;= 5, MOD(ekodom3[[#This Row],[Dni bez deszczu dp]], 5) = 0), ekodom3[[#This Row],[Czy dobry przedział ]] = "TAK"), 300, 0)</f>
        <v>0</v>
      </c>
      <c r="I140" s="4" t="str">
        <f>IF(AND(ekodom3[[#This Row],[Data]] &gt;= DATE(2022,4,1), ekodom3[[#This Row],[Data]]&lt;=DATE(2022,9, 30)), "TAK", "NIE")</f>
        <v>TAK</v>
      </c>
      <c r="J140" s="4">
        <f>ekodom3[[#This Row],[Zużycie rodzinne]]+ekodom3[[#This Row],[Specjalne dolanie]]</f>
        <v>190</v>
      </c>
      <c r="K140" s="4">
        <f>ekodom3[[#This Row],[Stan po renetcji]]-ekodom3[[#This Row],[Zmiana]]</f>
        <v>951</v>
      </c>
      <c r="L140" s="4">
        <f>MAX(ekodom3[[#This Row],[Zbiornik po zmianie]],0)</f>
        <v>951</v>
      </c>
    </row>
    <row r="141" spans="1:12" x14ac:dyDescent="0.45">
      <c r="A141" s="1">
        <v>44701</v>
      </c>
      <c r="B141">
        <v>0</v>
      </c>
      <c r="C141">
        <f t="shared" si="2"/>
        <v>951</v>
      </c>
      <c r="D141">
        <f>ekodom3[[#This Row],[retencja]]+ekodom3[[#This Row],[Stan przed]]</f>
        <v>951</v>
      </c>
      <c r="E141">
        <f>IF(ekodom3[[#This Row],[Dzień tygodnia]] = 3, 260, 190)</f>
        <v>190</v>
      </c>
      <c r="F141">
        <f>WEEKDAY(ekodom3[[#This Row],[Data]],2)</f>
        <v>5</v>
      </c>
      <c r="G141" s="4">
        <f>IF(ekodom3[[#This Row],[retencja]]= 0, G140+1, 0)</f>
        <v>1</v>
      </c>
      <c r="H141" s="4">
        <f>IF(AND(AND(ekodom3[[#This Row],[Dni bez deszczu dp]] &gt;= 5, MOD(ekodom3[[#This Row],[Dni bez deszczu dp]], 5) = 0), ekodom3[[#This Row],[Czy dobry przedział ]] = "TAK"), 300, 0)</f>
        <v>0</v>
      </c>
      <c r="I141" s="4" t="str">
        <f>IF(AND(ekodom3[[#This Row],[Data]] &gt;= DATE(2022,4,1), ekodom3[[#This Row],[Data]]&lt;=DATE(2022,9, 30)), "TAK", "NIE")</f>
        <v>TAK</v>
      </c>
      <c r="J141" s="4">
        <f>ekodom3[[#This Row],[Zużycie rodzinne]]+ekodom3[[#This Row],[Specjalne dolanie]]</f>
        <v>190</v>
      </c>
      <c r="K141" s="4">
        <f>ekodom3[[#This Row],[Stan po renetcji]]-ekodom3[[#This Row],[Zmiana]]</f>
        <v>761</v>
      </c>
      <c r="L141" s="4">
        <f>MAX(ekodom3[[#This Row],[Zbiornik po zmianie]],0)</f>
        <v>761</v>
      </c>
    </row>
    <row r="142" spans="1:12" x14ac:dyDescent="0.45">
      <c r="A142" s="1">
        <v>44702</v>
      </c>
      <c r="B142">
        <v>0</v>
      </c>
      <c r="C142">
        <f t="shared" si="2"/>
        <v>761</v>
      </c>
      <c r="D142">
        <f>ekodom3[[#This Row],[retencja]]+ekodom3[[#This Row],[Stan przed]]</f>
        <v>761</v>
      </c>
      <c r="E142">
        <f>IF(ekodom3[[#This Row],[Dzień tygodnia]] = 3, 260, 190)</f>
        <v>190</v>
      </c>
      <c r="F142">
        <f>WEEKDAY(ekodom3[[#This Row],[Data]],2)</f>
        <v>6</v>
      </c>
      <c r="G142" s="4">
        <f>IF(ekodom3[[#This Row],[retencja]]= 0, G141+1, 0)</f>
        <v>2</v>
      </c>
      <c r="H142" s="4">
        <f>IF(AND(AND(ekodom3[[#This Row],[Dni bez deszczu dp]] &gt;= 5, MOD(ekodom3[[#This Row],[Dni bez deszczu dp]], 5) = 0), ekodom3[[#This Row],[Czy dobry przedział ]] = "TAK"), 300, 0)</f>
        <v>0</v>
      </c>
      <c r="I142" s="4" t="str">
        <f>IF(AND(ekodom3[[#This Row],[Data]] &gt;= DATE(2022,4,1), ekodom3[[#This Row],[Data]]&lt;=DATE(2022,9, 30)), "TAK", "NIE")</f>
        <v>TAK</v>
      </c>
      <c r="J142" s="4">
        <f>ekodom3[[#This Row],[Zużycie rodzinne]]+ekodom3[[#This Row],[Specjalne dolanie]]</f>
        <v>190</v>
      </c>
      <c r="K142" s="4">
        <f>ekodom3[[#This Row],[Stan po renetcji]]-ekodom3[[#This Row],[Zmiana]]</f>
        <v>571</v>
      </c>
      <c r="L142" s="4">
        <f>MAX(ekodom3[[#This Row],[Zbiornik po zmianie]],0)</f>
        <v>571</v>
      </c>
    </row>
    <row r="143" spans="1:12" x14ac:dyDescent="0.45">
      <c r="A143" s="1">
        <v>44703</v>
      </c>
      <c r="B143">
        <v>0</v>
      </c>
      <c r="C143">
        <f t="shared" si="2"/>
        <v>571</v>
      </c>
      <c r="D143">
        <f>ekodom3[[#This Row],[retencja]]+ekodom3[[#This Row],[Stan przed]]</f>
        <v>571</v>
      </c>
      <c r="E143">
        <f>IF(ekodom3[[#This Row],[Dzień tygodnia]] = 3, 260, 190)</f>
        <v>190</v>
      </c>
      <c r="F143">
        <f>WEEKDAY(ekodom3[[#This Row],[Data]],2)</f>
        <v>7</v>
      </c>
      <c r="G143" s="4">
        <f>IF(ekodom3[[#This Row],[retencja]]= 0, G142+1, 0)</f>
        <v>3</v>
      </c>
      <c r="H143" s="4">
        <f>IF(AND(AND(ekodom3[[#This Row],[Dni bez deszczu dp]] &gt;= 5, MOD(ekodom3[[#This Row],[Dni bez deszczu dp]], 5) = 0), ekodom3[[#This Row],[Czy dobry przedział ]] = "TAK"), 300, 0)</f>
        <v>0</v>
      </c>
      <c r="I143" s="4" t="str">
        <f>IF(AND(ekodom3[[#This Row],[Data]] &gt;= DATE(2022,4,1), ekodom3[[#This Row],[Data]]&lt;=DATE(2022,9, 30)), "TAK", "NIE")</f>
        <v>TAK</v>
      </c>
      <c r="J143" s="4">
        <f>ekodom3[[#This Row],[Zużycie rodzinne]]+ekodom3[[#This Row],[Specjalne dolanie]]</f>
        <v>190</v>
      </c>
      <c r="K143" s="4">
        <f>ekodom3[[#This Row],[Stan po renetcji]]-ekodom3[[#This Row],[Zmiana]]</f>
        <v>381</v>
      </c>
      <c r="L143" s="4">
        <f>MAX(ekodom3[[#This Row],[Zbiornik po zmianie]],0)</f>
        <v>381</v>
      </c>
    </row>
    <row r="144" spans="1:12" x14ac:dyDescent="0.45">
      <c r="A144" s="1">
        <v>44704</v>
      </c>
      <c r="B144">
        <v>0</v>
      </c>
      <c r="C144">
        <f t="shared" si="2"/>
        <v>381</v>
      </c>
      <c r="D144">
        <f>ekodom3[[#This Row],[retencja]]+ekodom3[[#This Row],[Stan przed]]</f>
        <v>381</v>
      </c>
      <c r="E144">
        <f>IF(ekodom3[[#This Row],[Dzień tygodnia]] = 3, 260, 190)</f>
        <v>190</v>
      </c>
      <c r="F144">
        <f>WEEKDAY(ekodom3[[#This Row],[Data]],2)</f>
        <v>1</v>
      </c>
      <c r="G144" s="4">
        <f>IF(ekodom3[[#This Row],[retencja]]= 0, G143+1, 0)</f>
        <v>4</v>
      </c>
      <c r="H144" s="4">
        <f>IF(AND(AND(ekodom3[[#This Row],[Dni bez deszczu dp]] &gt;= 5, MOD(ekodom3[[#This Row],[Dni bez deszczu dp]], 5) = 0), ekodom3[[#This Row],[Czy dobry przedział ]] = "TAK"), 300, 0)</f>
        <v>0</v>
      </c>
      <c r="I144" s="4" t="str">
        <f>IF(AND(ekodom3[[#This Row],[Data]] &gt;= DATE(2022,4,1), ekodom3[[#This Row],[Data]]&lt;=DATE(2022,9, 30)), "TAK", "NIE")</f>
        <v>TAK</v>
      </c>
      <c r="J144" s="4">
        <f>ekodom3[[#This Row],[Zużycie rodzinne]]+ekodom3[[#This Row],[Specjalne dolanie]]</f>
        <v>190</v>
      </c>
      <c r="K144" s="4">
        <f>ekodom3[[#This Row],[Stan po renetcji]]-ekodom3[[#This Row],[Zmiana]]</f>
        <v>191</v>
      </c>
      <c r="L144" s="4">
        <f>MAX(ekodom3[[#This Row],[Zbiornik po zmianie]],0)</f>
        <v>191</v>
      </c>
    </row>
    <row r="145" spans="1:12" x14ac:dyDescent="0.45">
      <c r="A145" s="1">
        <v>44705</v>
      </c>
      <c r="B145">
        <v>0</v>
      </c>
      <c r="C145">
        <f t="shared" si="2"/>
        <v>191</v>
      </c>
      <c r="D145">
        <f>ekodom3[[#This Row],[retencja]]+ekodom3[[#This Row],[Stan przed]]</f>
        <v>191</v>
      </c>
      <c r="E145">
        <f>IF(ekodom3[[#This Row],[Dzień tygodnia]] = 3, 260, 190)</f>
        <v>190</v>
      </c>
      <c r="F145">
        <f>WEEKDAY(ekodom3[[#This Row],[Data]],2)</f>
        <v>2</v>
      </c>
      <c r="G145" s="4">
        <f>IF(ekodom3[[#This Row],[retencja]]= 0, G144+1, 0)</f>
        <v>5</v>
      </c>
      <c r="H145" s="4">
        <f>IF(AND(AND(ekodom3[[#This Row],[Dni bez deszczu dp]] &gt;= 5, MOD(ekodom3[[#This Row],[Dni bez deszczu dp]], 5) = 0), ekodom3[[#This Row],[Czy dobry przedział ]] = "TAK"), 300, 0)</f>
        <v>300</v>
      </c>
      <c r="I145" s="4" t="str">
        <f>IF(AND(ekodom3[[#This Row],[Data]] &gt;= DATE(2022,4,1), ekodom3[[#This Row],[Data]]&lt;=DATE(2022,9, 30)), "TAK", "NIE")</f>
        <v>TAK</v>
      </c>
      <c r="J145" s="4">
        <f>ekodom3[[#This Row],[Zużycie rodzinne]]+ekodom3[[#This Row],[Specjalne dolanie]]</f>
        <v>490</v>
      </c>
      <c r="K145" s="4">
        <f>ekodom3[[#This Row],[Stan po renetcji]]-ekodom3[[#This Row],[Zmiana]]</f>
        <v>-299</v>
      </c>
      <c r="L145" s="4">
        <f>MAX(ekodom3[[#This Row],[Zbiornik po zmianie]],0)</f>
        <v>0</v>
      </c>
    </row>
    <row r="146" spans="1:12" x14ac:dyDescent="0.45">
      <c r="A146" s="1">
        <v>44706</v>
      </c>
      <c r="B146">
        <v>0</v>
      </c>
      <c r="C146">
        <f t="shared" si="2"/>
        <v>0</v>
      </c>
      <c r="D146">
        <f>ekodom3[[#This Row],[retencja]]+ekodom3[[#This Row],[Stan przed]]</f>
        <v>0</v>
      </c>
      <c r="E146">
        <f>IF(ekodom3[[#This Row],[Dzień tygodnia]] = 3, 260, 190)</f>
        <v>260</v>
      </c>
      <c r="F146">
        <f>WEEKDAY(ekodom3[[#This Row],[Data]],2)</f>
        <v>3</v>
      </c>
      <c r="G146" s="4">
        <f>IF(ekodom3[[#This Row],[retencja]]= 0, G145+1, 0)</f>
        <v>6</v>
      </c>
      <c r="H146" s="4">
        <f>IF(AND(AND(ekodom3[[#This Row],[Dni bez deszczu dp]] &gt;= 5, MOD(ekodom3[[#This Row],[Dni bez deszczu dp]], 5) = 0), ekodom3[[#This Row],[Czy dobry przedział ]] = "TAK"), 300, 0)</f>
        <v>0</v>
      </c>
      <c r="I146" s="4" t="str">
        <f>IF(AND(ekodom3[[#This Row],[Data]] &gt;= DATE(2022,4,1), ekodom3[[#This Row],[Data]]&lt;=DATE(2022,9, 30)), "TAK", "NIE")</f>
        <v>TAK</v>
      </c>
      <c r="J146" s="4">
        <f>ekodom3[[#This Row],[Zużycie rodzinne]]+ekodom3[[#This Row],[Specjalne dolanie]]</f>
        <v>260</v>
      </c>
      <c r="K146" s="4">
        <f>ekodom3[[#This Row],[Stan po renetcji]]-ekodom3[[#This Row],[Zmiana]]</f>
        <v>-260</v>
      </c>
      <c r="L146" s="4">
        <f>MAX(ekodom3[[#This Row],[Zbiornik po zmianie]],0)</f>
        <v>0</v>
      </c>
    </row>
    <row r="147" spans="1:12" x14ac:dyDescent="0.45">
      <c r="A147" s="1">
        <v>44707</v>
      </c>
      <c r="B147">
        <v>0</v>
      </c>
      <c r="C147">
        <f t="shared" si="2"/>
        <v>0</v>
      </c>
      <c r="D147">
        <f>ekodom3[[#This Row],[retencja]]+ekodom3[[#This Row],[Stan przed]]</f>
        <v>0</v>
      </c>
      <c r="E147">
        <f>IF(ekodom3[[#This Row],[Dzień tygodnia]] = 3, 260, 190)</f>
        <v>190</v>
      </c>
      <c r="F147">
        <f>WEEKDAY(ekodom3[[#This Row],[Data]],2)</f>
        <v>4</v>
      </c>
      <c r="G147" s="4">
        <f>IF(ekodom3[[#This Row],[retencja]]= 0, G146+1, 0)</f>
        <v>7</v>
      </c>
      <c r="H147" s="4">
        <f>IF(AND(AND(ekodom3[[#This Row],[Dni bez deszczu dp]] &gt;= 5, MOD(ekodom3[[#This Row],[Dni bez deszczu dp]], 5) = 0), ekodom3[[#This Row],[Czy dobry przedział ]] = "TAK"), 300, 0)</f>
        <v>0</v>
      </c>
      <c r="I147" s="4" t="str">
        <f>IF(AND(ekodom3[[#This Row],[Data]] &gt;= DATE(2022,4,1), ekodom3[[#This Row],[Data]]&lt;=DATE(2022,9, 30)), "TAK", "NIE")</f>
        <v>TAK</v>
      </c>
      <c r="J147" s="4">
        <f>ekodom3[[#This Row],[Zużycie rodzinne]]+ekodom3[[#This Row],[Specjalne dolanie]]</f>
        <v>190</v>
      </c>
      <c r="K147" s="4">
        <f>ekodom3[[#This Row],[Stan po renetcji]]-ekodom3[[#This Row],[Zmiana]]</f>
        <v>-190</v>
      </c>
      <c r="L147" s="4">
        <f>MAX(ekodom3[[#This Row],[Zbiornik po zmianie]],0)</f>
        <v>0</v>
      </c>
    </row>
    <row r="148" spans="1:12" x14ac:dyDescent="0.45">
      <c r="A148" s="1">
        <v>44708</v>
      </c>
      <c r="B148">
        <v>0</v>
      </c>
      <c r="C148">
        <f t="shared" si="2"/>
        <v>0</v>
      </c>
      <c r="D148">
        <f>ekodom3[[#This Row],[retencja]]+ekodom3[[#This Row],[Stan przed]]</f>
        <v>0</v>
      </c>
      <c r="E148">
        <f>IF(ekodom3[[#This Row],[Dzień tygodnia]] = 3, 260, 190)</f>
        <v>190</v>
      </c>
      <c r="F148">
        <f>WEEKDAY(ekodom3[[#This Row],[Data]],2)</f>
        <v>5</v>
      </c>
      <c r="G148" s="4">
        <f>IF(ekodom3[[#This Row],[retencja]]= 0, G147+1, 0)</f>
        <v>8</v>
      </c>
      <c r="H148" s="4">
        <f>IF(AND(AND(ekodom3[[#This Row],[Dni bez deszczu dp]] &gt;= 5, MOD(ekodom3[[#This Row],[Dni bez deszczu dp]], 5) = 0), ekodom3[[#This Row],[Czy dobry przedział ]] = "TAK"), 300, 0)</f>
        <v>0</v>
      </c>
      <c r="I148" s="4" t="str">
        <f>IF(AND(ekodom3[[#This Row],[Data]] &gt;= DATE(2022,4,1), ekodom3[[#This Row],[Data]]&lt;=DATE(2022,9, 30)), "TAK", "NIE")</f>
        <v>TAK</v>
      </c>
      <c r="J148" s="4">
        <f>ekodom3[[#This Row],[Zużycie rodzinne]]+ekodom3[[#This Row],[Specjalne dolanie]]</f>
        <v>190</v>
      </c>
      <c r="K148" s="4">
        <f>ekodom3[[#This Row],[Stan po renetcji]]-ekodom3[[#This Row],[Zmiana]]</f>
        <v>-190</v>
      </c>
      <c r="L148" s="4">
        <f>MAX(ekodom3[[#This Row],[Zbiornik po zmianie]],0)</f>
        <v>0</v>
      </c>
    </row>
    <row r="149" spans="1:12" x14ac:dyDescent="0.45">
      <c r="A149" s="1">
        <v>44709</v>
      </c>
      <c r="B149">
        <v>0</v>
      </c>
      <c r="C149">
        <f t="shared" si="2"/>
        <v>0</v>
      </c>
      <c r="D149">
        <f>ekodom3[[#This Row],[retencja]]+ekodom3[[#This Row],[Stan przed]]</f>
        <v>0</v>
      </c>
      <c r="E149">
        <f>IF(ekodom3[[#This Row],[Dzień tygodnia]] = 3, 260, 190)</f>
        <v>190</v>
      </c>
      <c r="F149">
        <f>WEEKDAY(ekodom3[[#This Row],[Data]],2)</f>
        <v>6</v>
      </c>
      <c r="G149" s="4">
        <f>IF(ekodom3[[#This Row],[retencja]]= 0, G148+1, 0)</f>
        <v>9</v>
      </c>
      <c r="H149" s="4">
        <f>IF(AND(AND(ekodom3[[#This Row],[Dni bez deszczu dp]] &gt;= 5, MOD(ekodom3[[#This Row],[Dni bez deszczu dp]], 5) = 0), ekodom3[[#This Row],[Czy dobry przedział ]] = "TAK"), 300, 0)</f>
        <v>0</v>
      </c>
      <c r="I149" s="4" t="str">
        <f>IF(AND(ekodom3[[#This Row],[Data]] &gt;= DATE(2022,4,1), ekodom3[[#This Row],[Data]]&lt;=DATE(2022,9, 30)), "TAK", "NIE")</f>
        <v>TAK</v>
      </c>
      <c r="J149" s="4">
        <f>ekodom3[[#This Row],[Zużycie rodzinne]]+ekodom3[[#This Row],[Specjalne dolanie]]</f>
        <v>190</v>
      </c>
      <c r="K149" s="4">
        <f>ekodom3[[#This Row],[Stan po renetcji]]-ekodom3[[#This Row],[Zmiana]]</f>
        <v>-190</v>
      </c>
      <c r="L149" s="4">
        <f>MAX(ekodom3[[#This Row],[Zbiornik po zmianie]],0)</f>
        <v>0</v>
      </c>
    </row>
    <row r="150" spans="1:12" x14ac:dyDescent="0.45">
      <c r="A150" s="1">
        <v>44710</v>
      </c>
      <c r="B150">
        <v>0</v>
      </c>
      <c r="C150">
        <f t="shared" si="2"/>
        <v>0</v>
      </c>
      <c r="D150">
        <f>ekodom3[[#This Row],[retencja]]+ekodom3[[#This Row],[Stan przed]]</f>
        <v>0</v>
      </c>
      <c r="E150">
        <f>IF(ekodom3[[#This Row],[Dzień tygodnia]] = 3, 260, 190)</f>
        <v>190</v>
      </c>
      <c r="F150">
        <f>WEEKDAY(ekodom3[[#This Row],[Data]],2)</f>
        <v>7</v>
      </c>
      <c r="G150" s="4">
        <f>IF(ekodom3[[#This Row],[retencja]]= 0, G149+1, 0)</f>
        <v>10</v>
      </c>
      <c r="H150" s="4">
        <f>IF(AND(AND(ekodom3[[#This Row],[Dni bez deszczu dp]] &gt;= 5, MOD(ekodom3[[#This Row],[Dni bez deszczu dp]], 5) = 0), ekodom3[[#This Row],[Czy dobry przedział ]] = "TAK"), 300, 0)</f>
        <v>300</v>
      </c>
      <c r="I150" s="4" t="str">
        <f>IF(AND(ekodom3[[#This Row],[Data]] &gt;= DATE(2022,4,1), ekodom3[[#This Row],[Data]]&lt;=DATE(2022,9, 30)), "TAK", "NIE")</f>
        <v>TAK</v>
      </c>
      <c r="J150" s="4">
        <f>ekodom3[[#This Row],[Zużycie rodzinne]]+ekodom3[[#This Row],[Specjalne dolanie]]</f>
        <v>490</v>
      </c>
      <c r="K150" s="4">
        <f>ekodom3[[#This Row],[Stan po renetcji]]-ekodom3[[#This Row],[Zmiana]]</f>
        <v>-490</v>
      </c>
      <c r="L150" s="4">
        <f>MAX(ekodom3[[#This Row],[Zbiornik po zmianie]],0)</f>
        <v>0</v>
      </c>
    </row>
    <row r="151" spans="1:12" x14ac:dyDescent="0.45">
      <c r="A151" s="1">
        <v>44711</v>
      </c>
      <c r="B151">
        <v>0</v>
      </c>
      <c r="C151">
        <f t="shared" si="2"/>
        <v>0</v>
      </c>
      <c r="D151">
        <f>ekodom3[[#This Row],[retencja]]+ekodom3[[#This Row],[Stan przed]]</f>
        <v>0</v>
      </c>
      <c r="E151">
        <f>IF(ekodom3[[#This Row],[Dzień tygodnia]] = 3, 260, 190)</f>
        <v>190</v>
      </c>
      <c r="F151">
        <f>WEEKDAY(ekodom3[[#This Row],[Data]],2)</f>
        <v>1</v>
      </c>
      <c r="G151" s="4">
        <f>IF(ekodom3[[#This Row],[retencja]]= 0, G150+1, 0)</f>
        <v>11</v>
      </c>
      <c r="H151" s="4">
        <f>IF(AND(AND(ekodom3[[#This Row],[Dni bez deszczu dp]] &gt;= 5, MOD(ekodom3[[#This Row],[Dni bez deszczu dp]], 5) = 0), ekodom3[[#This Row],[Czy dobry przedział ]] = "TAK"), 300, 0)</f>
        <v>0</v>
      </c>
      <c r="I151" s="4" t="str">
        <f>IF(AND(ekodom3[[#This Row],[Data]] &gt;= DATE(2022,4,1), ekodom3[[#This Row],[Data]]&lt;=DATE(2022,9, 30)), "TAK", "NIE")</f>
        <v>TAK</v>
      </c>
      <c r="J151" s="4">
        <f>ekodom3[[#This Row],[Zużycie rodzinne]]+ekodom3[[#This Row],[Specjalne dolanie]]</f>
        <v>190</v>
      </c>
      <c r="K151" s="4">
        <f>ekodom3[[#This Row],[Stan po renetcji]]-ekodom3[[#This Row],[Zmiana]]</f>
        <v>-190</v>
      </c>
      <c r="L151" s="4">
        <f>MAX(ekodom3[[#This Row],[Zbiornik po zmianie]],0)</f>
        <v>0</v>
      </c>
    </row>
    <row r="152" spans="1:12" x14ac:dyDescent="0.45">
      <c r="A152" s="1">
        <v>44712</v>
      </c>
      <c r="B152">
        <v>0</v>
      </c>
      <c r="C152">
        <f t="shared" si="2"/>
        <v>0</v>
      </c>
      <c r="D152">
        <f>ekodom3[[#This Row],[retencja]]+ekodom3[[#This Row],[Stan przed]]</f>
        <v>0</v>
      </c>
      <c r="E152">
        <f>IF(ekodom3[[#This Row],[Dzień tygodnia]] = 3, 260, 190)</f>
        <v>190</v>
      </c>
      <c r="F152">
        <f>WEEKDAY(ekodom3[[#This Row],[Data]],2)</f>
        <v>2</v>
      </c>
      <c r="G152" s="4">
        <f>IF(ekodom3[[#This Row],[retencja]]= 0, G151+1, 0)</f>
        <v>12</v>
      </c>
      <c r="H152" s="4">
        <f>IF(AND(AND(ekodom3[[#This Row],[Dni bez deszczu dp]] &gt;= 5, MOD(ekodom3[[#This Row],[Dni bez deszczu dp]], 5) = 0), ekodom3[[#This Row],[Czy dobry przedział ]] = "TAK"), 300, 0)</f>
        <v>0</v>
      </c>
      <c r="I152" s="4" t="str">
        <f>IF(AND(ekodom3[[#This Row],[Data]] &gt;= DATE(2022,4,1), ekodom3[[#This Row],[Data]]&lt;=DATE(2022,9, 30)), "TAK", "NIE")</f>
        <v>TAK</v>
      </c>
      <c r="J152" s="4">
        <f>ekodom3[[#This Row],[Zużycie rodzinne]]+ekodom3[[#This Row],[Specjalne dolanie]]</f>
        <v>190</v>
      </c>
      <c r="K152" s="4">
        <f>ekodom3[[#This Row],[Stan po renetcji]]-ekodom3[[#This Row],[Zmiana]]</f>
        <v>-190</v>
      </c>
      <c r="L152" s="4">
        <f>MAX(ekodom3[[#This Row],[Zbiornik po zmianie]],0)</f>
        <v>0</v>
      </c>
    </row>
    <row r="153" spans="1:12" x14ac:dyDescent="0.45">
      <c r="A153" s="1">
        <v>44713</v>
      </c>
      <c r="B153">
        <v>0</v>
      </c>
      <c r="C153">
        <f t="shared" si="2"/>
        <v>0</v>
      </c>
      <c r="D153">
        <f>ekodom3[[#This Row],[retencja]]+ekodom3[[#This Row],[Stan przed]]</f>
        <v>0</v>
      </c>
      <c r="E153">
        <f>IF(ekodom3[[#This Row],[Dzień tygodnia]] = 3, 260, 190)</f>
        <v>260</v>
      </c>
      <c r="F153">
        <f>WEEKDAY(ekodom3[[#This Row],[Data]],2)</f>
        <v>3</v>
      </c>
      <c r="G153" s="4">
        <f>IF(ekodom3[[#This Row],[retencja]]= 0, G152+1, 0)</f>
        <v>13</v>
      </c>
      <c r="H153" s="4">
        <f>IF(AND(AND(ekodom3[[#This Row],[Dni bez deszczu dp]] &gt;= 5, MOD(ekodom3[[#This Row],[Dni bez deszczu dp]], 5) = 0), ekodom3[[#This Row],[Czy dobry przedział ]] = "TAK"), 300, 0)</f>
        <v>0</v>
      </c>
      <c r="I153" s="4" t="str">
        <f>IF(AND(ekodom3[[#This Row],[Data]] &gt;= DATE(2022,4,1), ekodom3[[#This Row],[Data]]&lt;=DATE(2022,9, 30)), "TAK", "NIE")</f>
        <v>TAK</v>
      </c>
      <c r="J153" s="4">
        <f>ekodom3[[#This Row],[Zużycie rodzinne]]+ekodom3[[#This Row],[Specjalne dolanie]]</f>
        <v>260</v>
      </c>
      <c r="K153" s="4">
        <f>ekodom3[[#This Row],[Stan po renetcji]]-ekodom3[[#This Row],[Zmiana]]</f>
        <v>-260</v>
      </c>
      <c r="L153" s="4">
        <f>MAX(ekodom3[[#This Row],[Zbiornik po zmianie]],0)</f>
        <v>0</v>
      </c>
    </row>
    <row r="154" spans="1:12" x14ac:dyDescent="0.45">
      <c r="A154" s="1">
        <v>44714</v>
      </c>
      <c r="B154">
        <v>18</v>
      </c>
      <c r="C154">
        <f t="shared" si="2"/>
        <v>0</v>
      </c>
      <c r="D154">
        <f>ekodom3[[#This Row],[retencja]]+ekodom3[[#This Row],[Stan przed]]</f>
        <v>18</v>
      </c>
      <c r="E154">
        <f>IF(ekodom3[[#This Row],[Dzień tygodnia]] = 3, 260, 190)</f>
        <v>190</v>
      </c>
      <c r="F154">
        <f>WEEKDAY(ekodom3[[#This Row],[Data]],2)</f>
        <v>4</v>
      </c>
      <c r="G154" s="4">
        <f>IF(ekodom3[[#This Row],[retencja]]= 0, G153+1, 0)</f>
        <v>0</v>
      </c>
      <c r="H154" s="4">
        <f>IF(AND(AND(ekodom3[[#This Row],[Dni bez deszczu dp]] &gt;= 5, MOD(ekodom3[[#This Row],[Dni bez deszczu dp]], 5) = 0), ekodom3[[#This Row],[Czy dobry przedział ]] = "TAK"), 300, 0)</f>
        <v>0</v>
      </c>
      <c r="I154" s="4" t="str">
        <f>IF(AND(ekodom3[[#This Row],[Data]] &gt;= DATE(2022,4,1), ekodom3[[#This Row],[Data]]&lt;=DATE(2022,9, 30)), "TAK", "NIE")</f>
        <v>TAK</v>
      </c>
      <c r="J154" s="4">
        <f>ekodom3[[#This Row],[Zużycie rodzinne]]+ekodom3[[#This Row],[Specjalne dolanie]]</f>
        <v>190</v>
      </c>
      <c r="K154" s="4">
        <f>ekodom3[[#This Row],[Stan po renetcji]]-ekodom3[[#This Row],[Zmiana]]</f>
        <v>-172</v>
      </c>
      <c r="L154" s="4">
        <f>MAX(ekodom3[[#This Row],[Zbiornik po zmianie]],0)</f>
        <v>0</v>
      </c>
    </row>
    <row r="155" spans="1:12" x14ac:dyDescent="0.45">
      <c r="A155" s="1">
        <v>44715</v>
      </c>
      <c r="B155">
        <v>525</v>
      </c>
      <c r="C155">
        <f t="shared" si="2"/>
        <v>0</v>
      </c>
      <c r="D155">
        <f>ekodom3[[#This Row],[retencja]]+ekodom3[[#This Row],[Stan przed]]</f>
        <v>525</v>
      </c>
      <c r="E155">
        <f>IF(ekodom3[[#This Row],[Dzień tygodnia]] = 3, 260, 190)</f>
        <v>190</v>
      </c>
      <c r="F155">
        <f>WEEKDAY(ekodom3[[#This Row],[Data]],2)</f>
        <v>5</v>
      </c>
      <c r="G155" s="4">
        <f>IF(ekodom3[[#This Row],[retencja]]= 0, G154+1, 0)</f>
        <v>0</v>
      </c>
      <c r="H155" s="4">
        <f>IF(AND(AND(ekodom3[[#This Row],[Dni bez deszczu dp]] &gt;= 5, MOD(ekodom3[[#This Row],[Dni bez deszczu dp]], 5) = 0), ekodom3[[#This Row],[Czy dobry przedział ]] = "TAK"), 300, 0)</f>
        <v>0</v>
      </c>
      <c r="I155" s="4" t="str">
        <f>IF(AND(ekodom3[[#This Row],[Data]] &gt;= DATE(2022,4,1), ekodom3[[#This Row],[Data]]&lt;=DATE(2022,9, 30)), "TAK", "NIE")</f>
        <v>TAK</v>
      </c>
      <c r="J155" s="4">
        <f>ekodom3[[#This Row],[Zużycie rodzinne]]+ekodom3[[#This Row],[Specjalne dolanie]]</f>
        <v>190</v>
      </c>
      <c r="K155" s="4">
        <f>ekodom3[[#This Row],[Stan po renetcji]]-ekodom3[[#This Row],[Zmiana]]</f>
        <v>335</v>
      </c>
      <c r="L155" s="4">
        <f>MAX(ekodom3[[#This Row],[Zbiornik po zmianie]],0)</f>
        <v>335</v>
      </c>
    </row>
    <row r="156" spans="1:12" x14ac:dyDescent="0.45">
      <c r="A156" s="1">
        <v>44716</v>
      </c>
      <c r="B156">
        <v>697</v>
      </c>
      <c r="C156">
        <f t="shared" si="2"/>
        <v>335</v>
      </c>
      <c r="D156">
        <f>ekodom3[[#This Row],[retencja]]+ekodom3[[#This Row],[Stan przed]]</f>
        <v>1032</v>
      </c>
      <c r="E156">
        <f>IF(ekodom3[[#This Row],[Dzień tygodnia]] = 3, 260, 190)</f>
        <v>190</v>
      </c>
      <c r="F156">
        <f>WEEKDAY(ekodom3[[#This Row],[Data]],2)</f>
        <v>6</v>
      </c>
      <c r="G156" s="4">
        <f>IF(ekodom3[[#This Row],[retencja]]= 0, G155+1, 0)</f>
        <v>0</v>
      </c>
      <c r="H156" s="4">
        <f>IF(AND(AND(ekodom3[[#This Row],[Dni bez deszczu dp]] &gt;= 5, MOD(ekodom3[[#This Row],[Dni bez deszczu dp]], 5) = 0), ekodom3[[#This Row],[Czy dobry przedział ]] = "TAK"), 300, 0)</f>
        <v>0</v>
      </c>
      <c r="I156" s="4" t="str">
        <f>IF(AND(ekodom3[[#This Row],[Data]] &gt;= DATE(2022,4,1), ekodom3[[#This Row],[Data]]&lt;=DATE(2022,9, 30)), "TAK", "NIE")</f>
        <v>TAK</v>
      </c>
      <c r="J156" s="4">
        <f>ekodom3[[#This Row],[Zużycie rodzinne]]+ekodom3[[#This Row],[Specjalne dolanie]]</f>
        <v>190</v>
      </c>
      <c r="K156" s="4">
        <f>ekodom3[[#This Row],[Stan po renetcji]]-ekodom3[[#This Row],[Zmiana]]</f>
        <v>842</v>
      </c>
      <c r="L156" s="4">
        <f>MAX(ekodom3[[#This Row],[Zbiornik po zmianie]],0)</f>
        <v>842</v>
      </c>
    </row>
    <row r="157" spans="1:12" x14ac:dyDescent="0.45">
      <c r="A157" s="1">
        <v>44717</v>
      </c>
      <c r="B157">
        <v>786</v>
      </c>
      <c r="C157">
        <f t="shared" si="2"/>
        <v>842</v>
      </c>
      <c r="D157">
        <f>ekodom3[[#This Row],[retencja]]+ekodom3[[#This Row],[Stan przed]]</f>
        <v>1628</v>
      </c>
      <c r="E157">
        <f>IF(ekodom3[[#This Row],[Dzień tygodnia]] = 3, 260, 190)</f>
        <v>190</v>
      </c>
      <c r="F157">
        <f>WEEKDAY(ekodom3[[#This Row],[Data]],2)</f>
        <v>7</v>
      </c>
      <c r="G157" s="4">
        <f>IF(ekodom3[[#This Row],[retencja]]= 0, G156+1, 0)</f>
        <v>0</v>
      </c>
      <c r="H157" s="4">
        <f>IF(AND(AND(ekodom3[[#This Row],[Dni bez deszczu dp]] &gt;= 5, MOD(ekodom3[[#This Row],[Dni bez deszczu dp]], 5) = 0), ekodom3[[#This Row],[Czy dobry przedział ]] = "TAK"), 300, 0)</f>
        <v>0</v>
      </c>
      <c r="I157" s="4" t="str">
        <f>IF(AND(ekodom3[[#This Row],[Data]] &gt;= DATE(2022,4,1), ekodom3[[#This Row],[Data]]&lt;=DATE(2022,9, 30)), "TAK", "NIE")</f>
        <v>TAK</v>
      </c>
      <c r="J157" s="4">
        <f>ekodom3[[#This Row],[Zużycie rodzinne]]+ekodom3[[#This Row],[Specjalne dolanie]]</f>
        <v>190</v>
      </c>
      <c r="K157" s="4">
        <f>ekodom3[[#This Row],[Stan po renetcji]]-ekodom3[[#This Row],[Zmiana]]</f>
        <v>1438</v>
      </c>
      <c r="L157" s="4">
        <f>MAX(ekodom3[[#This Row],[Zbiornik po zmianie]],0)</f>
        <v>1438</v>
      </c>
    </row>
    <row r="158" spans="1:12" x14ac:dyDescent="0.45">
      <c r="A158" s="1">
        <v>44718</v>
      </c>
      <c r="B158">
        <v>792</v>
      </c>
      <c r="C158">
        <f t="shared" si="2"/>
        <v>1438</v>
      </c>
      <c r="D158">
        <f>ekodom3[[#This Row],[retencja]]+ekodom3[[#This Row],[Stan przed]]</f>
        <v>2230</v>
      </c>
      <c r="E158">
        <f>IF(ekodom3[[#This Row],[Dzień tygodnia]] = 3, 260, 190)</f>
        <v>190</v>
      </c>
      <c r="F158">
        <f>WEEKDAY(ekodom3[[#This Row],[Data]],2)</f>
        <v>1</v>
      </c>
      <c r="G158" s="4">
        <f>IF(ekodom3[[#This Row],[retencja]]= 0, G157+1, 0)</f>
        <v>0</v>
      </c>
      <c r="H158" s="4">
        <f>IF(AND(AND(ekodom3[[#This Row],[Dni bez deszczu dp]] &gt;= 5, MOD(ekodom3[[#This Row],[Dni bez deszczu dp]], 5) = 0), ekodom3[[#This Row],[Czy dobry przedział ]] = "TAK"), 300, 0)</f>
        <v>0</v>
      </c>
      <c r="I158" s="4" t="str">
        <f>IF(AND(ekodom3[[#This Row],[Data]] &gt;= DATE(2022,4,1), ekodom3[[#This Row],[Data]]&lt;=DATE(2022,9, 30)), "TAK", "NIE")</f>
        <v>TAK</v>
      </c>
      <c r="J158" s="4">
        <f>ekodom3[[#This Row],[Zużycie rodzinne]]+ekodom3[[#This Row],[Specjalne dolanie]]</f>
        <v>190</v>
      </c>
      <c r="K158" s="4">
        <f>ekodom3[[#This Row],[Stan po renetcji]]-ekodom3[[#This Row],[Zmiana]]</f>
        <v>2040</v>
      </c>
      <c r="L158" s="4">
        <f>MAX(ekodom3[[#This Row],[Zbiornik po zmianie]],0)</f>
        <v>2040</v>
      </c>
    </row>
    <row r="159" spans="1:12" x14ac:dyDescent="0.45">
      <c r="A159" s="1">
        <v>44719</v>
      </c>
      <c r="B159">
        <v>0</v>
      </c>
      <c r="C159">
        <f t="shared" si="2"/>
        <v>2040</v>
      </c>
      <c r="D159">
        <f>ekodom3[[#This Row],[retencja]]+ekodom3[[#This Row],[Stan przed]]</f>
        <v>2040</v>
      </c>
      <c r="E159">
        <f>IF(ekodom3[[#This Row],[Dzień tygodnia]] = 3, 260, 190)</f>
        <v>190</v>
      </c>
      <c r="F159">
        <f>WEEKDAY(ekodom3[[#This Row],[Data]],2)</f>
        <v>2</v>
      </c>
      <c r="G159" s="4">
        <f>IF(ekodom3[[#This Row],[retencja]]= 0, G158+1, 0)</f>
        <v>1</v>
      </c>
      <c r="H159" s="4">
        <f>IF(AND(AND(ekodom3[[#This Row],[Dni bez deszczu dp]] &gt;= 5, MOD(ekodom3[[#This Row],[Dni bez deszczu dp]], 5) = 0), ekodom3[[#This Row],[Czy dobry przedział ]] = "TAK"), 300, 0)</f>
        <v>0</v>
      </c>
      <c r="I159" s="4" t="str">
        <f>IF(AND(ekodom3[[#This Row],[Data]] &gt;= DATE(2022,4,1), ekodom3[[#This Row],[Data]]&lt;=DATE(2022,9, 30)), "TAK", "NIE")</f>
        <v>TAK</v>
      </c>
      <c r="J159" s="4">
        <f>ekodom3[[#This Row],[Zużycie rodzinne]]+ekodom3[[#This Row],[Specjalne dolanie]]</f>
        <v>190</v>
      </c>
      <c r="K159" s="4">
        <f>ekodom3[[#This Row],[Stan po renetcji]]-ekodom3[[#This Row],[Zmiana]]</f>
        <v>1850</v>
      </c>
      <c r="L159" s="4">
        <f>MAX(ekodom3[[#This Row],[Zbiornik po zmianie]],0)</f>
        <v>1850</v>
      </c>
    </row>
    <row r="160" spans="1:12" x14ac:dyDescent="0.45">
      <c r="A160" s="1">
        <v>44720</v>
      </c>
      <c r="B160">
        <v>0</v>
      </c>
      <c r="C160">
        <f t="shared" si="2"/>
        <v>1850</v>
      </c>
      <c r="D160">
        <f>ekodom3[[#This Row],[retencja]]+ekodom3[[#This Row],[Stan przed]]</f>
        <v>1850</v>
      </c>
      <c r="E160">
        <f>IF(ekodom3[[#This Row],[Dzień tygodnia]] = 3, 260, 190)</f>
        <v>260</v>
      </c>
      <c r="F160">
        <f>WEEKDAY(ekodom3[[#This Row],[Data]],2)</f>
        <v>3</v>
      </c>
      <c r="G160" s="4">
        <f>IF(ekodom3[[#This Row],[retencja]]= 0, G159+1, 0)</f>
        <v>2</v>
      </c>
      <c r="H160" s="4">
        <f>IF(AND(AND(ekodom3[[#This Row],[Dni bez deszczu dp]] &gt;= 5, MOD(ekodom3[[#This Row],[Dni bez deszczu dp]], 5) = 0), ekodom3[[#This Row],[Czy dobry przedział ]] = "TAK"), 300, 0)</f>
        <v>0</v>
      </c>
      <c r="I160" s="4" t="str">
        <f>IF(AND(ekodom3[[#This Row],[Data]] &gt;= DATE(2022,4,1), ekodom3[[#This Row],[Data]]&lt;=DATE(2022,9, 30)), "TAK", "NIE")</f>
        <v>TAK</v>
      </c>
      <c r="J160" s="4">
        <f>ekodom3[[#This Row],[Zużycie rodzinne]]+ekodom3[[#This Row],[Specjalne dolanie]]</f>
        <v>260</v>
      </c>
      <c r="K160" s="4">
        <f>ekodom3[[#This Row],[Stan po renetcji]]-ekodom3[[#This Row],[Zmiana]]</f>
        <v>1590</v>
      </c>
      <c r="L160" s="4">
        <f>MAX(ekodom3[[#This Row],[Zbiornik po zmianie]],0)</f>
        <v>1590</v>
      </c>
    </row>
    <row r="161" spans="1:12" x14ac:dyDescent="0.45">
      <c r="A161" s="1">
        <v>44721</v>
      </c>
      <c r="B161">
        <v>0</v>
      </c>
      <c r="C161">
        <f t="shared" si="2"/>
        <v>1590</v>
      </c>
      <c r="D161">
        <f>ekodom3[[#This Row],[retencja]]+ekodom3[[#This Row],[Stan przed]]</f>
        <v>1590</v>
      </c>
      <c r="E161">
        <f>IF(ekodom3[[#This Row],[Dzień tygodnia]] = 3, 260, 190)</f>
        <v>190</v>
      </c>
      <c r="F161">
        <f>WEEKDAY(ekodom3[[#This Row],[Data]],2)</f>
        <v>4</v>
      </c>
      <c r="G161" s="4">
        <f>IF(ekodom3[[#This Row],[retencja]]= 0, G160+1, 0)</f>
        <v>3</v>
      </c>
      <c r="H161" s="4">
        <f>IF(AND(AND(ekodom3[[#This Row],[Dni bez deszczu dp]] &gt;= 5, MOD(ekodom3[[#This Row],[Dni bez deszczu dp]], 5) = 0), ekodom3[[#This Row],[Czy dobry przedział ]] = "TAK"), 300, 0)</f>
        <v>0</v>
      </c>
      <c r="I161" s="4" t="str">
        <f>IF(AND(ekodom3[[#This Row],[Data]] &gt;= DATE(2022,4,1), ekodom3[[#This Row],[Data]]&lt;=DATE(2022,9, 30)), "TAK", "NIE")</f>
        <v>TAK</v>
      </c>
      <c r="J161" s="4">
        <f>ekodom3[[#This Row],[Zużycie rodzinne]]+ekodom3[[#This Row],[Specjalne dolanie]]</f>
        <v>190</v>
      </c>
      <c r="K161" s="4">
        <f>ekodom3[[#This Row],[Stan po renetcji]]-ekodom3[[#This Row],[Zmiana]]</f>
        <v>1400</v>
      </c>
      <c r="L161" s="4">
        <f>MAX(ekodom3[[#This Row],[Zbiornik po zmianie]],0)</f>
        <v>1400</v>
      </c>
    </row>
    <row r="162" spans="1:12" x14ac:dyDescent="0.45">
      <c r="A162" s="1">
        <v>44722</v>
      </c>
      <c r="B162">
        <v>0</v>
      </c>
      <c r="C162">
        <f t="shared" si="2"/>
        <v>1400</v>
      </c>
      <c r="D162">
        <f>ekodom3[[#This Row],[retencja]]+ekodom3[[#This Row],[Stan przed]]</f>
        <v>1400</v>
      </c>
      <c r="E162">
        <f>IF(ekodom3[[#This Row],[Dzień tygodnia]] = 3, 260, 190)</f>
        <v>190</v>
      </c>
      <c r="F162">
        <f>WEEKDAY(ekodom3[[#This Row],[Data]],2)</f>
        <v>5</v>
      </c>
      <c r="G162" s="4">
        <f>IF(ekodom3[[#This Row],[retencja]]= 0, G161+1, 0)</f>
        <v>4</v>
      </c>
      <c r="H162" s="4">
        <f>IF(AND(AND(ekodom3[[#This Row],[Dni bez deszczu dp]] &gt;= 5, MOD(ekodom3[[#This Row],[Dni bez deszczu dp]], 5) = 0), ekodom3[[#This Row],[Czy dobry przedział ]] = "TAK"), 300, 0)</f>
        <v>0</v>
      </c>
      <c r="I162" s="4" t="str">
        <f>IF(AND(ekodom3[[#This Row],[Data]] &gt;= DATE(2022,4,1), ekodom3[[#This Row],[Data]]&lt;=DATE(2022,9, 30)), "TAK", "NIE")</f>
        <v>TAK</v>
      </c>
      <c r="J162" s="4">
        <f>ekodom3[[#This Row],[Zużycie rodzinne]]+ekodom3[[#This Row],[Specjalne dolanie]]</f>
        <v>190</v>
      </c>
      <c r="K162" s="4">
        <f>ekodom3[[#This Row],[Stan po renetcji]]-ekodom3[[#This Row],[Zmiana]]</f>
        <v>1210</v>
      </c>
      <c r="L162" s="4">
        <f>MAX(ekodom3[[#This Row],[Zbiornik po zmianie]],0)</f>
        <v>1210</v>
      </c>
    </row>
    <row r="163" spans="1:12" x14ac:dyDescent="0.45">
      <c r="A163" s="1">
        <v>44723</v>
      </c>
      <c r="B163">
        <v>0</v>
      </c>
      <c r="C163">
        <f t="shared" si="2"/>
        <v>1210</v>
      </c>
      <c r="D163">
        <f>ekodom3[[#This Row],[retencja]]+ekodom3[[#This Row],[Stan przed]]</f>
        <v>1210</v>
      </c>
      <c r="E163">
        <f>IF(ekodom3[[#This Row],[Dzień tygodnia]] = 3, 260, 190)</f>
        <v>190</v>
      </c>
      <c r="F163">
        <f>WEEKDAY(ekodom3[[#This Row],[Data]],2)</f>
        <v>6</v>
      </c>
      <c r="G163" s="4">
        <f>IF(ekodom3[[#This Row],[retencja]]= 0, G162+1, 0)</f>
        <v>5</v>
      </c>
      <c r="H163" s="4">
        <f>IF(AND(AND(ekodom3[[#This Row],[Dni bez deszczu dp]] &gt;= 5, MOD(ekodom3[[#This Row],[Dni bez deszczu dp]], 5) = 0), ekodom3[[#This Row],[Czy dobry przedział ]] = "TAK"), 300, 0)</f>
        <v>300</v>
      </c>
      <c r="I163" s="4" t="str">
        <f>IF(AND(ekodom3[[#This Row],[Data]] &gt;= DATE(2022,4,1), ekodom3[[#This Row],[Data]]&lt;=DATE(2022,9, 30)), "TAK", "NIE")</f>
        <v>TAK</v>
      </c>
      <c r="J163" s="4">
        <f>ekodom3[[#This Row],[Zużycie rodzinne]]+ekodom3[[#This Row],[Specjalne dolanie]]</f>
        <v>490</v>
      </c>
      <c r="K163" s="4">
        <f>ekodom3[[#This Row],[Stan po renetcji]]-ekodom3[[#This Row],[Zmiana]]</f>
        <v>720</v>
      </c>
      <c r="L163" s="4">
        <f>MAX(ekodom3[[#This Row],[Zbiornik po zmianie]],0)</f>
        <v>720</v>
      </c>
    </row>
    <row r="164" spans="1:12" x14ac:dyDescent="0.45">
      <c r="A164" s="1">
        <v>44724</v>
      </c>
      <c r="B164">
        <v>0</v>
      </c>
      <c r="C164">
        <f t="shared" si="2"/>
        <v>720</v>
      </c>
      <c r="D164">
        <f>ekodom3[[#This Row],[retencja]]+ekodom3[[#This Row],[Stan przed]]</f>
        <v>720</v>
      </c>
      <c r="E164">
        <f>IF(ekodom3[[#This Row],[Dzień tygodnia]] = 3, 260, 190)</f>
        <v>190</v>
      </c>
      <c r="F164">
        <f>WEEKDAY(ekodom3[[#This Row],[Data]],2)</f>
        <v>7</v>
      </c>
      <c r="G164" s="4">
        <f>IF(ekodom3[[#This Row],[retencja]]= 0, G163+1, 0)</f>
        <v>6</v>
      </c>
      <c r="H164" s="4">
        <f>IF(AND(AND(ekodom3[[#This Row],[Dni bez deszczu dp]] &gt;= 5, MOD(ekodom3[[#This Row],[Dni bez deszczu dp]], 5) = 0), ekodom3[[#This Row],[Czy dobry przedział ]] = "TAK"), 300, 0)</f>
        <v>0</v>
      </c>
      <c r="I164" s="4" t="str">
        <f>IF(AND(ekodom3[[#This Row],[Data]] &gt;= DATE(2022,4,1), ekodom3[[#This Row],[Data]]&lt;=DATE(2022,9, 30)), "TAK", "NIE")</f>
        <v>TAK</v>
      </c>
      <c r="J164" s="4">
        <f>ekodom3[[#This Row],[Zużycie rodzinne]]+ekodom3[[#This Row],[Specjalne dolanie]]</f>
        <v>190</v>
      </c>
      <c r="K164" s="4">
        <f>ekodom3[[#This Row],[Stan po renetcji]]-ekodom3[[#This Row],[Zmiana]]</f>
        <v>530</v>
      </c>
      <c r="L164" s="4">
        <f>MAX(ekodom3[[#This Row],[Zbiornik po zmianie]],0)</f>
        <v>530</v>
      </c>
    </row>
    <row r="165" spans="1:12" x14ac:dyDescent="0.45">
      <c r="A165" s="1">
        <v>44725</v>
      </c>
      <c r="B165">
        <v>0</v>
      </c>
      <c r="C165">
        <f t="shared" si="2"/>
        <v>530</v>
      </c>
      <c r="D165">
        <f>ekodom3[[#This Row],[retencja]]+ekodom3[[#This Row],[Stan przed]]</f>
        <v>530</v>
      </c>
      <c r="E165">
        <f>IF(ekodom3[[#This Row],[Dzień tygodnia]] = 3, 260, 190)</f>
        <v>190</v>
      </c>
      <c r="F165">
        <f>WEEKDAY(ekodom3[[#This Row],[Data]],2)</f>
        <v>1</v>
      </c>
      <c r="G165" s="4">
        <f>IF(ekodom3[[#This Row],[retencja]]= 0, G164+1, 0)</f>
        <v>7</v>
      </c>
      <c r="H165" s="4">
        <f>IF(AND(AND(ekodom3[[#This Row],[Dni bez deszczu dp]] &gt;= 5, MOD(ekodom3[[#This Row],[Dni bez deszczu dp]], 5) = 0), ekodom3[[#This Row],[Czy dobry przedział ]] = "TAK"), 300, 0)</f>
        <v>0</v>
      </c>
      <c r="I165" s="4" t="str">
        <f>IF(AND(ekodom3[[#This Row],[Data]] &gt;= DATE(2022,4,1), ekodom3[[#This Row],[Data]]&lt;=DATE(2022,9, 30)), "TAK", "NIE")</f>
        <v>TAK</v>
      </c>
      <c r="J165" s="4">
        <f>ekodom3[[#This Row],[Zużycie rodzinne]]+ekodom3[[#This Row],[Specjalne dolanie]]</f>
        <v>190</v>
      </c>
      <c r="K165" s="4">
        <f>ekodom3[[#This Row],[Stan po renetcji]]-ekodom3[[#This Row],[Zmiana]]</f>
        <v>340</v>
      </c>
      <c r="L165" s="4">
        <f>MAX(ekodom3[[#This Row],[Zbiornik po zmianie]],0)</f>
        <v>340</v>
      </c>
    </row>
    <row r="166" spans="1:12" x14ac:dyDescent="0.45">
      <c r="A166" s="1">
        <v>44726</v>
      </c>
      <c r="B166">
        <v>0</v>
      </c>
      <c r="C166">
        <f t="shared" si="2"/>
        <v>340</v>
      </c>
      <c r="D166">
        <f>ekodom3[[#This Row],[retencja]]+ekodom3[[#This Row],[Stan przed]]</f>
        <v>340</v>
      </c>
      <c r="E166">
        <f>IF(ekodom3[[#This Row],[Dzień tygodnia]] = 3, 260, 190)</f>
        <v>190</v>
      </c>
      <c r="F166">
        <f>WEEKDAY(ekodom3[[#This Row],[Data]],2)</f>
        <v>2</v>
      </c>
      <c r="G166" s="4">
        <f>IF(ekodom3[[#This Row],[retencja]]= 0, G165+1, 0)</f>
        <v>8</v>
      </c>
      <c r="H166" s="4">
        <f>IF(AND(AND(ekodom3[[#This Row],[Dni bez deszczu dp]] &gt;= 5, MOD(ekodom3[[#This Row],[Dni bez deszczu dp]], 5) = 0), ekodom3[[#This Row],[Czy dobry przedział ]] = "TAK"), 300, 0)</f>
        <v>0</v>
      </c>
      <c r="I166" s="4" t="str">
        <f>IF(AND(ekodom3[[#This Row],[Data]] &gt;= DATE(2022,4,1), ekodom3[[#This Row],[Data]]&lt;=DATE(2022,9, 30)), "TAK", "NIE")</f>
        <v>TAK</v>
      </c>
      <c r="J166" s="4">
        <f>ekodom3[[#This Row],[Zużycie rodzinne]]+ekodom3[[#This Row],[Specjalne dolanie]]</f>
        <v>190</v>
      </c>
      <c r="K166" s="4">
        <f>ekodom3[[#This Row],[Stan po renetcji]]-ekodom3[[#This Row],[Zmiana]]</f>
        <v>150</v>
      </c>
      <c r="L166" s="4">
        <f>MAX(ekodom3[[#This Row],[Zbiornik po zmianie]],0)</f>
        <v>150</v>
      </c>
    </row>
    <row r="167" spans="1:12" x14ac:dyDescent="0.45">
      <c r="A167" s="1">
        <v>44727</v>
      </c>
      <c r="B167">
        <v>0</v>
      </c>
      <c r="C167">
        <f t="shared" si="2"/>
        <v>150</v>
      </c>
      <c r="D167">
        <f>ekodom3[[#This Row],[retencja]]+ekodom3[[#This Row],[Stan przed]]</f>
        <v>150</v>
      </c>
      <c r="E167">
        <f>IF(ekodom3[[#This Row],[Dzień tygodnia]] = 3, 260, 190)</f>
        <v>260</v>
      </c>
      <c r="F167">
        <f>WEEKDAY(ekodom3[[#This Row],[Data]],2)</f>
        <v>3</v>
      </c>
      <c r="G167" s="4">
        <f>IF(ekodom3[[#This Row],[retencja]]= 0, G166+1, 0)</f>
        <v>9</v>
      </c>
      <c r="H167" s="4">
        <f>IF(AND(AND(ekodom3[[#This Row],[Dni bez deszczu dp]] &gt;= 5, MOD(ekodom3[[#This Row],[Dni bez deszczu dp]], 5) = 0), ekodom3[[#This Row],[Czy dobry przedział ]] = "TAK"), 300, 0)</f>
        <v>0</v>
      </c>
      <c r="I167" s="4" t="str">
        <f>IF(AND(ekodom3[[#This Row],[Data]] &gt;= DATE(2022,4,1), ekodom3[[#This Row],[Data]]&lt;=DATE(2022,9, 30)), "TAK", "NIE")</f>
        <v>TAK</v>
      </c>
      <c r="J167" s="4">
        <f>ekodom3[[#This Row],[Zużycie rodzinne]]+ekodom3[[#This Row],[Specjalne dolanie]]</f>
        <v>260</v>
      </c>
      <c r="K167" s="4">
        <f>ekodom3[[#This Row],[Stan po renetcji]]-ekodom3[[#This Row],[Zmiana]]</f>
        <v>-110</v>
      </c>
      <c r="L167" s="4">
        <f>MAX(ekodom3[[#This Row],[Zbiornik po zmianie]],0)</f>
        <v>0</v>
      </c>
    </row>
    <row r="168" spans="1:12" x14ac:dyDescent="0.45">
      <c r="A168" s="1">
        <v>44728</v>
      </c>
      <c r="B168">
        <v>0</v>
      </c>
      <c r="C168">
        <f t="shared" si="2"/>
        <v>0</v>
      </c>
      <c r="D168">
        <f>ekodom3[[#This Row],[retencja]]+ekodom3[[#This Row],[Stan przed]]</f>
        <v>0</v>
      </c>
      <c r="E168">
        <f>IF(ekodom3[[#This Row],[Dzień tygodnia]] = 3, 260, 190)</f>
        <v>190</v>
      </c>
      <c r="F168">
        <f>WEEKDAY(ekodom3[[#This Row],[Data]],2)</f>
        <v>4</v>
      </c>
      <c r="G168" s="4">
        <f>IF(ekodom3[[#This Row],[retencja]]= 0, G167+1, 0)</f>
        <v>10</v>
      </c>
      <c r="H168" s="4">
        <f>IF(AND(AND(ekodom3[[#This Row],[Dni bez deszczu dp]] &gt;= 5, MOD(ekodom3[[#This Row],[Dni bez deszczu dp]], 5) = 0), ekodom3[[#This Row],[Czy dobry przedział ]] = "TAK"), 300, 0)</f>
        <v>300</v>
      </c>
      <c r="I168" s="4" t="str">
        <f>IF(AND(ekodom3[[#This Row],[Data]] &gt;= DATE(2022,4,1), ekodom3[[#This Row],[Data]]&lt;=DATE(2022,9, 30)), "TAK", "NIE")</f>
        <v>TAK</v>
      </c>
      <c r="J168" s="4">
        <f>ekodom3[[#This Row],[Zużycie rodzinne]]+ekodom3[[#This Row],[Specjalne dolanie]]</f>
        <v>490</v>
      </c>
      <c r="K168" s="4">
        <f>ekodom3[[#This Row],[Stan po renetcji]]-ekodom3[[#This Row],[Zmiana]]</f>
        <v>-490</v>
      </c>
      <c r="L168" s="4">
        <f>MAX(ekodom3[[#This Row],[Zbiornik po zmianie]],0)</f>
        <v>0</v>
      </c>
    </row>
    <row r="169" spans="1:12" x14ac:dyDescent="0.45">
      <c r="A169" s="1">
        <v>44729</v>
      </c>
      <c r="B169">
        <v>998</v>
      </c>
      <c r="C169">
        <f t="shared" si="2"/>
        <v>0</v>
      </c>
      <c r="D169">
        <f>ekodom3[[#This Row],[retencja]]+ekodom3[[#This Row],[Stan przed]]</f>
        <v>998</v>
      </c>
      <c r="E169">
        <f>IF(ekodom3[[#This Row],[Dzień tygodnia]] = 3, 260, 190)</f>
        <v>190</v>
      </c>
      <c r="F169">
        <f>WEEKDAY(ekodom3[[#This Row],[Data]],2)</f>
        <v>5</v>
      </c>
      <c r="G169" s="4">
        <f>IF(ekodom3[[#This Row],[retencja]]= 0, G168+1, 0)</f>
        <v>0</v>
      </c>
      <c r="H169" s="4">
        <f>IF(AND(AND(ekodom3[[#This Row],[Dni bez deszczu dp]] &gt;= 5, MOD(ekodom3[[#This Row],[Dni bez deszczu dp]], 5) = 0), ekodom3[[#This Row],[Czy dobry przedział ]] = "TAK"), 300, 0)</f>
        <v>0</v>
      </c>
      <c r="I169" s="4" t="str">
        <f>IF(AND(ekodom3[[#This Row],[Data]] &gt;= DATE(2022,4,1), ekodom3[[#This Row],[Data]]&lt;=DATE(2022,9, 30)), "TAK", "NIE")</f>
        <v>TAK</v>
      </c>
      <c r="J169" s="4">
        <f>ekodom3[[#This Row],[Zużycie rodzinne]]+ekodom3[[#This Row],[Specjalne dolanie]]</f>
        <v>190</v>
      </c>
      <c r="K169" s="4">
        <f>ekodom3[[#This Row],[Stan po renetcji]]-ekodom3[[#This Row],[Zmiana]]</f>
        <v>808</v>
      </c>
      <c r="L169" s="4">
        <f>MAX(ekodom3[[#This Row],[Zbiornik po zmianie]],0)</f>
        <v>808</v>
      </c>
    </row>
    <row r="170" spans="1:12" x14ac:dyDescent="0.45">
      <c r="A170" s="1">
        <v>44730</v>
      </c>
      <c r="B170">
        <v>0</v>
      </c>
      <c r="C170">
        <f t="shared" si="2"/>
        <v>808</v>
      </c>
      <c r="D170">
        <f>ekodom3[[#This Row],[retencja]]+ekodom3[[#This Row],[Stan przed]]</f>
        <v>808</v>
      </c>
      <c r="E170">
        <f>IF(ekodom3[[#This Row],[Dzień tygodnia]] = 3, 260, 190)</f>
        <v>190</v>
      </c>
      <c r="F170">
        <f>WEEKDAY(ekodom3[[#This Row],[Data]],2)</f>
        <v>6</v>
      </c>
      <c r="G170" s="4">
        <f>IF(ekodom3[[#This Row],[retencja]]= 0, G169+1, 0)</f>
        <v>1</v>
      </c>
      <c r="H170" s="4">
        <f>IF(AND(AND(ekodom3[[#This Row],[Dni bez deszczu dp]] &gt;= 5, MOD(ekodom3[[#This Row],[Dni bez deszczu dp]], 5) = 0), ekodom3[[#This Row],[Czy dobry przedział ]] = "TAK"), 300, 0)</f>
        <v>0</v>
      </c>
      <c r="I170" s="4" t="str">
        <f>IF(AND(ekodom3[[#This Row],[Data]] &gt;= DATE(2022,4,1), ekodom3[[#This Row],[Data]]&lt;=DATE(2022,9, 30)), "TAK", "NIE")</f>
        <v>TAK</v>
      </c>
      <c r="J170" s="4">
        <f>ekodom3[[#This Row],[Zużycie rodzinne]]+ekodom3[[#This Row],[Specjalne dolanie]]</f>
        <v>190</v>
      </c>
      <c r="K170" s="4">
        <f>ekodom3[[#This Row],[Stan po renetcji]]-ekodom3[[#This Row],[Zmiana]]</f>
        <v>618</v>
      </c>
      <c r="L170" s="4">
        <f>MAX(ekodom3[[#This Row],[Zbiornik po zmianie]],0)</f>
        <v>618</v>
      </c>
    </row>
    <row r="171" spans="1:12" x14ac:dyDescent="0.45">
      <c r="A171" s="1">
        <v>44731</v>
      </c>
      <c r="B171">
        <v>0</v>
      </c>
      <c r="C171">
        <f t="shared" si="2"/>
        <v>618</v>
      </c>
      <c r="D171">
        <f>ekodom3[[#This Row],[retencja]]+ekodom3[[#This Row],[Stan przed]]</f>
        <v>618</v>
      </c>
      <c r="E171">
        <f>IF(ekodom3[[#This Row],[Dzień tygodnia]] = 3, 260, 190)</f>
        <v>190</v>
      </c>
      <c r="F171">
        <f>WEEKDAY(ekodom3[[#This Row],[Data]],2)</f>
        <v>7</v>
      </c>
      <c r="G171" s="4">
        <f>IF(ekodom3[[#This Row],[retencja]]= 0, G170+1, 0)</f>
        <v>2</v>
      </c>
      <c r="H171" s="4">
        <f>IF(AND(AND(ekodom3[[#This Row],[Dni bez deszczu dp]] &gt;= 5, MOD(ekodom3[[#This Row],[Dni bez deszczu dp]], 5) = 0), ekodom3[[#This Row],[Czy dobry przedział ]] = "TAK"), 300, 0)</f>
        <v>0</v>
      </c>
      <c r="I171" s="4" t="str">
        <f>IF(AND(ekodom3[[#This Row],[Data]] &gt;= DATE(2022,4,1), ekodom3[[#This Row],[Data]]&lt;=DATE(2022,9, 30)), "TAK", "NIE")</f>
        <v>TAK</v>
      </c>
      <c r="J171" s="4">
        <f>ekodom3[[#This Row],[Zużycie rodzinne]]+ekodom3[[#This Row],[Specjalne dolanie]]</f>
        <v>190</v>
      </c>
      <c r="K171" s="4">
        <f>ekodom3[[#This Row],[Stan po renetcji]]-ekodom3[[#This Row],[Zmiana]]</f>
        <v>428</v>
      </c>
      <c r="L171" s="4">
        <f>MAX(ekodom3[[#This Row],[Zbiornik po zmianie]],0)</f>
        <v>428</v>
      </c>
    </row>
    <row r="172" spans="1:12" x14ac:dyDescent="0.45">
      <c r="A172" s="1">
        <v>44732</v>
      </c>
      <c r="B172">
        <v>0</v>
      </c>
      <c r="C172">
        <f t="shared" si="2"/>
        <v>428</v>
      </c>
      <c r="D172">
        <f>ekodom3[[#This Row],[retencja]]+ekodom3[[#This Row],[Stan przed]]</f>
        <v>428</v>
      </c>
      <c r="E172">
        <f>IF(ekodom3[[#This Row],[Dzień tygodnia]] = 3, 260, 190)</f>
        <v>190</v>
      </c>
      <c r="F172">
        <f>WEEKDAY(ekodom3[[#This Row],[Data]],2)</f>
        <v>1</v>
      </c>
      <c r="G172" s="4">
        <f>IF(ekodom3[[#This Row],[retencja]]= 0, G171+1, 0)</f>
        <v>3</v>
      </c>
      <c r="H172" s="4">
        <f>IF(AND(AND(ekodom3[[#This Row],[Dni bez deszczu dp]] &gt;= 5, MOD(ekodom3[[#This Row],[Dni bez deszczu dp]], 5) = 0), ekodom3[[#This Row],[Czy dobry przedział ]] = "TAK"), 300, 0)</f>
        <v>0</v>
      </c>
      <c r="I172" s="4" t="str">
        <f>IF(AND(ekodom3[[#This Row],[Data]] &gt;= DATE(2022,4,1), ekodom3[[#This Row],[Data]]&lt;=DATE(2022,9, 30)), "TAK", "NIE")</f>
        <v>TAK</v>
      </c>
      <c r="J172" s="4">
        <f>ekodom3[[#This Row],[Zużycie rodzinne]]+ekodom3[[#This Row],[Specjalne dolanie]]</f>
        <v>190</v>
      </c>
      <c r="K172" s="4">
        <f>ekodom3[[#This Row],[Stan po renetcji]]-ekodom3[[#This Row],[Zmiana]]</f>
        <v>238</v>
      </c>
      <c r="L172" s="4">
        <f>MAX(ekodom3[[#This Row],[Zbiornik po zmianie]],0)</f>
        <v>238</v>
      </c>
    </row>
    <row r="173" spans="1:12" x14ac:dyDescent="0.45">
      <c r="A173" s="1">
        <v>44733</v>
      </c>
      <c r="B173">
        <v>0</v>
      </c>
      <c r="C173">
        <f t="shared" si="2"/>
        <v>238</v>
      </c>
      <c r="D173">
        <f>ekodom3[[#This Row],[retencja]]+ekodom3[[#This Row],[Stan przed]]</f>
        <v>238</v>
      </c>
      <c r="E173">
        <f>IF(ekodom3[[#This Row],[Dzień tygodnia]] = 3, 260, 190)</f>
        <v>190</v>
      </c>
      <c r="F173">
        <f>WEEKDAY(ekodom3[[#This Row],[Data]],2)</f>
        <v>2</v>
      </c>
      <c r="G173" s="4">
        <f>IF(ekodom3[[#This Row],[retencja]]= 0, G172+1, 0)</f>
        <v>4</v>
      </c>
      <c r="H173" s="4">
        <f>IF(AND(AND(ekodom3[[#This Row],[Dni bez deszczu dp]] &gt;= 5, MOD(ekodom3[[#This Row],[Dni bez deszczu dp]], 5) = 0), ekodom3[[#This Row],[Czy dobry przedział ]] = "TAK"), 300, 0)</f>
        <v>0</v>
      </c>
      <c r="I173" s="4" t="str">
        <f>IF(AND(ekodom3[[#This Row],[Data]] &gt;= DATE(2022,4,1), ekodom3[[#This Row],[Data]]&lt;=DATE(2022,9, 30)), "TAK", "NIE")</f>
        <v>TAK</v>
      </c>
      <c r="J173" s="4">
        <f>ekodom3[[#This Row],[Zużycie rodzinne]]+ekodom3[[#This Row],[Specjalne dolanie]]</f>
        <v>190</v>
      </c>
      <c r="K173" s="4">
        <f>ekodom3[[#This Row],[Stan po renetcji]]-ekodom3[[#This Row],[Zmiana]]</f>
        <v>48</v>
      </c>
      <c r="L173" s="4">
        <f>MAX(ekodom3[[#This Row],[Zbiornik po zmianie]],0)</f>
        <v>48</v>
      </c>
    </row>
    <row r="174" spans="1:12" x14ac:dyDescent="0.45">
      <c r="A174" s="1">
        <v>44734</v>
      </c>
      <c r="B174">
        <v>0</v>
      </c>
      <c r="C174">
        <f t="shared" si="2"/>
        <v>48</v>
      </c>
      <c r="D174">
        <f>ekodom3[[#This Row],[retencja]]+ekodom3[[#This Row],[Stan przed]]</f>
        <v>48</v>
      </c>
      <c r="E174">
        <f>IF(ekodom3[[#This Row],[Dzień tygodnia]] = 3, 260, 190)</f>
        <v>260</v>
      </c>
      <c r="F174">
        <f>WEEKDAY(ekodom3[[#This Row],[Data]],2)</f>
        <v>3</v>
      </c>
      <c r="G174" s="4">
        <f>IF(ekodom3[[#This Row],[retencja]]= 0, G173+1, 0)</f>
        <v>5</v>
      </c>
      <c r="H174" s="4">
        <f>IF(AND(AND(ekodom3[[#This Row],[Dni bez deszczu dp]] &gt;= 5, MOD(ekodom3[[#This Row],[Dni bez deszczu dp]], 5) = 0), ekodom3[[#This Row],[Czy dobry przedział ]] = "TAK"), 300, 0)</f>
        <v>300</v>
      </c>
      <c r="I174" s="4" t="str">
        <f>IF(AND(ekodom3[[#This Row],[Data]] &gt;= DATE(2022,4,1), ekodom3[[#This Row],[Data]]&lt;=DATE(2022,9, 30)), "TAK", "NIE")</f>
        <v>TAK</v>
      </c>
      <c r="J174" s="4">
        <f>ekodom3[[#This Row],[Zużycie rodzinne]]+ekodom3[[#This Row],[Specjalne dolanie]]</f>
        <v>560</v>
      </c>
      <c r="K174" s="4">
        <f>ekodom3[[#This Row],[Stan po renetcji]]-ekodom3[[#This Row],[Zmiana]]</f>
        <v>-512</v>
      </c>
      <c r="L174" s="4">
        <f>MAX(ekodom3[[#This Row],[Zbiornik po zmianie]],0)</f>
        <v>0</v>
      </c>
    </row>
    <row r="175" spans="1:12" x14ac:dyDescent="0.45">
      <c r="A175" s="1">
        <v>44735</v>
      </c>
      <c r="B175">
        <v>0</v>
      </c>
      <c r="C175">
        <f t="shared" si="2"/>
        <v>0</v>
      </c>
      <c r="D175">
        <f>ekodom3[[#This Row],[retencja]]+ekodom3[[#This Row],[Stan przed]]</f>
        <v>0</v>
      </c>
      <c r="E175">
        <f>IF(ekodom3[[#This Row],[Dzień tygodnia]] = 3, 260, 190)</f>
        <v>190</v>
      </c>
      <c r="F175">
        <f>WEEKDAY(ekodom3[[#This Row],[Data]],2)</f>
        <v>4</v>
      </c>
      <c r="G175" s="4">
        <f>IF(ekodom3[[#This Row],[retencja]]= 0, G174+1, 0)</f>
        <v>6</v>
      </c>
      <c r="H175" s="4">
        <f>IF(AND(AND(ekodom3[[#This Row],[Dni bez deszczu dp]] &gt;= 5, MOD(ekodom3[[#This Row],[Dni bez deszczu dp]], 5) = 0), ekodom3[[#This Row],[Czy dobry przedział ]] = "TAK"), 300, 0)</f>
        <v>0</v>
      </c>
      <c r="I175" s="4" t="str">
        <f>IF(AND(ekodom3[[#This Row],[Data]] &gt;= DATE(2022,4,1), ekodom3[[#This Row],[Data]]&lt;=DATE(2022,9, 30)), "TAK", "NIE")</f>
        <v>TAK</v>
      </c>
      <c r="J175" s="4">
        <f>ekodom3[[#This Row],[Zużycie rodzinne]]+ekodom3[[#This Row],[Specjalne dolanie]]</f>
        <v>190</v>
      </c>
      <c r="K175" s="4">
        <f>ekodom3[[#This Row],[Stan po renetcji]]-ekodom3[[#This Row],[Zmiana]]</f>
        <v>-190</v>
      </c>
      <c r="L175" s="4">
        <f>MAX(ekodom3[[#This Row],[Zbiornik po zmianie]],0)</f>
        <v>0</v>
      </c>
    </row>
    <row r="176" spans="1:12" x14ac:dyDescent="0.45">
      <c r="A176" s="1">
        <v>44736</v>
      </c>
      <c r="B176">
        <v>0</v>
      </c>
      <c r="C176">
        <f t="shared" si="2"/>
        <v>0</v>
      </c>
      <c r="D176">
        <f>ekodom3[[#This Row],[retencja]]+ekodom3[[#This Row],[Stan przed]]</f>
        <v>0</v>
      </c>
      <c r="E176">
        <f>IF(ekodom3[[#This Row],[Dzień tygodnia]] = 3, 260, 190)</f>
        <v>190</v>
      </c>
      <c r="F176">
        <f>WEEKDAY(ekodom3[[#This Row],[Data]],2)</f>
        <v>5</v>
      </c>
      <c r="G176" s="4">
        <f>IF(ekodom3[[#This Row],[retencja]]= 0, G175+1, 0)</f>
        <v>7</v>
      </c>
      <c r="H176" s="4">
        <f>IF(AND(AND(ekodom3[[#This Row],[Dni bez deszczu dp]] &gt;= 5, MOD(ekodom3[[#This Row],[Dni bez deszczu dp]], 5) = 0), ekodom3[[#This Row],[Czy dobry przedział ]] = "TAK"), 300, 0)</f>
        <v>0</v>
      </c>
      <c r="I176" s="4" t="str">
        <f>IF(AND(ekodom3[[#This Row],[Data]] &gt;= DATE(2022,4,1), ekodom3[[#This Row],[Data]]&lt;=DATE(2022,9, 30)), "TAK", "NIE")</f>
        <v>TAK</v>
      </c>
      <c r="J176" s="4">
        <f>ekodom3[[#This Row],[Zużycie rodzinne]]+ekodom3[[#This Row],[Specjalne dolanie]]</f>
        <v>190</v>
      </c>
      <c r="K176" s="4">
        <f>ekodom3[[#This Row],[Stan po renetcji]]-ekodom3[[#This Row],[Zmiana]]</f>
        <v>-190</v>
      </c>
      <c r="L176" s="4">
        <f>MAX(ekodom3[[#This Row],[Zbiornik po zmianie]],0)</f>
        <v>0</v>
      </c>
    </row>
    <row r="177" spans="1:12" x14ac:dyDescent="0.45">
      <c r="A177" s="1">
        <v>44737</v>
      </c>
      <c r="B177">
        <v>0</v>
      </c>
      <c r="C177">
        <f t="shared" si="2"/>
        <v>0</v>
      </c>
      <c r="D177">
        <f>ekodom3[[#This Row],[retencja]]+ekodom3[[#This Row],[Stan przed]]</f>
        <v>0</v>
      </c>
      <c r="E177">
        <f>IF(ekodom3[[#This Row],[Dzień tygodnia]] = 3, 260, 190)</f>
        <v>190</v>
      </c>
      <c r="F177">
        <f>WEEKDAY(ekodom3[[#This Row],[Data]],2)</f>
        <v>6</v>
      </c>
      <c r="G177" s="4">
        <f>IF(ekodom3[[#This Row],[retencja]]= 0, G176+1, 0)</f>
        <v>8</v>
      </c>
      <c r="H177" s="4">
        <f>IF(AND(AND(ekodom3[[#This Row],[Dni bez deszczu dp]] &gt;= 5, MOD(ekodom3[[#This Row],[Dni bez deszczu dp]], 5) = 0), ekodom3[[#This Row],[Czy dobry przedział ]] = "TAK"), 300, 0)</f>
        <v>0</v>
      </c>
      <c r="I177" s="4" t="str">
        <f>IF(AND(ekodom3[[#This Row],[Data]] &gt;= DATE(2022,4,1), ekodom3[[#This Row],[Data]]&lt;=DATE(2022,9, 30)), "TAK", "NIE")</f>
        <v>TAK</v>
      </c>
      <c r="J177" s="4">
        <f>ekodom3[[#This Row],[Zużycie rodzinne]]+ekodom3[[#This Row],[Specjalne dolanie]]</f>
        <v>190</v>
      </c>
      <c r="K177" s="4">
        <f>ekodom3[[#This Row],[Stan po renetcji]]-ekodom3[[#This Row],[Zmiana]]</f>
        <v>-190</v>
      </c>
      <c r="L177" s="4">
        <f>MAX(ekodom3[[#This Row],[Zbiornik po zmianie]],0)</f>
        <v>0</v>
      </c>
    </row>
    <row r="178" spans="1:12" x14ac:dyDescent="0.45">
      <c r="A178" s="1">
        <v>44738</v>
      </c>
      <c r="B178">
        <v>540</v>
      </c>
      <c r="C178">
        <f t="shared" si="2"/>
        <v>0</v>
      </c>
      <c r="D178">
        <f>ekodom3[[#This Row],[retencja]]+ekodom3[[#This Row],[Stan przed]]</f>
        <v>540</v>
      </c>
      <c r="E178">
        <f>IF(ekodom3[[#This Row],[Dzień tygodnia]] = 3, 260, 190)</f>
        <v>190</v>
      </c>
      <c r="F178">
        <f>WEEKDAY(ekodom3[[#This Row],[Data]],2)</f>
        <v>7</v>
      </c>
      <c r="G178" s="4">
        <f>IF(ekodom3[[#This Row],[retencja]]= 0, G177+1, 0)</f>
        <v>0</v>
      </c>
      <c r="H178" s="4">
        <f>IF(AND(AND(ekodom3[[#This Row],[Dni bez deszczu dp]] &gt;= 5, MOD(ekodom3[[#This Row],[Dni bez deszczu dp]], 5) = 0), ekodom3[[#This Row],[Czy dobry przedział ]] = "TAK"), 300, 0)</f>
        <v>0</v>
      </c>
      <c r="I178" s="4" t="str">
        <f>IF(AND(ekodom3[[#This Row],[Data]] &gt;= DATE(2022,4,1), ekodom3[[#This Row],[Data]]&lt;=DATE(2022,9, 30)), "TAK", "NIE")</f>
        <v>TAK</v>
      </c>
      <c r="J178" s="4">
        <f>ekodom3[[#This Row],[Zużycie rodzinne]]+ekodom3[[#This Row],[Specjalne dolanie]]</f>
        <v>190</v>
      </c>
      <c r="K178" s="4">
        <f>ekodom3[[#This Row],[Stan po renetcji]]-ekodom3[[#This Row],[Zmiana]]</f>
        <v>350</v>
      </c>
      <c r="L178" s="4">
        <f>MAX(ekodom3[[#This Row],[Zbiornik po zmianie]],0)</f>
        <v>350</v>
      </c>
    </row>
    <row r="179" spans="1:12" x14ac:dyDescent="0.45">
      <c r="A179" s="1">
        <v>44739</v>
      </c>
      <c r="B179">
        <v>607</v>
      </c>
      <c r="C179">
        <f t="shared" si="2"/>
        <v>350</v>
      </c>
      <c r="D179">
        <f>ekodom3[[#This Row],[retencja]]+ekodom3[[#This Row],[Stan przed]]</f>
        <v>957</v>
      </c>
      <c r="E179">
        <f>IF(ekodom3[[#This Row],[Dzień tygodnia]] = 3, 260, 190)</f>
        <v>190</v>
      </c>
      <c r="F179">
        <f>WEEKDAY(ekodom3[[#This Row],[Data]],2)</f>
        <v>1</v>
      </c>
      <c r="G179" s="4">
        <f>IF(ekodom3[[#This Row],[retencja]]= 0, G178+1, 0)</f>
        <v>0</v>
      </c>
      <c r="H179" s="4">
        <f>IF(AND(AND(ekodom3[[#This Row],[Dni bez deszczu dp]] &gt;= 5, MOD(ekodom3[[#This Row],[Dni bez deszczu dp]], 5) = 0), ekodom3[[#This Row],[Czy dobry przedział ]] = "TAK"), 300, 0)</f>
        <v>0</v>
      </c>
      <c r="I179" s="4" t="str">
        <f>IF(AND(ekodom3[[#This Row],[Data]] &gt;= DATE(2022,4,1), ekodom3[[#This Row],[Data]]&lt;=DATE(2022,9, 30)), "TAK", "NIE")</f>
        <v>TAK</v>
      </c>
      <c r="J179" s="4">
        <f>ekodom3[[#This Row],[Zużycie rodzinne]]+ekodom3[[#This Row],[Specjalne dolanie]]</f>
        <v>190</v>
      </c>
      <c r="K179" s="4">
        <f>ekodom3[[#This Row],[Stan po renetcji]]-ekodom3[[#This Row],[Zmiana]]</f>
        <v>767</v>
      </c>
      <c r="L179" s="4">
        <f>MAX(ekodom3[[#This Row],[Zbiornik po zmianie]],0)</f>
        <v>767</v>
      </c>
    </row>
    <row r="180" spans="1:12" x14ac:dyDescent="0.45">
      <c r="A180" s="1">
        <v>44740</v>
      </c>
      <c r="B180">
        <v>603</v>
      </c>
      <c r="C180">
        <f t="shared" si="2"/>
        <v>767</v>
      </c>
      <c r="D180">
        <f>ekodom3[[#This Row],[retencja]]+ekodom3[[#This Row],[Stan przed]]</f>
        <v>1370</v>
      </c>
      <c r="E180">
        <f>IF(ekodom3[[#This Row],[Dzień tygodnia]] = 3, 260, 190)</f>
        <v>190</v>
      </c>
      <c r="F180">
        <f>WEEKDAY(ekodom3[[#This Row],[Data]],2)</f>
        <v>2</v>
      </c>
      <c r="G180" s="4">
        <f>IF(ekodom3[[#This Row],[retencja]]= 0, G179+1, 0)</f>
        <v>0</v>
      </c>
      <c r="H180" s="4">
        <f>IF(AND(AND(ekodom3[[#This Row],[Dni bez deszczu dp]] &gt;= 5, MOD(ekodom3[[#This Row],[Dni bez deszczu dp]], 5) = 0), ekodom3[[#This Row],[Czy dobry przedział ]] = "TAK"), 300, 0)</f>
        <v>0</v>
      </c>
      <c r="I180" s="4" t="str">
        <f>IF(AND(ekodom3[[#This Row],[Data]] &gt;= DATE(2022,4,1), ekodom3[[#This Row],[Data]]&lt;=DATE(2022,9, 30)), "TAK", "NIE")</f>
        <v>TAK</v>
      </c>
      <c r="J180" s="4">
        <f>ekodom3[[#This Row],[Zużycie rodzinne]]+ekodom3[[#This Row],[Specjalne dolanie]]</f>
        <v>190</v>
      </c>
      <c r="K180" s="4">
        <f>ekodom3[[#This Row],[Stan po renetcji]]-ekodom3[[#This Row],[Zmiana]]</f>
        <v>1180</v>
      </c>
      <c r="L180" s="4">
        <f>MAX(ekodom3[[#This Row],[Zbiornik po zmianie]],0)</f>
        <v>1180</v>
      </c>
    </row>
    <row r="181" spans="1:12" x14ac:dyDescent="0.45">
      <c r="A181" s="1">
        <v>44741</v>
      </c>
      <c r="B181">
        <v>0</v>
      </c>
      <c r="C181">
        <f t="shared" si="2"/>
        <v>1180</v>
      </c>
      <c r="D181">
        <f>ekodom3[[#This Row],[retencja]]+ekodom3[[#This Row],[Stan przed]]</f>
        <v>1180</v>
      </c>
      <c r="E181">
        <f>IF(ekodom3[[#This Row],[Dzień tygodnia]] = 3, 260, 190)</f>
        <v>260</v>
      </c>
      <c r="F181">
        <f>WEEKDAY(ekodom3[[#This Row],[Data]],2)</f>
        <v>3</v>
      </c>
      <c r="G181" s="4">
        <f>IF(ekodom3[[#This Row],[retencja]]= 0, G180+1, 0)</f>
        <v>1</v>
      </c>
      <c r="H181" s="4">
        <f>IF(AND(AND(ekodom3[[#This Row],[Dni bez deszczu dp]] &gt;= 5, MOD(ekodom3[[#This Row],[Dni bez deszczu dp]], 5) = 0), ekodom3[[#This Row],[Czy dobry przedział ]] = "TAK"), 300, 0)</f>
        <v>0</v>
      </c>
      <c r="I181" s="4" t="str">
        <f>IF(AND(ekodom3[[#This Row],[Data]] &gt;= DATE(2022,4,1), ekodom3[[#This Row],[Data]]&lt;=DATE(2022,9, 30)), "TAK", "NIE")</f>
        <v>TAK</v>
      </c>
      <c r="J181" s="4">
        <f>ekodom3[[#This Row],[Zużycie rodzinne]]+ekodom3[[#This Row],[Specjalne dolanie]]</f>
        <v>260</v>
      </c>
      <c r="K181" s="4">
        <f>ekodom3[[#This Row],[Stan po renetcji]]-ekodom3[[#This Row],[Zmiana]]</f>
        <v>920</v>
      </c>
      <c r="L181" s="4">
        <f>MAX(ekodom3[[#This Row],[Zbiornik po zmianie]],0)</f>
        <v>920</v>
      </c>
    </row>
    <row r="182" spans="1:12" x14ac:dyDescent="0.45">
      <c r="A182" s="1">
        <v>44742</v>
      </c>
      <c r="B182">
        <v>0</v>
      </c>
      <c r="C182">
        <f t="shared" si="2"/>
        <v>920</v>
      </c>
      <c r="D182">
        <f>ekodom3[[#This Row],[retencja]]+ekodom3[[#This Row],[Stan przed]]</f>
        <v>920</v>
      </c>
      <c r="E182">
        <f>IF(ekodom3[[#This Row],[Dzień tygodnia]] = 3, 260, 190)</f>
        <v>190</v>
      </c>
      <c r="F182">
        <f>WEEKDAY(ekodom3[[#This Row],[Data]],2)</f>
        <v>4</v>
      </c>
      <c r="G182" s="4">
        <f>IF(ekodom3[[#This Row],[retencja]]= 0, G181+1, 0)</f>
        <v>2</v>
      </c>
      <c r="H182" s="4">
        <f>IF(AND(AND(ekodom3[[#This Row],[Dni bez deszczu dp]] &gt;= 5, MOD(ekodom3[[#This Row],[Dni bez deszczu dp]], 5) = 0), ekodom3[[#This Row],[Czy dobry przedział ]] = "TAK"), 300, 0)</f>
        <v>0</v>
      </c>
      <c r="I182" s="4" t="str">
        <f>IF(AND(ekodom3[[#This Row],[Data]] &gt;= DATE(2022,4,1), ekodom3[[#This Row],[Data]]&lt;=DATE(2022,9, 30)), "TAK", "NIE")</f>
        <v>TAK</v>
      </c>
      <c r="J182" s="4">
        <f>ekodom3[[#This Row],[Zużycie rodzinne]]+ekodom3[[#This Row],[Specjalne dolanie]]</f>
        <v>190</v>
      </c>
      <c r="K182" s="4">
        <f>ekodom3[[#This Row],[Stan po renetcji]]-ekodom3[[#This Row],[Zmiana]]</f>
        <v>730</v>
      </c>
      <c r="L182" s="4">
        <f>MAX(ekodom3[[#This Row],[Zbiornik po zmianie]],0)</f>
        <v>730</v>
      </c>
    </row>
    <row r="183" spans="1:12" x14ac:dyDescent="0.45">
      <c r="A183" s="1">
        <v>44743</v>
      </c>
      <c r="B183">
        <v>0</v>
      </c>
      <c r="C183">
        <f t="shared" si="2"/>
        <v>730</v>
      </c>
      <c r="D183">
        <f>ekodom3[[#This Row],[retencja]]+ekodom3[[#This Row],[Stan przed]]</f>
        <v>730</v>
      </c>
      <c r="E183">
        <f>IF(ekodom3[[#This Row],[Dzień tygodnia]] = 3, 260, 190)</f>
        <v>190</v>
      </c>
      <c r="F183">
        <f>WEEKDAY(ekodom3[[#This Row],[Data]],2)</f>
        <v>5</v>
      </c>
      <c r="G183" s="4">
        <f>IF(ekodom3[[#This Row],[retencja]]= 0, G182+1, 0)</f>
        <v>3</v>
      </c>
      <c r="H183" s="4">
        <f>IF(AND(AND(ekodom3[[#This Row],[Dni bez deszczu dp]] &gt;= 5, MOD(ekodom3[[#This Row],[Dni bez deszczu dp]], 5) = 0), ekodom3[[#This Row],[Czy dobry przedział ]] = "TAK"), 300, 0)</f>
        <v>0</v>
      </c>
      <c r="I183" s="4" t="str">
        <f>IF(AND(ekodom3[[#This Row],[Data]] &gt;= DATE(2022,4,1), ekodom3[[#This Row],[Data]]&lt;=DATE(2022,9, 30)), "TAK", "NIE")</f>
        <v>TAK</v>
      </c>
      <c r="J183" s="4">
        <f>ekodom3[[#This Row],[Zużycie rodzinne]]+ekodom3[[#This Row],[Specjalne dolanie]]</f>
        <v>190</v>
      </c>
      <c r="K183" s="4">
        <f>ekodom3[[#This Row],[Stan po renetcji]]-ekodom3[[#This Row],[Zmiana]]</f>
        <v>540</v>
      </c>
      <c r="L183" s="4">
        <f>MAX(ekodom3[[#This Row],[Zbiornik po zmianie]],0)</f>
        <v>540</v>
      </c>
    </row>
    <row r="184" spans="1:12" x14ac:dyDescent="0.45">
      <c r="A184" s="1">
        <v>44744</v>
      </c>
      <c r="B184">
        <v>0</v>
      </c>
      <c r="C184">
        <f t="shared" si="2"/>
        <v>540</v>
      </c>
      <c r="D184">
        <f>ekodom3[[#This Row],[retencja]]+ekodom3[[#This Row],[Stan przed]]</f>
        <v>540</v>
      </c>
      <c r="E184">
        <f>IF(ekodom3[[#This Row],[Dzień tygodnia]] = 3, 260, 190)</f>
        <v>190</v>
      </c>
      <c r="F184">
        <f>WEEKDAY(ekodom3[[#This Row],[Data]],2)</f>
        <v>6</v>
      </c>
      <c r="G184" s="4">
        <f>IF(ekodom3[[#This Row],[retencja]]= 0, G183+1, 0)</f>
        <v>4</v>
      </c>
      <c r="H184" s="4">
        <f>IF(AND(AND(ekodom3[[#This Row],[Dni bez deszczu dp]] &gt;= 5, MOD(ekodom3[[#This Row],[Dni bez deszczu dp]], 5) = 0), ekodom3[[#This Row],[Czy dobry przedział ]] = "TAK"), 300, 0)</f>
        <v>0</v>
      </c>
      <c r="I184" s="4" t="str">
        <f>IF(AND(ekodom3[[#This Row],[Data]] &gt;= DATE(2022,4,1), ekodom3[[#This Row],[Data]]&lt;=DATE(2022,9, 30)), "TAK", "NIE")</f>
        <v>TAK</v>
      </c>
      <c r="J184" s="4">
        <f>ekodom3[[#This Row],[Zużycie rodzinne]]+ekodom3[[#This Row],[Specjalne dolanie]]</f>
        <v>190</v>
      </c>
      <c r="K184" s="4">
        <f>ekodom3[[#This Row],[Stan po renetcji]]-ekodom3[[#This Row],[Zmiana]]</f>
        <v>350</v>
      </c>
      <c r="L184" s="4">
        <f>MAX(ekodom3[[#This Row],[Zbiornik po zmianie]],0)</f>
        <v>350</v>
      </c>
    </row>
    <row r="185" spans="1:12" x14ac:dyDescent="0.45">
      <c r="A185" s="1">
        <v>44745</v>
      </c>
      <c r="B185">
        <v>0</v>
      </c>
      <c r="C185">
        <f t="shared" si="2"/>
        <v>350</v>
      </c>
      <c r="D185">
        <f>ekodom3[[#This Row],[retencja]]+ekodom3[[#This Row],[Stan przed]]</f>
        <v>350</v>
      </c>
      <c r="E185">
        <f>IF(ekodom3[[#This Row],[Dzień tygodnia]] = 3, 260, 190)</f>
        <v>190</v>
      </c>
      <c r="F185">
        <f>WEEKDAY(ekodom3[[#This Row],[Data]],2)</f>
        <v>7</v>
      </c>
      <c r="G185" s="4">
        <f>IF(ekodom3[[#This Row],[retencja]]= 0, G184+1, 0)</f>
        <v>5</v>
      </c>
      <c r="H185" s="4">
        <f>IF(AND(AND(ekodom3[[#This Row],[Dni bez deszczu dp]] &gt;= 5, MOD(ekodom3[[#This Row],[Dni bez deszczu dp]], 5) = 0), ekodom3[[#This Row],[Czy dobry przedział ]] = "TAK"), 300, 0)</f>
        <v>300</v>
      </c>
      <c r="I185" s="4" t="str">
        <f>IF(AND(ekodom3[[#This Row],[Data]] &gt;= DATE(2022,4,1), ekodom3[[#This Row],[Data]]&lt;=DATE(2022,9, 30)), "TAK", "NIE")</f>
        <v>TAK</v>
      </c>
      <c r="J185" s="4">
        <f>ekodom3[[#This Row],[Zużycie rodzinne]]+ekodom3[[#This Row],[Specjalne dolanie]]</f>
        <v>490</v>
      </c>
      <c r="K185" s="4">
        <f>ekodom3[[#This Row],[Stan po renetcji]]-ekodom3[[#This Row],[Zmiana]]</f>
        <v>-140</v>
      </c>
      <c r="L185" s="4">
        <f>MAX(ekodom3[[#This Row],[Zbiornik po zmianie]],0)</f>
        <v>0</v>
      </c>
    </row>
    <row r="186" spans="1:12" x14ac:dyDescent="0.45">
      <c r="A186" s="1">
        <v>44746</v>
      </c>
      <c r="B186">
        <v>0</v>
      </c>
      <c r="C186">
        <f t="shared" si="2"/>
        <v>0</v>
      </c>
      <c r="D186">
        <f>ekodom3[[#This Row],[retencja]]+ekodom3[[#This Row],[Stan przed]]</f>
        <v>0</v>
      </c>
      <c r="E186">
        <f>IF(ekodom3[[#This Row],[Dzień tygodnia]] = 3, 260, 190)</f>
        <v>190</v>
      </c>
      <c r="F186">
        <f>WEEKDAY(ekodom3[[#This Row],[Data]],2)</f>
        <v>1</v>
      </c>
      <c r="G186" s="4">
        <f>IF(ekodom3[[#This Row],[retencja]]= 0, G185+1, 0)</f>
        <v>6</v>
      </c>
      <c r="H186" s="4">
        <f>IF(AND(AND(ekodom3[[#This Row],[Dni bez deszczu dp]] &gt;= 5, MOD(ekodom3[[#This Row],[Dni bez deszczu dp]], 5) = 0), ekodom3[[#This Row],[Czy dobry przedział ]] = "TAK"), 300, 0)</f>
        <v>0</v>
      </c>
      <c r="I186" s="4" t="str">
        <f>IF(AND(ekodom3[[#This Row],[Data]] &gt;= DATE(2022,4,1), ekodom3[[#This Row],[Data]]&lt;=DATE(2022,9, 30)), "TAK", "NIE")</f>
        <v>TAK</v>
      </c>
      <c r="J186" s="4">
        <f>ekodom3[[#This Row],[Zużycie rodzinne]]+ekodom3[[#This Row],[Specjalne dolanie]]</f>
        <v>190</v>
      </c>
      <c r="K186" s="4">
        <f>ekodom3[[#This Row],[Stan po renetcji]]-ekodom3[[#This Row],[Zmiana]]</f>
        <v>-190</v>
      </c>
      <c r="L186" s="4">
        <f>MAX(ekodom3[[#This Row],[Zbiornik po zmianie]],0)</f>
        <v>0</v>
      </c>
    </row>
    <row r="187" spans="1:12" x14ac:dyDescent="0.45">
      <c r="A187" s="1">
        <v>44747</v>
      </c>
      <c r="B187">
        <v>0</v>
      </c>
      <c r="C187">
        <f t="shared" si="2"/>
        <v>0</v>
      </c>
      <c r="D187">
        <f>ekodom3[[#This Row],[retencja]]+ekodom3[[#This Row],[Stan przed]]</f>
        <v>0</v>
      </c>
      <c r="E187">
        <f>IF(ekodom3[[#This Row],[Dzień tygodnia]] = 3, 260, 190)</f>
        <v>190</v>
      </c>
      <c r="F187">
        <f>WEEKDAY(ekodom3[[#This Row],[Data]],2)</f>
        <v>2</v>
      </c>
      <c r="G187" s="4">
        <f>IF(ekodom3[[#This Row],[retencja]]= 0, G186+1, 0)</f>
        <v>7</v>
      </c>
      <c r="H187" s="4">
        <f>IF(AND(AND(ekodom3[[#This Row],[Dni bez deszczu dp]] &gt;= 5, MOD(ekodom3[[#This Row],[Dni bez deszczu dp]], 5) = 0), ekodom3[[#This Row],[Czy dobry przedział ]] = "TAK"), 300, 0)</f>
        <v>0</v>
      </c>
      <c r="I187" s="4" t="str">
        <f>IF(AND(ekodom3[[#This Row],[Data]] &gt;= DATE(2022,4,1), ekodom3[[#This Row],[Data]]&lt;=DATE(2022,9, 30)), "TAK", "NIE")</f>
        <v>TAK</v>
      </c>
      <c r="J187" s="4">
        <f>ekodom3[[#This Row],[Zużycie rodzinne]]+ekodom3[[#This Row],[Specjalne dolanie]]</f>
        <v>190</v>
      </c>
      <c r="K187" s="4">
        <f>ekodom3[[#This Row],[Stan po renetcji]]-ekodom3[[#This Row],[Zmiana]]</f>
        <v>-190</v>
      </c>
      <c r="L187" s="4">
        <f>MAX(ekodom3[[#This Row],[Zbiornik po zmianie]],0)</f>
        <v>0</v>
      </c>
    </row>
    <row r="188" spans="1:12" x14ac:dyDescent="0.45">
      <c r="A188" s="1">
        <v>44748</v>
      </c>
      <c r="B188">
        <v>527</v>
      </c>
      <c r="C188">
        <f t="shared" si="2"/>
        <v>0</v>
      </c>
      <c r="D188">
        <f>ekodom3[[#This Row],[retencja]]+ekodom3[[#This Row],[Stan przed]]</f>
        <v>527</v>
      </c>
      <c r="E188">
        <f>IF(ekodom3[[#This Row],[Dzień tygodnia]] = 3, 260, 190)</f>
        <v>260</v>
      </c>
      <c r="F188">
        <f>WEEKDAY(ekodom3[[#This Row],[Data]],2)</f>
        <v>3</v>
      </c>
      <c r="G188" s="4">
        <f>IF(ekodom3[[#This Row],[retencja]]= 0, G187+1, 0)</f>
        <v>0</v>
      </c>
      <c r="H188" s="4">
        <f>IF(AND(AND(ekodom3[[#This Row],[Dni bez deszczu dp]] &gt;= 5, MOD(ekodom3[[#This Row],[Dni bez deszczu dp]], 5) = 0), ekodom3[[#This Row],[Czy dobry przedział ]] = "TAK"), 300, 0)</f>
        <v>0</v>
      </c>
      <c r="I188" s="4" t="str">
        <f>IF(AND(ekodom3[[#This Row],[Data]] &gt;= DATE(2022,4,1), ekodom3[[#This Row],[Data]]&lt;=DATE(2022,9, 30)), "TAK", "NIE")</f>
        <v>TAK</v>
      </c>
      <c r="J188" s="4">
        <f>ekodom3[[#This Row],[Zużycie rodzinne]]+ekodom3[[#This Row],[Specjalne dolanie]]</f>
        <v>260</v>
      </c>
      <c r="K188" s="4">
        <f>ekodom3[[#This Row],[Stan po renetcji]]-ekodom3[[#This Row],[Zmiana]]</f>
        <v>267</v>
      </c>
      <c r="L188" s="4">
        <f>MAX(ekodom3[[#This Row],[Zbiornik po zmianie]],0)</f>
        <v>267</v>
      </c>
    </row>
    <row r="189" spans="1:12" x14ac:dyDescent="0.45">
      <c r="A189" s="1">
        <v>44749</v>
      </c>
      <c r="B189">
        <v>619</v>
      </c>
      <c r="C189">
        <f t="shared" si="2"/>
        <v>267</v>
      </c>
      <c r="D189">
        <f>ekodom3[[#This Row],[retencja]]+ekodom3[[#This Row],[Stan przed]]</f>
        <v>886</v>
      </c>
      <c r="E189">
        <f>IF(ekodom3[[#This Row],[Dzień tygodnia]] = 3, 260, 190)</f>
        <v>190</v>
      </c>
      <c r="F189">
        <f>WEEKDAY(ekodom3[[#This Row],[Data]],2)</f>
        <v>4</v>
      </c>
      <c r="G189" s="4">
        <f>IF(ekodom3[[#This Row],[retencja]]= 0, G188+1, 0)</f>
        <v>0</v>
      </c>
      <c r="H189" s="4">
        <f>IF(AND(AND(ekodom3[[#This Row],[Dni bez deszczu dp]] &gt;= 5, MOD(ekodom3[[#This Row],[Dni bez deszczu dp]], 5) = 0), ekodom3[[#This Row],[Czy dobry przedział ]] = "TAK"), 300, 0)</f>
        <v>0</v>
      </c>
      <c r="I189" s="4" t="str">
        <f>IF(AND(ekodom3[[#This Row],[Data]] &gt;= DATE(2022,4,1), ekodom3[[#This Row],[Data]]&lt;=DATE(2022,9, 30)), "TAK", "NIE")</f>
        <v>TAK</v>
      </c>
      <c r="J189" s="4">
        <f>ekodom3[[#This Row],[Zużycie rodzinne]]+ekodom3[[#This Row],[Specjalne dolanie]]</f>
        <v>190</v>
      </c>
      <c r="K189" s="4">
        <f>ekodom3[[#This Row],[Stan po renetcji]]-ekodom3[[#This Row],[Zmiana]]</f>
        <v>696</v>
      </c>
      <c r="L189" s="4">
        <f>MAX(ekodom3[[#This Row],[Zbiornik po zmianie]],0)</f>
        <v>696</v>
      </c>
    </row>
    <row r="190" spans="1:12" x14ac:dyDescent="0.45">
      <c r="A190" s="1">
        <v>44750</v>
      </c>
      <c r="B190">
        <v>0</v>
      </c>
      <c r="C190">
        <f t="shared" si="2"/>
        <v>696</v>
      </c>
      <c r="D190">
        <f>ekodom3[[#This Row],[retencja]]+ekodom3[[#This Row],[Stan przed]]</f>
        <v>696</v>
      </c>
      <c r="E190">
        <f>IF(ekodom3[[#This Row],[Dzień tygodnia]] = 3, 260, 190)</f>
        <v>190</v>
      </c>
      <c r="F190">
        <f>WEEKDAY(ekodom3[[#This Row],[Data]],2)</f>
        <v>5</v>
      </c>
      <c r="G190" s="4">
        <f>IF(ekodom3[[#This Row],[retencja]]= 0, G189+1, 0)</f>
        <v>1</v>
      </c>
      <c r="H190" s="4">
        <f>IF(AND(AND(ekodom3[[#This Row],[Dni bez deszczu dp]] &gt;= 5, MOD(ekodom3[[#This Row],[Dni bez deszczu dp]], 5) = 0), ekodom3[[#This Row],[Czy dobry przedział ]] = "TAK"), 300, 0)</f>
        <v>0</v>
      </c>
      <c r="I190" s="4" t="str">
        <f>IF(AND(ekodom3[[#This Row],[Data]] &gt;= DATE(2022,4,1), ekodom3[[#This Row],[Data]]&lt;=DATE(2022,9, 30)), "TAK", "NIE")</f>
        <v>TAK</v>
      </c>
      <c r="J190" s="4">
        <f>ekodom3[[#This Row],[Zużycie rodzinne]]+ekodom3[[#This Row],[Specjalne dolanie]]</f>
        <v>190</v>
      </c>
      <c r="K190" s="4">
        <f>ekodom3[[#This Row],[Stan po renetcji]]-ekodom3[[#This Row],[Zmiana]]</f>
        <v>506</v>
      </c>
      <c r="L190" s="4">
        <f>MAX(ekodom3[[#This Row],[Zbiornik po zmianie]],0)</f>
        <v>506</v>
      </c>
    </row>
    <row r="191" spans="1:12" x14ac:dyDescent="0.45">
      <c r="A191" s="1">
        <v>44751</v>
      </c>
      <c r="B191">
        <v>0</v>
      </c>
      <c r="C191">
        <f t="shared" si="2"/>
        <v>506</v>
      </c>
      <c r="D191">
        <f>ekodom3[[#This Row],[retencja]]+ekodom3[[#This Row],[Stan przed]]</f>
        <v>506</v>
      </c>
      <c r="E191">
        <f>IF(ekodom3[[#This Row],[Dzień tygodnia]] = 3, 260, 190)</f>
        <v>190</v>
      </c>
      <c r="F191">
        <f>WEEKDAY(ekodom3[[#This Row],[Data]],2)</f>
        <v>6</v>
      </c>
      <c r="G191" s="4">
        <f>IF(ekodom3[[#This Row],[retencja]]= 0, G190+1, 0)</f>
        <v>2</v>
      </c>
      <c r="H191" s="4">
        <f>IF(AND(AND(ekodom3[[#This Row],[Dni bez deszczu dp]] &gt;= 5, MOD(ekodom3[[#This Row],[Dni bez deszczu dp]], 5) = 0), ekodom3[[#This Row],[Czy dobry przedział ]] = "TAK"), 300, 0)</f>
        <v>0</v>
      </c>
      <c r="I191" s="4" t="str">
        <f>IF(AND(ekodom3[[#This Row],[Data]] &gt;= DATE(2022,4,1), ekodom3[[#This Row],[Data]]&lt;=DATE(2022,9, 30)), "TAK", "NIE")</f>
        <v>TAK</v>
      </c>
      <c r="J191" s="4">
        <f>ekodom3[[#This Row],[Zużycie rodzinne]]+ekodom3[[#This Row],[Specjalne dolanie]]</f>
        <v>190</v>
      </c>
      <c r="K191" s="4">
        <f>ekodom3[[#This Row],[Stan po renetcji]]-ekodom3[[#This Row],[Zmiana]]</f>
        <v>316</v>
      </c>
      <c r="L191" s="4">
        <f>MAX(ekodom3[[#This Row],[Zbiornik po zmianie]],0)</f>
        <v>316</v>
      </c>
    </row>
    <row r="192" spans="1:12" x14ac:dyDescent="0.45">
      <c r="A192" s="1">
        <v>44752</v>
      </c>
      <c r="B192">
        <v>0</v>
      </c>
      <c r="C192">
        <f t="shared" si="2"/>
        <v>316</v>
      </c>
      <c r="D192">
        <f>ekodom3[[#This Row],[retencja]]+ekodom3[[#This Row],[Stan przed]]</f>
        <v>316</v>
      </c>
      <c r="E192">
        <f>IF(ekodom3[[#This Row],[Dzień tygodnia]] = 3, 260, 190)</f>
        <v>190</v>
      </c>
      <c r="F192">
        <f>WEEKDAY(ekodom3[[#This Row],[Data]],2)</f>
        <v>7</v>
      </c>
      <c r="G192" s="4">
        <f>IF(ekodom3[[#This Row],[retencja]]= 0, G191+1, 0)</f>
        <v>3</v>
      </c>
      <c r="H192" s="4">
        <f>IF(AND(AND(ekodom3[[#This Row],[Dni bez deszczu dp]] &gt;= 5, MOD(ekodom3[[#This Row],[Dni bez deszczu dp]], 5) = 0), ekodom3[[#This Row],[Czy dobry przedział ]] = "TAK"), 300, 0)</f>
        <v>0</v>
      </c>
      <c r="I192" s="4" t="str">
        <f>IF(AND(ekodom3[[#This Row],[Data]] &gt;= DATE(2022,4,1), ekodom3[[#This Row],[Data]]&lt;=DATE(2022,9, 30)), "TAK", "NIE")</f>
        <v>TAK</v>
      </c>
      <c r="J192" s="4">
        <f>ekodom3[[#This Row],[Zużycie rodzinne]]+ekodom3[[#This Row],[Specjalne dolanie]]</f>
        <v>190</v>
      </c>
      <c r="K192" s="4">
        <f>ekodom3[[#This Row],[Stan po renetcji]]-ekodom3[[#This Row],[Zmiana]]</f>
        <v>126</v>
      </c>
      <c r="L192" s="4">
        <f>MAX(ekodom3[[#This Row],[Zbiornik po zmianie]],0)</f>
        <v>126</v>
      </c>
    </row>
    <row r="193" spans="1:12" x14ac:dyDescent="0.45">
      <c r="A193" s="1">
        <v>44753</v>
      </c>
      <c r="B193">
        <v>170</v>
      </c>
      <c r="C193">
        <f t="shared" si="2"/>
        <v>126</v>
      </c>
      <c r="D193">
        <f>ekodom3[[#This Row],[retencja]]+ekodom3[[#This Row],[Stan przed]]</f>
        <v>296</v>
      </c>
      <c r="E193">
        <f>IF(ekodom3[[#This Row],[Dzień tygodnia]] = 3, 260, 190)</f>
        <v>190</v>
      </c>
      <c r="F193">
        <f>WEEKDAY(ekodom3[[#This Row],[Data]],2)</f>
        <v>1</v>
      </c>
      <c r="G193" s="4">
        <f>IF(ekodom3[[#This Row],[retencja]]= 0, G192+1, 0)</f>
        <v>0</v>
      </c>
      <c r="H193" s="4">
        <f>IF(AND(AND(ekodom3[[#This Row],[Dni bez deszczu dp]] &gt;= 5, MOD(ekodom3[[#This Row],[Dni bez deszczu dp]], 5) = 0), ekodom3[[#This Row],[Czy dobry przedział ]] = "TAK"), 300, 0)</f>
        <v>0</v>
      </c>
      <c r="I193" s="4" t="str">
        <f>IF(AND(ekodom3[[#This Row],[Data]] &gt;= DATE(2022,4,1), ekodom3[[#This Row],[Data]]&lt;=DATE(2022,9, 30)), "TAK", "NIE")</f>
        <v>TAK</v>
      </c>
      <c r="J193" s="4">
        <f>ekodom3[[#This Row],[Zużycie rodzinne]]+ekodom3[[#This Row],[Specjalne dolanie]]</f>
        <v>190</v>
      </c>
      <c r="K193" s="4">
        <f>ekodom3[[#This Row],[Stan po renetcji]]-ekodom3[[#This Row],[Zmiana]]</f>
        <v>106</v>
      </c>
      <c r="L193" s="4">
        <f>MAX(ekodom3[[#This Row],[Zbiornik po zmianie]],0)</f>
        <v>106</v>
      </c>
    </row>
    <row r="194" spans="1:12" x14ac:dyDescent="0.45">
      <c r="A194" s="1">
        <v>44754</v>
      </c>
      <c r="B194">
        <v>13</v>
      </c>
      <c r="C194">
        <f t="shared" si="2"/>
        <v>106</v>
      </c>
      <c r="D194">
        <f>ekodom3[[#This Row],[retencja]]+ekodom3[[#This Row],[Stan przed]]</f>
        <v>119</v>
      </c>
      <c r="E194">
        <f>IF(ekodom3[[#This Row],[Dzień tygodnia]] = 3, 260, 190)</f>
        <v>190</v>
      </c>
      <c r="F194">
        <f>WEEKDAY(ekodom3[[#This Row],[Data]],2)</f>
        <v>2</v>
      </c>
      <c r="G194" s="4">
        <f>IF(ekodom3[[#This Row],[retencja]]= 0, G193+1, 0)</f>
        <v>0</v>
      </c>
      <c r="H194" s="4">
        <f>IF(AND(AND(ekodom3[[#This Row],[Dni bez deszczu dp]] &gt;= 5, MOD(ekodom3[[#This Row],[Dni bez deszczu dp]], 5) = 0), ekodom3[[#This Row],[Czy dobry przedział ]] = "TAK"), 300, 0)</f>
        <v>0</v>
      </c>
      <c r="I194" s="4" t="str">
        <f>IF(AND(ekodom3[[#This Row],[Data]] &gt;= DATE(2022,4,1), ekodom3[[#This Row],[Data]]&lt;=DATE(2022,9, 30)), "TAK", "NIE")</f>
        <v>TAK</v>
      </c>
      <c r="J194" s="4">
        <f>ekodom3[[#This Row],[Zużycie rodzinne]]+ekodom3[[#This Row],[Specjalne dolanie]]</f>
        <v>190</v>
      </c>
      <c r="K194" s="4">
        <f>ekodom3[[#This Row],[Stan po renetcji]]-ekodom3[[#This Row],[Zmiana]]</f>
        <v>-71</v>
      </c>
      <c r="L194" s="4">
        <f>MAX(ekodom3[[#This Row],[Zbiornik po zmianie]],0)</f>
        <v>0</v>
      </c>
    </row>
    <row r="195" spans="1:12" x14ac:dyDescent="0.45">
      <c r="A195" s="1">
        <v>44755</v>
      </c>
      <c r="B195">
        <v>0</v>
      </c>
      <c r="C195">
        <f t="shared" si="2"/>
        <v>0</v>
      </c>
      <c r="D195">
        <f>ekodom3[[#This Row],[retencja]]+ekodom3[[#This Row],[Stan przed]]</f>
        <v>0</v>
      </c>
      <c r="E195">
        <f>IF(ekodom3[[#This Row],[Dzień tygodnia]] = 3, 260, 190)</f>
        <v>260</v>
      </c>
      <c r="F195">
        <f>WEEKDAY(ekodom3[[#This Row],[Data]],2)</f>
        <v>3</v>
      </c>
      <c r="G195" s="4">
        <f>IF(ekodom3[[#This Row],[retencja]]= 0, G194+1, 0)</f>
        <v>1</v>
      </c>
      <c r="H195" s="4">
        <f>IF(AND(AND(ekodom3[[#This Row],[Dni bez deszczu dp]] &gt;= 5, MOD(ekodom3[[#This Row],[Dni bez deszczu dp]], 5) = 0), ekodom3[[#This Row],[Czy dobry przedział ]] = "TAK"), 300, 0)</f>
        <v>0</v>
      </c>
      <c r="I195" s="4" t="str">
        <f>IF(AND(ekodom3[[#This Row],[Data]] &gt;= DATE(2022,4,1), ekodom3[[#This Row],[Data]]&lt;=DATE(2022,9, 30)), "TAK", "NIE")</f>
        <v>TAK</v>
      </c>
      <c r="J195" s="4">
        <f>ekodom3[[#This Row],[Zużycie rodzinne]]+ekodom3[[#This Row],[Specjalne dolanie]]</f>
        <v>260</v>
      </c>
      <c r="K195" s="4">
        <f>ekodom3[[#This Row],[Stan po renetcji]]-ekodom3[[#This Row],[Zmiana]]</f>
        <v>-260</v>
      </c>
      <c r="L195" s="4">
        <f>MAX(ekodom3[[#This Row],[Zbiornik po zmianie]],0)</f>
        <v>0</v>
      </c>
    </row>
    <row r="196" spans="1:12" x14ac:dyDescent="0.45">
      <c r="A196" s="1">
        <v>44756</v>
      </c>
      <c r="B196">
        <v>0</v>
      </c>
      <c r="C196">
        <f t="shared" ref="C196:C259" si="3">L195</f>
        <v>0</v>
      </c>
      <c r="D196">
        <f>ekodom3[[#This Row],[retencja]]+ekodom3[[#This Row],[Stan przed]]</f>
        <v>0</v>
      </c>
      <c r="E196">
        <f>IF(ekodom3[[#This Row],[Dzień tygodnia]] = 3, 260, 190)</f>
        <v>190</v>
      </c>
      <c r="F196">
        <f>WEEKDAY(ekodom3[[#This Row],[Data]],2)</f>
        <v>4</v>
      </c>
      <c r="G196" s="4">
        <f>IF(ekodom3[[#This Row],[retencja]]= 0, G195+1, 0)</f>
        <v>2</v>
      </c>
      <c r="H196" s="4">
        <f>IF(AND(AND(ekodom3[[#This Row],[Dni bez deszczu dp]] &gt;= 5, MOD(ekodom3[[#This Row],[Dni bez deszczu dp]], 5) = 0), ekodom3[[#This Row],[Czy dobry przedział ]] = "TAK"), 300, 0)</f>
        <v>0</v>
      </c>
      <c r="I196" s="4" t="str">
        <f>IF(AND(ekodom3[[#This Row],[Data]] &gt;= DATE(2022,4,1), ekodom3[[#This Row],[Data]]&lt;=DATE(2022,9, 30)), "TAK", "NIE")</f>
        <v>TAK</v>
      </c>
      <c r="J196" s="4">
        <f>ekodom3[[#This Row],[Zużycie rodzinne]]+ekodom3[[#This Row],[Specjalne dolanie]]</f>
        <v>190</v>
      </c>
      <c r="K196" s="4">
        <f>ekodom3[[#This Row],[Stan po renetcji]]-ekodom3[[#This Row],[Zmiana]]</f>
        <v>-190</v>
      </c>
      <c r="L196" s="4">
        <f>MAX(ekodom3[[#This Row],[Zbiornik po zmianie]],0)</f>
        <v>0</v>
      </c>
    </row>
    <row r="197" spans="1:12" x14ac:dyDescent="0.45">
      <c r="A197" s="1">
        <v>44757</v>
      </c>
      <c r="B197">
        <v>0</v>
      </c>
      <c r="C197">
        <f t="shared" si="3"/>
        <v>0</v>
      </c>
      <c r="D197">
        <f>ekodom3[[#This Row],[retencja]]+ekodom3[[#This Row],[Stan przed]]</f>
        <v>0</v>
      </c>
      <c r="E197">
        <f>IF(ekodom3[[#This Row],[Dzień tygodnia]] = 3, 260, 190)</f>
        <v>190</v>
      </c>
      <c r="F197">
        <f>WEEKDAY(ekodom3[[#This Row],[Data]],2)</f>
        <v>5</v>
      </c>
      <c r="G197" s="4">
        <f>IF(ekodom3[[#This Row],[retencja]]= 0, G196+1, 0)</f>
        <v>3</v>
      </c>
      <c r="H197" s="4">
        <f>IF(AND(AND(ekodom3[[#This Row],[Dni bez deszczu dp]] &gt;= 5, MOD(ekodom3[[#This Row],[Dni bez deszczu dp]], 5) = 0), ekodom3[[#This Row],[Czy dobry przedział ]] = "TAK"), 300, 0)</f>
        <v>0</v>
      </c>
      <c r="I197" s="4" t="str">
        <f>IF(AND(ekodom3[[#This Row],[Data]] &gt;= DATE(2022,4,1), ekodom3[[#This Row],[Data]]&lt;=DATE(2022,9, 30)), "TAK", "NIE")</f>
        <v>TAK</v>
      </c>
      <c r="J197" s="4">
        <f>ekodom3[[#This Row],[Zużycie rodzinne]]+ekodom3[[#This Row],[Specjalne dolanie]]</f>
        <v>190</v>
      </c>
      <c r="K197" s="4">
        <f>ekodom3[[#This Row],[Stan po renetcji]]-ekodom3[[#This Row],[Zmiana]]</f>
        <v>-190</v>
      </c>
      <c r="L197" s="4">
        <f>MAX(ekodom3[[#This Row],[Zbiornik po zmianie]],0)</f>
        <v>0</v>
      </c>
    </row>
    <row r="198" spans="1:12" x14ac:dyDescent="0.45">
      <c r="A198" s="1">
        <v>44758</v>
      </c>
      <c r="B198">
        <v>0</v>
      </c>
      <c r="C198">
        <f t="shared" si="3"/>
        <v>0</v>
      </c>
      <c r="D198">
        <f>ekodom3[[#This Row],[retencja]]+ekodom3[[#This Row],[Stan przed]]</f>
        <v>0</v>
      </c>
      <c r="E198">
        <f>IF(ekodom3[[#This Row],[Dzień tygodnia]] = 3, 260, 190)</f>
        <v>190</v>
      </c>
      <c r="F198">
        <f>WEEKDAY(ekodom3[[#This Row],[Data]],2)</f>
        <v>6</v>
      </c>
      <c r="G198" s="4">
        <f>IF(ekodom3[[#This Row],[retencja]]= 0, G197+1, 0)</f>
        <v>4</v>
      </c>
      <c r="H198" s="4">
        <f>IF(AND(AND(ekodom3[[#This Row],[Dni bez deszczu dp]] &gt;= 5, MOD(ekodom3[[#This Row],[Dni bez deszczu dp]], 5) = 0), ekodom3[[#This Row],[Czy dobry przedział ]] = "TAK"), 300, 0)</f>
        <v>0</v>
      </c>
      <c r="I198" s="4" t="str">
        <f>IF(AND(ekodom3[[#This Row],[Data]] &gt;= DATE(2022,4,1), ekodom3[[#This Row],[Data]]&lt;=DATE(2022,9, 30)), "TAK", "NIE")</f>
        <v>TAK</v>
      </c>
      <c r="J198" s="4">
        <f>ekodom3[[#This Row],[Zużycie rodzinne]]+ekodom3[[#This Row],[Specjalne dolanie]]</f>
        <v>190</v>
      </c>
      <c r="K198" s="4">
        <f>ekodom3[[#This Row],[Stan po renetcji]]-ekodom3[[#This Row],[Zmiana]]</f>
        <v>-190</v>
      </c>
      <c r="L198" s="4">
        <f>MAX(ekodom3[[#This Row],[Zbiornik po zmianie]],0)</f>
        <v>0</v>
      </c>
    </row>
    <row r="199" spans="1:12" x14ac:dyDescent="0.45">
      <c r="A199" s="1">
        <v>44759</v>
      </c>
      <c r="B199">
        <v>518</v>
      </c>
      <c r="C199">
        <f t="shared" si="3"/>
        <v>0</v>
      </c>
      <c r="D199">
        <f>ekodom3[[#This Row],[retencja]]+ekodom3[[#This Row],[Stan przed]]</f>
        <v>518</v>
      </c>
      <c r="E199">
        <f>IF(ekodom3[[#This Row],[Dzień tygodnia]] = 3, 260, 190)</f>
        <v>190</v>
      </c>
      <c r="F199">
        <f>WEEKDAY(ekodom3[[#This Row],[Data]],2)</f>
        <v>7</v>
      </c>
      <c r="G199" s="4">
        <f>IF(ekodom3[[#This Row],[retencja]]= 0, G198+1, 0)</f>
        <v>0</v>
      </c>
      <c r="H199" s="4">
        <f>IF(AND(AND(ekodom3[[#This Row],[Dni bez deszczu dp]] &gt;= 5, MOD(ekodom3[[#This Row],[Dni bez deszczu dp]], 5) = 0), ekodom3[[#This Row],[Czy dobry przedział ]] = "TAK"), 300, 0)</f>
        <v>0</v>
      </c>
      <c r="I199" s="4" t="str">
        <f>IF(AND(ekodom3[[#This Row],[Data]] &gt;= DATE(2022,4,1), ekodom3[[#This Row],[Data]]&lt;=DATE(2022,9, 30)), "TAK", "NIE")</f>
        <v>TAK</v>
      </c>
      <c r="J199" s="4">
        <f>ekodom3[[#This Row],[Zużycie rodzinne]]+ekodom3[[#This Row],[Specjalne dolanie]]</f>
        <v>190</v>
      </c>
      <c r="K199" s="4">
        <f>ekodom3[[#This Row],[Stan po renetcji]]-ekodom3[[#This Row],[Zmiana]]</f>
        <v>328</v>
      </c>
      <c r="L199" s="4">
        <f>MAX(ekodom3[[#This Row],[Zbiornik po zmianie]],0)</f>
        <v>328</v>
      </c>
    </row>
    <row r="200" spans="1:12" x14ac:dyDescent="0.45">
      <c r="A200" s="1">
        <v>44760</v>
      </c>
      <c r="B200">
        <v>791</v>
      </c>
      <c r="C200">
        <f t="shared" si="3"/>
        <v>328</v>
      </c>
      <c r="D200">
        <f>ekodom3[[#This Row],[retencja]]+ekodom3[[#This Row],[Stan przed]]</f>
        <v>1119</v>
      </c>
      <c r="E200">
        <f>IF(ekodom3[[#This Row],[Dzień tygodnia]] = 3, 260, 190)</f>
        <v>190</v>
      </c>
      <c r="F200">
        <f>WEEKDAY(ekodom3[[#This Row],[Data]],2)</f>
        <v>1</v>
      </c>
      <c r="G200" s="4">
        <f>IF(ekodom3[[#This Row],[retencja]]= 0, G199+1, 0)</f>
        <v>0</v>
      </c>
      <c r="H200" s="4">
        <f>IF(AND(AND(ekodom3[[#This Row],[Dni bez deszczu dp]] &gt;= 5, MOD(ekodom3[[#This Row],[Dni bez deszczu dp]], 5) = 0), ekodom3[[#This Row],[Czy dobry przedział ]] = "TAK"), 300, 0)</f>
        <v>0</v>
      </c>
      <c r="I200" s="4" t="str">
        <f>IF(AND(ekodom3[[#This Row],[Data]] &gt;= DATE(2022,4,1), ekodom3[[#This Row],[Data]]&lt;=DATE(2022,9, 30)), "TAK", "NIE")</f>
        <v>TAK</v>
      </c>
      <c r="J200" s="4">
        <f>ekodom3[[#This Row],[Zużycie rodzinne]]+ekodom3[[#This Row],[Specjalne dolanie]]</f>
        <v>190</v>
      </c>
      <c r="K200" s="4">
        <f>ekodom3[[#This Row],[Stan po renetcji]]-ekodom3[[#This Row],[Zmiana]]</f>
        <v>929</v>
      </c>
      <c r="L200" s="4">
        <f>MAX(ekodom3[[#This Row],[Zbiornik po zmianie]],0)</f>
        <v>929</v>
      </c>
    </row>
    <row r="201" spans="1:12" x14ac:dyDescent="0.45">
      <c r="A201" s="1">
        <v>44761</v>
      </c>
      <c r="B201">
        <v>673</v>
      </c>
      <c r="C201">
        <f t="shared" si="3"/>
        <v>929</v>
      </c>
      <c r="D201">
        <f>ekodom3[[#This Row],[retencja]]+ekodom3[[#This Row],[Stan przed]]</f>
        <v>1602</v>
      </c>
      <c r="E201">
        <f>IF(ekodom3[[#This Row],[Dzień tygodnia]] = 3, 260, 190)</f>
        <v>190</v>
      </c>
      <c r="F201">
        <f>WEEKDAY(ekodom3[[#This Row],[Data]],2)</f>
        <v>2</v>
      </c>
      <c r="G201" s="4">
        <f>IF(ekodom3[[#This Row],[retencja]]= 0, G200+1, 0)</f>
        <v>0</v>
      </c>
      <c r="H201" s="4">
        <f>IF(AND(AND(ekodom3[[#This Row],[Dni bez deszczu dp]] &gt;= 5, MOD(ekodom3[[#This Row],[Dni bez deszczu dp]], 5) = 0), ekodom3[[#This Row],[Czy dobry przedział ]] = "TAK"), 300, 0)</f>
        <v>0</v>
      </c>
      <c r="I201" s="4" t="str">
        <f>IF(AND(ekodom3[[#This Row],[Data]] &gt;= DATE(2022,4,1), ekodom3[[#This Row],[Data]]&lt;=DATE(2022,9, 30)), "TAK", "NIE")</f>
        <v>TAK</v>
      </c>
      <c r="J201" s="4">
        <f>ekodom3[[#This Row],[Zużycie rodzinne]]+ekodom3[[#This Row],[Specjalne dolanie]]</f>
        <v>190</v>
      </c>
      <c r="K201" s="4">
        <f>ekodom3[[#This Row],[Stan po renetcji]]-ekodom3[[#This Row],[Zmiana]]</f>
        <v>1412</v>
      </c>
      <c r="L201" s="4">
        <f>MAX(ekodom3[[#This Row],[Zbiornik po zmianie]],0)</f>
        <v>1412</v>
      </c>
    </row>
    <row r="202" spans="1:12" x14ac:dyDescent="0.45">
      <c r="A202" s="1">
        <v>44762</v>
      </c>
      <c r="B202">
        <v>601</v>
      </c>
      <c r="C202">
        <f t="shared" si="3"/>
        <v>1412</v>
      </c>
      <c r="D202">
        <f>ekodom3[[#This Row],[retencja]]+ekodom3[[#This Row],[Stan przed]]</f>
        <v>2013</v>
      </c>
      <c r="E202">
        <f>IF(ekodom3[[#This Row],[Dzień tygodnia]] = 3, 260, 190)</f>
        <v>260</v>
      </c>
      <c r="F202">
        <f>WEEKDAY(ekodom3[[#This Row],[Data]],2)</f>
        <v>3</v>
      </c>
      <c r="G202" s="4">
        <f>IF(ekodom3[[#This Row],[retencja]]= 0, G201+1, 0)</f>
        <v>0</v>
      </c>
      <c r="H202" s="4">
        <f>IF(AND(AND(ekodom3[[#This Row],[Dni bez deszczu dp]] &gt;= 5, MOD(ekodom3[[#This Row],[Dni bez deszczu dp]], 5) = 0), ekodom3[[#This Row],[Czy dobry przedział ]] = "TAK"), 300, 0)</f>
        <v>0</v>
      </c>
      <c r="I202" s="4" t="str">
        <f>IF(AND(ekodom3[[#This Row],[Data]] &gt;= DATE(2022,4,1), ekodom3[[#This Row],[Data]]&lt;=DATE(2022,9, 30)), "TAK", "NIE")</f>
        <v>TAK</v>
      </c>
      <c r="J202" s="4">
        <f>ekodom3[[#This Row],[Zużycie rodzinne]]+ekodom3[[#This Row],[Specjalne dolanie]]</f>
        <v>260</v>
      </c>
      <c r="K202" s="4">
        <f>ekodom3[[#This Row],[Stan po renetcji]]-ekodom3[[#This Row],[Zmiana]]</f>
        <v>1753</v>
      </c>
      <c r="L202" s="4">
        <f>MAX(ekodom3[[#This Row],[Zbiornik po zmianie]],0)</f>
        <v>1753</v>
      </c>
    </row>
    <row r="203" spans="1:12" x14ac:dyDescent="0.45">
      <c r="A203" s="1">
        <v>44763</v>
      </c>
      <c r="B203">
        <v>612</v>
      </c>
      <c r="C203">
        <f t="shared" si="3"/>
        <v>1753</v>
      </c>
      <c r="D203">
        <f>ekodom3[[#This Row],[retencja]]+ekodom3[[#This Row],[Stan przed]]</f>
        <v>2365</v>
      </c>
      <c r="E203">
        <f>IF(ekodom3[[#This Row],[Dzień tygodnia]] = 3, 260, 190)</f>
        <v>190</v>
      </c>
      <c r="F203">
        <f>WEEKDAY(ekodom3[[#This Row],[Data]],2)</f>
        <v>4</v>
      </c>
      <c r="G203" s="4">
        <f>IF(ekodom3[[#This Row],[retencja]]= 0, G202+1, 0)</f>
        <v>0</v>
      </c>
      <c r="H203" s="4">
        <f>IF(AND(AND(ekodom3[[#This Row],[Dni bez deszczu dp]] &gt;= 5, MOD(ekodom3[[#This Row],[Dni bez deszczu dp]], 5) = 0), ekodom3[[#This Row],[Czy dobry przedział ]] = "TAK"), 300, 0)</f>
        <v>0</v>
      </c>
      <c r="I203" s="4" t="str">
        <f>IF(AND(ekodom3[[#This Row],[Data]] &gt;= DATE(2022,4,1), ekodom3[[#This Row],[Data]]&lt;=DATE(2022,9, 30)), "TAK", "NIE")</f>
        <v>TAK</v>
      </c>
      <c r="J203" s="4">
        <f>ekodom3[[#This Row],[Zużycie rodzinne]]+ekodom3[[#This Row],[Specjalne dolanie]]</f>
        <v>190</v>
      </c>
      <c r="K203" s="4">
        <f>ekodom3[[#This Row],[Stan po renetcji]]-ekodom3[[#This Row],[Zmiana]]</f>
        <v>2175</v>
      </c>
      <c r="L203" s="4">
        <f>MAX(ekodom3[[#This Row],[Zbiornik po zmianie]],0)</f>
        <v>2175</v>
      </c>
    </row>
    <row r="204" spans="1:12" x14ac:dyDescent="0.45">
      <c r="A204" s="1">
        <v>44764</v>
      </c>
      <c r="B204">
        <v>705</v>
      </c>
      <c r="C204">
        <f t="shared" si="3"/>
        <v>2175</v>
      </c>
      <c r="D204">
        <f>ekodom3[[#This Row],[retencja]]+ekodom3[[#This Row],[Stan przed]]</f>
        <v>2880</v>
      </c>
      <c r="E204">
        <f>IF(ekodom3[[#This Row],[Dzień tygodnia]] = 3, 260, 190)</f>
        <v>190</v>
      </c>
      <c r="F204">
        <f>WEEKDAY(ekodom3[[#This Row],[Data]],2)</f>
        <v>5</v>
      </c>
      <c r="G204" s="4">
        <f>IF(ekodom3[[#This Row],[retencja]]= 0, G203+1, 0)</f>
        <v>0</v>
      </c>
      <c r="H204" s="4">
        <f>IF(AND(AND(ekodom3[[#This Row],[Dni bez deszczu dp]] &gt;= 5, MOD(ekodom3[[#This Row],[Dni bez deszczu dp]], 5) = 0), ekodom3[[#This Row],[Czy dobry przedział ]] = "TAK"), 300, 0)</f>
        <v>0</v>
      </c>
      <c r="I204" s="4" t="str">
        <f>IF(AND(ekodom3[[#This Row],[Data]] &gt;= DATE(2022,4,1), ekodom3[[#This Row],[Data]]&lt;=DATE(2022,9, 30)), "TAK", "NIE")</f>
        <v>TAK</v>
      </c>
      <c r="J204" s="4">
        <f>ekodom3[[#This Row],[Zużycie rodzinne]]+ekodom3[[#This Row],[Specjalne dolanie]]</f>
        <v>190</v>
      </c>
      <c r="K204" s="4">
        <f>ekodom3[[#This Row],[Stan po renetcji]]-ekodom3[[#This Row],[Zmiana]]</f>
        <v>2690</v>
      </c>
      <c r="L204" s="4">
        <f>MAX(ekodom3[[#This Row],[Zbiornik po zmianie]],0)</f>
        <v>2690</v>
      </c>
    </row>
    <row r="205" spans="1:12" x14ac:dyDescent="0.45">
      <c r="A205" s="1">
        <v>44765</v>
      </c>
      <c r="B205">
        <v>0</v>
      </c>
      <c r="C205">
        <f t="shared" si="3"/>
        <v>2690</v>
      </c>
      <c r="D205">
        <f>ekodom3[[#This Row],[retencja]]+ekodom3[[#This Row],[Stan przed]]</f>
        <v>2690</v>
      </c>
      <c r="E205">
        <f>IF(ekodom3[[#This Row],[Dzień tygodnia]] = 3, 260, 190)</f>
        <v>190</v>
      </c>
      <c r="F205">
        <f>WEEKDAY(ekodom3[[#This Row],[Data]],2)</f>
        <v>6</v>
      </c>
      <c r="G205" s="4">
        <f>IF(ekodom3[[#This Row],[retencja]]= 0, G204+1, 0)</f>
        <v>1</v>
      </c>
      <c r="H205" s="4">
        <f>IF(AND(AND(ekodom3[[#This Row],[Dni bez deszczu dp]] &gt;= 5, MOD(ekodom3[[#This Row],[Dni bez deszczu dp]], 5) = 0), ekodom3[[#This Row],[Czy dobry przedział ]] = "TAK"), 300, 0)</f>
        <v>0</v>
      </c>
      <c r="I205" s="4" t="str">
        <f>IF(AND(ekodom3[[#This Row],[Data]] &gt;= DATE(2022,4,1), ekodom3[[#This Row],[Data]]&lt;=DATE(2022,9, 30)), "TAK", "NIE")</f>
        <v>TAK</v>
      </c>
      <c r="J205" s="4">
        <f>ekodom3[[#This Row],[Zużycie rodzinne]]+ekodom3[[#This Row],[Specjalne dolanie]]</f>
        <v>190</v>
      </c>
      <c r="K205" s="4">
        <f>ekodom3[[#This Row],[Stan po renetcji]]-ekodom3[[#This Row],[Zmiana]]</f>
        <v>2500</v>
      </c>
      <c r="L205" s="4">
        <f>MAX(ekodom3[[#This Row],[Zbiornik po zmianie]],0)</f>
        <v>2500</v>
      </c>
    </row>
    <row r="206" spans="1:12" x14ac:dyDescent="0.45">
      <c r="A206" s="1">
        <v>44766</v>
      </c>
      <c r="B206">
        <v>0</v>
      </c>
      <c r="C206">
        <f t="shared" si="3"/>
        <v>2500</v>
      </c>
      <c r="D206">
        <f>ekodom3[[#This Row],[retencja]]+ekodom3[[#This Row],[Stan przed]]</f>
        <v>2500</v>
      </c>
      <c r="E206">
        <f>IF(ekodom3[[#This Row],[Dzień tygodnia]] = 3, 260, 190)</f>
        <v>190</v>
      </c>
      <c r="F206">
        <f>WEEKDAY(ekodom3[[#This Row],[Data]],2)</f>
        <v>7</v>
      </c>
      <c r="G206" s="4">
        <f>IF(ekodom3[[#This Row],[retencja]]= 0, G205+1, 0)</f>
        <v>2</v>
      </c>
      <c r="H206" s="4">
        <f>IF(AND(AND(ekodom3[[#This Row],[Dni bez deszczu dp]] &gt;= 5, MOD(ekodom3[[#This Row],[Dni bez deszczu dp]], 5) = 0), ekodom3[[#This Row],[Czy dobry przedział ]] = "TAK"), 300, 0)</f>
        <v>0</v>
      </c>
      <c r="I206" s="4" t="str">
        <f>IF(AND(ekodom3[[#This Row],[Data]] &gt;= DATE(2022,4,1), ekodom3[[#This Row],[Data]]&lt;=DATE(2022,9, 30)), "TAK", "NIE")</f>
        <v>TAK</v>
      </c>
      <c r="J206" s="4">
        <f>ekodom3[[#This Row],[Zużycie rodzinne]]+ekodom3[[#This Row],[Specjalne dolanie]]</f>
        <v>190</v>
      </c>
      <c r="K206" s="4">
        <f>ekodom3[[#This Row],[Stan po renetcji]]-ekodom3[[#This Row],[Zmiana]]</f>
        <v>2310</v>
      </c>
      <c r="L206" s="4">
        <f>MAX(ekodom3[[#This Row],[Zbiornik po zmianie]],0)</f>
        <v>2310</v>
      </c>
    </row>
    <row r="207" spans="1:12" x14ac:dyDescent="0.45">
      <c r="A207" s="1">
        <v>44767</v>
      </c>
      <c r="B207">
        <v>1100</v>
      </c>
      <c r="C207">
        <f t="shared" si="3"/>
        <v>2310</v>
      </c>
      <c r="D207">
        <f>ekodom3[[#This Row],[retencja]]+ekodom3[[#This Row],[Stan przed]]</f>
        <v>3410</v>
      </c>
      <c r="E207">
        <f>IF(ekodom3[[#This Row],[Dzień tygodnia]] = 3, 260, 190)</f>
        <v>190</v>
      </c>
      <c r="F207">
        <f>WEEKDAY(ekodom3[[#This Row],[Data]],2)</f>
        <v>1</v>
      </c>
      <c r="G207" s="4">
        <f>IF(ekodom3[[#This Row],[retencja]]= 0, G206+1, 0)</f>
        <v>0</v>
      </c>
      <c r="H207" s="4">
        <f>IF(AND(AND(ekodom3[[#This Row],[Dni bez deszczu dp]] &gt;= 5, MOD(ekodom3[[#This Row],[Dni bez deszczu dp]], 5) = 0), ekodom3[[#This Row],[Czy dobry przedział ]] = "TAK"), 300, 0)</f>
        <v>0</v>
      </c>
      <c r="I207" s="4" t="str">
        <f>IF(AND(ekodom3[[#This Row],[Data]] &gt;= DATE(2022,4,1), ekodom3[[#This Row],[Data]]&lt;=DATE(2022,9, 30)), "TAK", "NIE")</f>
        <v>TAK</v>
      </c>
      <c r="J207" s="4">
        <f>ekodom3[[#This Row],[Zużycie rodzinne]]+ekodom3[[#This Row],[Specjalne dolanie]]</f>
        <v>190</v>
      </c>
      <c r="K207" s="4">
        <f>ekodom3[[#This Row],[Stan po renetcji]]-ekodom3[[#This Row],[Zmiana]]</f>
        <v>3220</v>
      </c>
      <c r="L207" s="4">
        <f>MAX(ekodom3[[#This Row],[Zbiornik po zmianie]],0)</f>
        <v>3220</v>
      </c>
    </row>
    <row r="208" spans="1:12" x14ac:dyDescent="0.45">
      <c r="A208" s="1">
        <v>44768</v>
      </c>
      <c r="B208">
        <v>118</v>
      </c>
      <c r="C208">
        <f t="shared" si="3"/>
        <v>3220</v>
      </c>
      <c r="D208">
        <f>ekodom3[[#This Row],[retencja]]+ekodom3[[#This Row],[Stan przed]]</f>
        <v>3338</v>
      </c>
      <c r="E208">
        <f>IF(ekodom3[[#This Row],[Dzień tygodnia]] = 3, 260, 190)</f>
        <v>190</v>
      </c>
      <c r="F208">
        <f>WEEKDAY(ekodom3[[#This Row],[Data]],2)</f>
        <v>2</v>
      </c>
      <c r="G208" s="4">
        <f>IF(ekodom3[[#This Row],[retencja]]= 0, G207+1, 0)</f>
        <v>0</v>
      </c>
      <c r="H208" s="4">
        <f>IF(AND(AND(ekodom3[[#This Row],[Dni bez deszczu dp]] &gt;= 5, MOD(ekodom3[[#This Row],[Dni bez deszczu dp]], 5) = 0), ekodom3[[#This Row],[Czy dobry przedział ]] = "TAK"), 300, 0)</f>
        <v>0</v>
      </c>
      <c r="I208" s="4" t="str">
        <f>IF(AND(ekodom3[[#This Row],[Data]] &gt;= DATE(2022,4,1), ekodom3[[#This Row],[Data]]&lt;=DATE(2022,9, 30)), "TAK", "NIE")</f>
        <v>TAK</v>
      </c>
      <c r="J208" s="4">
        <f>ekodom3[[#This Row],[Zużycie rodzinne]]+ekodom3[[#This Row],[Specjalne dolanie]]</f>
        <v>190</v>
      </c>
      <c r="K208" s="4">
        <f>ekodom3[[#This Row],[Stan po renetcji]]-ekodom3[[#This Row],[Zmiana]]</f>
        <v>3148</v>
      </c>
      <c r="L208" s="4">
        <f>MAX(ekodom3[[#This Row],[Zbiornik po zmianie]],0)</f>
        <v>3148</v>
      </c>
    </row>
    <row r="209" spans="1:12" x14ac:dyDescent="0.45">
      <c r="A209" s="1">
        <v>44769</v>
      </c>
      <c r="B209">
        <v>69</v>
      </c>
      <c r="C209">
        <f t="shared" si="3"/>
        <v>3148</v>
      </c>
      <c r="D209">
        <f>ekodom3[[#This Row],[retencja]]+ekodom3[[#This Row],[Stan przed]]</f>
        <v>3217</v>
      </c>
      <c r="E209">
        <f>IF(ekodom3[[#This Row],[Dzień tygodnia]] = 3, 260, 190)</f>
        <v>260</v>
      </c>
      <c r="F209">
        <f>WEEKDAY(ekodom3[[#This Row],[Data]],2)</f>
        <v>3</v>
      </c>
      <c r="G209" s="4">
        <f>IF(ekodom3[[#This Row],[retencja]]= 0, G208+1, 0)</f>
        <v>0</v>
      </c>
      <c r="H209" s="4">
        <f>IF(AND(AND(ekodom3[[#This Row],[Dni bez deszczu dp]] &gt;= 5, MOD(ekodom3[[#This Row],[Dni bez deszczu dp]], 5) = 0), ekodom3[[#This Row],[Czy dobry przedział ]] = "TAK"), 300, 0)</f>
        <v>0</v>
      </c>
      <c r="I209" s="4" t="str">
        <f>IF(AND(ekodom3[[#This Row],[Data]] &gt;= DATE(2022,4,1), ekodom3[[#This Row],[Data]]&lt;=DATE(2022,9, 30)), "TAK", "NIE")</f>
        <v>TAK</v>
      </c>
      <c r="J209" s="4">
        <f>ekodom3[[#This Row],[Zużycie rodzinne]]+ekodom3[[#This Row],[Specjalne dolanie]]</f>
        <v>260</v>
      </c>
      <c r="K209" s="4">
        <f>ekodom3[[#This Row],[Stan po renetcji]]-ekodom3[[#This Row],[Zmiana]]</f>
        <v>2957</v>
      </c>
      <c r="L209" s="4">
        <f>MAX(ekodom3[[#This Row],[Zbiornik po zmianie]],0)</f>
        <v>2957</v>
      </c>
    </row>
    <row r="210" spans="1:12" x14ac:dyDescent="0.45">
      <c r="A210" s="1">
        <v>44770</v>
      </c>
      <c r="B210">
        <v>0</v>
      </c>
      <c r="C210">
        <f t="shared" si="3"/>
        <v>2957</v>
      </c>
      <c r="D210">
        <f>ekodom3[[#This Row],[retencja]]+ekodom3[[#This Row],[Stan przed]]</f>
        <v>2957</v>
      </c>
      <c r="E210">
        <f>IF(ekodom3[[#This Row],[Dzień tygodnia]] = 3, 260, 190)</f>
        <v>190</v>
      </c>
      <c r="F210">
        <f>WEEKDAY(ekodom3[[#This Row],[Data]],2)</f>
        <v>4</v>
      </c>
      <c r="G210" s="4">
        <f>IF(ekodom3[[#This Row],[retencja]]= 0, G209+1, 0)</f>
        <v>1</v>
      </c>
      <c r="H210" s="4">
        <f>IF(AND(AND(ekodom3[[#This Row],[Dni bez deszczu dp]] &gt;= 5, MOD(ekodom3[[#This Row],[Dni bez deszczu dp]], 5) = 0), ekodom3[[#This Row],[Czy dobry przedział ]] = "TAK"), 300, 0)</f>
        <v>0</v>
      </c>
      <c r="I210" s="4" t="str">
        <f>IF(AND(ekodom3[[#This Row],[Data]] &gt;= DATE(2022,4,1), ekodom3[[#This Row],[Data]]&lt;=DATE(2022,9, 30)), "TAK", "NIE")</f>
        <v>TAK</v>
      </c>
      <c r="J210" s="4">
        <f>ekodom3[[#This Row],[Zużycie rodzinne]]+ekodom3[[#This Row],[Specjalne dolanie]]</f>
        <v>190</v>
      </c>
      <c r="K210" s="4">
        <f>ekodom3[[#This Row],[Stan po renetcji]]-ekodom3[[#This Row],[Zmiana]]</f>
        <v>2767</v>
      </c>
      <c r="L210" s="4">
        <f>MAX(ekodom3[[#This Row],[Zbiornik po zmianie]],0)</f>
        <v>2767</v>
      </c>
    </row>
    <row r="211" spans="1:12" x14ac:dyDescent="0.45">
      <c r="A211" s="1">
        <v>44771</v>
      </c>
      <c r="B211">
        <v>0</v>
      </c>
      <c r="C211">
        <f t="shared" si="3"/>
        <v>2767</v>
      </c>
      <c r="D211">
        <f>ekodom3[[#This Row],[retencja]]+ekodom3[[#This Row],[Stan przed]]</f>
        <v>2767</v>
      </c>
      <c r="E211">
        <f>IF(ekodom3[[#This Row],[Dzień tygodnia]] = 3, 260, 190)</f>
        <v>190</v>
      </c>
      <c r="F211">
        <f>WEEKDAY(ekodom3[[#This Row],[Data]],2)</f>
        <v>5</v>
      </c>
      <c r="G211" s="4">
        <f>IF(ekodom3[[#This Row],[retencja]]= 0, G210+1, 0)</f>
        <v>2</v>
      </c>
      <c r="H211" s="4">
        <f>IF(AND(AND(ekodom3[[#This Row],[Dni bez deszczu dp]] &gt;= 5, MOD(ekodom3[[#This Row],[Dni bez deszczu dp]], 5) = 0), ekodom3[[#This Row],[Czy dobry przedział ]] = "TAK"), 300, 0)</f>
        <v>0</v>
      </c>
      <c r="I211" s="4" t="str">
        <f>IF(AND(ekodom3[[#This Row],[Data]] &gt;= DATE(2022,4,1), ekodom3[[#This Row],[Data]]&lt;=DATE(2022,9, 30)), "TAK", "NIE")</f>
        <v>TAK</v>
      </c>
      <c r="J211" s="4">
        <f>ekodom3[[#This Row],[Zużycie rodzinne]]+ekodom3[[#This Row],[Specjalne dolanie]]</f>
        <v>190</v>
      </c>
      <c r="K211" s="4">
        <f>ekodom3[[#This Row],[Stan po renetcji]]-ekodom3[[#This Row],[Zmiana]]</f>
        <v>2577</v>
      </c>
      <c r="L211" s="4">
        <f>MAX(ekodom3[[#This Row],[Zbiornik po zmianie]],0)</f>
        <v>2577</v>
      </c>
    </row>
    <row r="212" spans="1:12" x14ac:dyDescent="0.45">
      <c r="A212" s="1">
        <v>44772</v>
      </c>
      <c r="B212">
        <v>0</v>
      </c>
      <c r="C212">
        <f t="shared" si="3"/>
        <v>2577</v>
      </c>
      <c r="D212">
        <f>ekodom3[[#This Row],[retencja]]+ekodom3[[#This Row],[Stan przed]]</f>
        <v>2577</v>
      </c>
      <c r="E212">
        <f>IF(ekodom3[[#This Row],[Dzień tygodnia]] = 3, 260, 190)</f>
        <v>190</v>
      </c>
      <c r="F212">
        <f>WEEKDAY(ekodom3[[#This Row],[Data]],2)</f>
        <v>6</v>
      </c>
      <c r="G212" s="4">
        <f>IF(ekodom3[[#This Row],[retencja]]= 0, G211+1, 0)</f>
        <v>3</v>
      </c>
      <c r="H212" s="4">
        <f>IF(AND(AND(ekodom3[[#This Row],[Dni bez deszczu dp]] &gt;= 5, MOD(ekodom3[[#This Row],[Dni bez deszczu dp]], 5) = 0), ekodom3[[#This Row],[Czy dobry przedział ]] = "TAK"), 300, 0)</f>
        <v>0</v>
      </c>
      <c r="I212" s="4" t="str">
        <f>IF(AND(ekodom3[[#This Row],[Data]] &gt;= DATE(2022,4,1), ekodom3[[#This Row],[Data]]&lt;=DATE(2022,9, 30)), "TAK", "NIE")</f>
        <v>TAK</v>
      </c>
      <c r="J212" s="4">
        <f>ekodom3[[#This Row],[Zużycie rodzinne]]+ekodom3[[#This Row],[Specjalne dolanie]]</f>
        <v>190</v>
      </c>
      <c r="K212" s="4">
        <f>ekodom3[[#This Row],[Stan po renetcji]]-ekodom3[[#This Row],[Zmiana]]</f>
        <v>2387</v>
      </c>
      <c r="L212" s="4">
        <f>MAX(ekodom3[[#This Row],[Zbiornik po zmianie]],0)</f>
        <v>2387</v>
      </c>
    </row>
    <row r="213" spans="1:12" x14ac:dyDescent="0.45">
      <c r="A213" s="1">
        <v>44773</v>
      </c>
      <c r="B213">
        <v>0</v>
      </c>
      <c r="C213">
        <f t="shared" si="3"/>
        <v>2387</v>
      </c>
      <c r="D213">
        <f>ekodom3[[#This Row],[retencja]]+ekodom3[[#This Row],[Stan przed]]</f>
        <v>2387</v>
      </c>
      <c r="E213">
        <f>IF(ekodom3[[#This Row],[Dzień tygodnia]] = 3, 260, 190)</f>
        <v>190</v>
      </c>
      <c r="F213">
        <f>WEEKDAY(ekodom3[[#This Row],[Data]],2)</f>
        <v>7</v>
      </c>
      <c r="G213" s="4">
        <f>IF(ekodom3[[#This Row],[retencja]]= 0, G212+1, 0)</f>
        <v>4</v>
      </c>
      <c r="H213" s="4">
        <f>IF(AND(AND(ekodom3[[#This Row],[Dni bez deszczu dp]] &gt;= 5, MOD(ekodom3[[#This Row],[Dni bez deszczu dp]], 5) = 0), ekodom3[[#This Row],[Czy dobry przedział ]] = "TAK"), 300, 0)</f>
        <v>0</v>
      </c>
      <c r="I213" s="4" t="str">
        <f>IF(AND(ekodom3[[#This Row],[Data]] &gt;= DATE(2022,4,1), ekodom3[[#This Row],[Data]]&lt;=DATE(2022,9, 30)), "TAK", "NIE")</f>
        <v>TAK</v>
      </c>
      <c r="J213" s="4">
        <f>ekodom3[[#This Row],[Zużycie rodzinne]]+ekodom3[[#This Row],[Specjalne dolanie]]</f>
        <v>190</v>
      </c>
      <c r="K213" s="4">
        <f>ekodom3[[#This Row],[Stan po renetcji]]-ekodom3[[#This Row],[Zmiana]]</f>
        <v>2197</v>
      </c>
      <c r="L213" s="4">
        <f>MAX(ekodom3[[#This Row],[Zbiornik po zmianie]],0)</f>
        <v>2197</v>
      </c>
    </row>
    <row r="214" spans="1:12" x14ac:dyDescent="0.45">
      <c r="A214" s="1">
        <v>44774</v>
      </c>
      <c r="B214">
        <v>0</v>
      </c>
      <c r="C214">
        <f t="shared" si="3"/>
        <v>2197</v>
      </c>
      <c r="D214">
        <f>ekodom3[[#This Row],[retencja]]+ekodom3[[#This Row],[Stan przed]]</f>
        <v>2197</v>
      </c>
      <c r="E214">
        <f>IF(ekodom3[[#This Row],[Dzień tygodnia]] = 3, 260, 190)</f>
        <v>190</v>
      </c>
      <c r="F214">
        <f>WEEKDAY(ekodom3[[#This Row],[Data]],2)</f>
        <v>1</v>
      </c>
      <c r="G214" s="4">
        <f>IF(ekodom3[[#This Row],[retencja]]= 0, G213+1, 0)</f>
        <v>5</v>
      </c>
      <c r="H214" s="4">
        <f>IF(AND(AND(ekodom3[[#This Row],[Dni bez deszczu dp]] &gt;= 5, MOD(ekodom3[[#This Row],[Dni bez deszczu dp]], 5) = 0), ekodom3[[#This Row],[Czy dobry przedział ]] = "TAK"), 300, 0)</f>
        <v>300</v>
      </c>
      <c r="I214" s="4" t="str">
        <f>IF(AND(ekodom3[[#This Row],[Data]] &gt;= DATE(2022,4,1), ekodom3[[#This Row],[Data]]&lt;=DATE(2022,9, 30)), "TAK", "NIE")</f>
        <v>TAK</v>
      </c>
      <c r="J214" s="4">
        <f>ekodom3[[#This Row],[Zużycie rodzinne]]+ekodom3[[#This Row],[Specjalne dolanie]]</f>
        <v>490</v>
      </c>
      <c r="K214" s="4">
        <f>ekodom3[[#This Row],[Stan po renetcji]]-ekodom3[[#This Row],[Zmiana]]</f>
        <v>1707</v>
      </c>
      <c r="L214" s="4">
        <f>MAX(ekodom3[[#This Row],[Zbiornik po zmianie]],0)</f>
        <v>1707</v>
      </c>
    </row>
    <row r="215" spans="1:12" x14ac:dyDescent="0.45">
      <c r="A215" s="1">
        <v>44775</v>
      </c>
      <c r="B215">
        <v>0</v>
      </c>
      <c r="C215">
        <f t="shared" si="3"/>
        <v>1707</v>
      </c>
      <c r="D215">
        <f>ekodom3[[#This Row],[retencja]]+ekodom3[[#This Row],[Stan przed]]</f>
        <v>1707</v>
      </c>
      <c r="E215">
        <f>IF(ekodom3[[#This Row],[Dzień tygodnia]] = 3, 260, 190)</f>
        <v>190</v>
      </c>
      <c r="F215">
        <f>WEEKDAY(ekodom3[[#This Row],[Data]],2)</f>
        <v>2</v>
      </c>
      <c r="G215" s="4">
        <f>IF(ekodom3[[#This Row],[retencja]]= 0, G214+1, 0)</f>
        <v>6</v>
      </c>
      <c r="H215" s="4">
        <f>IF(AND(AND(ekodom3[[#This Row],[Dni bez deszczu dp]] &gt;= 5, MOD(ekodom3[[#This Row],[Dni bez deszczu dp]], 5) = 0), ekodom3[[#This Row],[Czy dobry przedział ]] = "TAK"), 300, 0)</f>
        <v>0</v>
      </c>
      <c r="I215" s="4" t="str">
        <f>IF(AND(ekodom3[[#This Row],[Data]] &gt;= DATE(2022,4,1), ekodom3[[#This Row],[Data]]&lt;=DATE(2022,9, 30)), "TAK", "NIE")</f>
        <v>TAK</v>
      </c>
      <c r="J215" s="4">
        <f>ekodom3[[#This Row],[Zużycie rodzinne]]+ekodom3[[#This Row],[Specjalne dolanie]]</f>
        <v>190</v>
      </c>
      <c r="K215" s="4">
        <f>ekodom3[[#This Row],[Stan po renetcji]]-ekodom3[[#This Row],[Zmiana]]</f>
        <v>1517</v>
      </c>
      <c r="L215" s="4">
        <f>MAX(ekodom3[[#This Row],[Zbiornik po zmianie]],0)</f>
        <v>1517</v>
      </c>
    </row>
    <row r="216" spans="1:12" x14ac:dyDescent="0.45">
      <c r="A216" s="1">
        <v>44776</v>
      </c>
      <c r="B216">
        <v>0</v>
      </c>
      <c r="C216">
        <f t="shared" si="3"/>
        <v>1517</v>
      </c>
      <c r="D216">
        <f>ekodom3[[#This Row],[retencja]]+ekodom3[[#This Row],[Stan przed]]</f>
        <v>1517</v>
      </c>
      <c r="E216">
        <f>IF(ekodom3[[#This Row],[Dzień tygodnia]] = 3, 260, 190)</f>
        <v>260</v>
      </c>
      <c r="F216">
        <f>WEEKDAY(ekodom3[[#This Row],[Data]],2)</f>
        <v>3</v>
      </c>
      <c r="G216" s="4">
        <f>IF(ekodom3[[#This Row],[retencja]]= 0, G215+1, 0)</f>
        <v>7</v>
      </c>
      <c r="H216" s="4">
        <f>IF(AND(AND(ekodom3[[#This Row],[Dni bez deszczu dp]] &gt;= 5, MOD(ekodom3[[#This Row],[Dni bez deszczu dp]], 5) = 0), ekodom3[[#This Row],[Czy dobry przedział ]] = "TAK"), 300, 0)</f>
        <v>0</v>
      </c>
      <c r="I216" s="4" t="str">
        <f>IF(AND(ekodom3[[#This Row],[Data]] &gt;= DATE(2022,4,1), ekodom3[[#This Row],[Data]]&lt;=DATE(2022,9, 30)), "TAK", "NIE")</f>
        <v>TAK</v>
      </c>
      <c r="J216" s="4">
        <f>ekodom3[[#This Row],[Zużycie rodzinne]]+ekodom3[[#This Row],[Specjalne dolanie]]</f>
        <v>260</v>
      </c>
      <c r="K216" s="4">
        <f>ekodom3[[#This Row],[Stan po renetcji]]-ekodom3[[#This Row],[Zmiana]]</f>
        <v>1257</v>
      </c>
      <c r="L216" s="4">
        <f>MAX(ekodom3[[#This Row],[Zbiornik po zmianie]],0)</f>
        <v>1257</v>
      </c>
    </row>
    <row r="217" spans="1:12" x14ac:dyDescent="0.45">
      <c r="A217" s="1">
        <v>44777</v>
      </c>
      <c r="B217">
        <v>0</v>
      </c>
      <c r="C217">
        <f t="shared" si="3"/>
        <v>1257</v>
      </c>
      <c r="D217">
        <f>ekodom3[[#This Row],[retencja]]+ekodom3[[#This Row],[Stan przed]]</f>
        <v>1257</v>
      </c>
      <c r="E217">
        <f>IF(ekodom3[[#This Row],[Dzień tygodnia]] = 3, 260, 190)</f>
        <v>190</v>
      </c>
      <c r="F217">
        <f>WEEKDAY(ekodom3[[#This Row],[Data]],2)</f>
        <v>4</v>
      </c>
      <c r="G217" s="4">
        <f>IF(ekodom3[[#This Row],[retencja]]= 0, G216+1, 0)</f>
        <v>8</v>
      </c>
      <c r="H217" s="4">
        <f>IF(AND(AND(ekodom3[[#This Row],[Dni bez deszczu dp]] &gt;= 5, MOD(ekodom3[[#This Row],[Dni bez deszczu dp]], 5) = 0), ekodom3[[#This Row],[Czy dobry przedział ]] = "TAK"), 300, 0)</f>
        <v>0</v>
      </c>
      <c r="I217" s="4" t="str">
        <f>IF(AND(ekodom3[[#This Row],[Data]] &gt;= DATE(2022,4,1), ekodom3[[#This Row],[Data]]&lt;=DATE(2022,9, 30)), "TAK", "NIE")</f>
        <v>TAK</v>
      </c>
      <c r="J217" s="4">
        <f>ekodom3[[#This Row],[Zużycie rodzinne]]+ekodom3[[#This Row],[Specjalne dolanie]]</f>
        <v>190</v>
      </c>
      <c r="K217" s="4">
        <f>ekodom3[[#This Row],[Stan po renetcji]]-ekodom3[[#This Row],[Zmiana]]</f>
        <v>1067</v>
      </c>
      <c r="L217" s="4">
        <f>MAX(ekodom3[[#This Row],[Zbiornik po zmianie]],0)</f>
        <v>1067</v>
      </c>
    </row>
    <row r="218" spans="1:12" x14ac:dyDescent="0.45">
      <c r="A218" s="1">
        <v>44778</v>
      </c>
      <c r="B218">
        <v>0</v>
      </c>
      <c r="C218">
        <f t="shared" si="3"/>
        <v>1067</v>
      </c>
      <c r="D218">
        <f>ekodom3[[#This Row],[retencja]]+ekodom3[[#This Row],[Stan przed]]</f>
        <v>1067</v>
      </c>
      <c r="E218">
        <f>IF(ekodom3[[#This Row],[Dzień tygodnia]] = 3, 260, 190)</f>
        <v>190</v>
      </c>
      <c r="F218">
        <f>WEEKDAY(ekodom3[[#This Row],[Data]],2)</f>
        <v>5</v>
      </c>
      <c r="G218" s="4">
        <f>IF(ekodom3[[#This Row],[retencja]]= 0, G217+1, 0)</f>
        <v>9</v>
      </c>
      <c r="H218" s="4">
        <f>IF(AND(AND(ekodom3[[#This Row],[Dni bez deszczu dp]] &gt;= 5, MOD(ekodom3[[#This Row],[Dni bez deszczu dp]], 5) = 0), ekodom3[[#This Row],[Czy dobry przedział ]] = "TAK"), 300, 0)</f>
        <v>0</v>
      </c>
      <c r="I218" s="4" t="str">
        <f>IF(AND(ekodom3[[#This Row],[Data]] &gt;= DATE(2022,4,1), ekodom3[[#This Row],[Data]]&lt;=DATE(2022,9, 30)), "TAK", "NIE")</f>
        <v>TAK</v>
      </c>
      <c r="J218" s="4">
        <f>ekodom3[[#This Row],[Zużycie rodzinne]]+ekodom3[[#This Row],[Specjalne dolanie]]</f>
        <v>190</v>
      </c>
      <c r="K218" s="4">
        <f>ekodom3[[#This Row],[Stan po renetcji]]-ekodom3[[#This Row],[Zmiana]]</f>
        <v>877</v>
      </c>
      <c r="L218" s="4">
        <f>MAX(ekodom3[[#This Row],[Zbiornik po zmianie]],0)</f>
        <v>877</v>
      </c>
    </row>
    <row r="219" spans="1:12" x14ac:dyDescent="0.45">
      <c r="A219" s="1">
        <v>44779</v>
      </c>
      <c r="B219">
        <v>0</v>
      </c>
      <c r="C219">
        <f t="shared" si="3"/>
        <v>877</v>
      </c>
      <c r="D219">
        <f>ekodom3[[#This Row],[retencja]]+ekodom3[[#This Row],[Stan przed]]</f>
        <v>877</v>
      </c>
      <c r="E219">
        <f>IF(ekodom3[[#This Row],[Dzień tygodnia]] = 3, 260, 190)</f>
        <v>190</v>
      </c>
      <c r="F219">
        <f>WEEKDAY(ekodom3[[#This Row],[Data]],2)</f>
        <v>6</v>
      </c>
      <c r="G219" s="4">
        <f>IF(ekodom3[[#This Row],[retencja]]= 0, G218+1, 0)</f>
        <v>10</v>
      </c>
      <c r="H219" s="4">
        <f>IF(AND(AND(ekodom3[[#This Row],[Dni bez deszczu dp]] &gt;= 5, MOD(ekodom3[[#This Row],[Dni bez deszczu dp]], 5) = 0), ekodom3[[#This Row],[Czy dobry przedział ]] = "TAK"), 300, 0)</f>
        <v>300</v>
      </c>
      <c r="I219" s="4" t="str">
        <f>IF(AND(ekodom3[[#This Row],[Data]] &gt;= DATE(2022,4,1), ekodom3[[#This Row],[Data]]&lt;=DATE(2022,9, 30)), "TAK", "NIE")</f>
        <v>TAK</v>
      </c>
      <c r="J219" s="4">
        <f>ekodom3[[#This Row],[Zużycie rodzinne]]+ekodom3[[#This Row],[Specjalne dolanie]]</f>
        <v>490</v>
      </c>
      <c r="K219" s="4">
        <f>ekodom3[[#This Row],[Stan po renetcji]]-ekodom3[[#This Row],[Zmiana]]</f>
        <v>387</v>
      </c>
      <c r="L219" s="4">
        <f>MAX(ekodom3[[#This Row],[Zbiornik po zmianie]],0)</f>
        <v>387</v>
      </c>
    </row>
    <row r="220" spans="1:12" x14ac:dyDescent="0.45">
      <c r="A220" s="1">
        <v>44780</v>
      </c>
      <c r="B220">
        <v>0</v>
      </c>
      <c r="C220">
        <f t="shared" si="3"/>
        <v>387</v>
      </c>
      <c r="D220">
        <f>ekodom3[[#This Row],[retencja]]+ekodom3[[#This Row],[Stan przed]]</f>
        <v>387</v>
      </c>
      <c r="E220">
        <f>IF(ekodom3[[#This Row],[Dzień tygodnia]] = 3, 260, 190)</f>
        <v>190</v>
      </c>
      <c r="F220">
        <f>WEEKDAY(ekodom3[[#This Row],[Data]],2)</f>
        <v>7</v>
      </c>
      <c r="G220" s="4">
        <f>IF(ekodom3[[#This Row],[retencja]]= 0, G219+1, 0)</f>
        <v>11</v>
      </c>
      <c r="H220" s="4">
        <f>IF(AND(AND(ekodom3[[#This Row],[Dni bez deszczu dp]] &gt;= 5, MOD(ekodom3[[#This Row],[Dni bez deszczu dp]], 5) = 0), ekodom3[[#This Row],[Czy dobry przedział ]] = "TAK"), 300, 0)</f>
        <v>0</v>
      </c>
      <c r="I220" s="4" t="str">
        <f>IF(AND(ekodom3[[#This Row],[Data]] &gt;= DATE(2022,4,1), ekodom3[[#This Row],[Data]]&lt;=DATE(2022,9, 30)), "TAK", "NIE")</f>
        <v>TAK</v>
      </c>
      <c r="J220" s="4">
        <f>ekodom3[[#This Row],[Zużycie rodzinne]]+ekodom3[[#This Row],[Specjalne dolanie]]</f>
        <v>190</v>
      </c>
      <c r="K220" s="4">
        <f>ekodom3[[#This Row],[Stan po renetcji]]-ekodom3[[#This Row],[Zmiana]]</f>
        <v>197</v>
      </c>
      <c r="L220" s="4">
        <f>MAX(ekodom3[[#This Row],[Zbiornik po zmianie]],0)</f>
        <v>197</v>
      </c>
    </row>
    <row r="221" spans="1:12" x14ac:dyDescent="0.45">
      <c r="A221" s="1">
        <v>44781</v>
      </c>
      <c r="B221">
        <v>660</v>
      </c>
      <c r="C221">
        <f t="shared" si="3"/>
        <v>197</v>
      </c>
      <c r="D221">
        <f>ekodom3[[#This Row],[retencja]]+ekodom3[[#This Row],[Stan przed]]</f>
        <v>857</v>
      </c>
      <c r="E221">
        <f>IF(ekodom3[[#This Row],[Dzień tygodnia]] = 3, 260, 190)</f>
        <v>190</v>
      </c>
      <c r="F221">
        <f>WEEKDAY(ekodom3[[#This Row],[Data]],2)</f>
        <v>1</v>
      </c>
      <c r="G221" s="4">
        <f>IF(ekodom3[[#This Row],[retencja]]= 0, G220+1, 0)</f>
        <v>0</v>
      </c>
      <c r="H221" s="4">
        <f>IF(AND(AND(ekodom3[[#This Row],[Dni bez deszczu dp]] &gt;= 5, MOD(ekodom3[[#This Row],[Dni bez deszczu dp]], 5) = 0), ekodom3[[#This Row],[Czy dobry przedział ]] = "TAK"), 300, 0)</f>
        <v>0</v>
      </c>
      <c r="I221" s="4" t="str">
        <f>IF(AND(ekodom3[[#This Row],[Data]] &gt;= DATE(2022,4,1), ekodom3[[#This Row],[Data]]&lt;=DATE(2022,9, 30)), "TAK", "NIE")</f>
        <v>TAK</v>
      </c>
      <c r="J221" s="4">
        <f>ekodom3[[#This Row],[Zużycie rodzinne]]+ekodom3[[#This Row],[Specjalne dolanie]]</f>
        <v>190</v>
      </c>
      <c r="K221" s="4">
        <f>ekodom3[[#This Row],[Stan po renetcji]]-ekodom3[[#This Row],[Zmiana]]</f>
        <v>667</v>
      </c>
      <c r="L221" s="4">
        <f>MAX(ekodom3[[#This Row],[Zbiornik po zmianie]],0)</f>
        <v>667</v>
      </c>
    </row>
    <row r="222" spans="1:12" x14ac:dyDescent="0.45">
      <c r="A222" s="1">
        <v>44782</v>
      </c>
      <c r="B222">
        <v>1245</v>
      </c>
      <c r="C222">
        <f t="shared" si="3"/>
        <v>667</v>
      </c>
      <c r="D222">
        <f>ekodom3[[#This Row],[retencja]]+ekodom3[[#This Row],[Stan przed]]</f>
        <v>1912</v>
      </c>
      <c r="E222">
        <f>IF(ekodom3[[#This Row],[Dzień tygodnia]] = 3, 260, 190)</f>
        <v>190</v>
      </c>
      <c r="F222">
        <f>WEEKDAY(ekodom3[[#This Row],[Data]],2)</f>
        <v>2</v>
      </c>
      <c r="G222" s="4">
        <f>IF(ekodom3[[#This Row],[retencja]]= 0, G221+1, 0)</f>
        <v>0</v>
      </c>
      <c r="H222" s="4">
        <f>IF(AND(AND(ekodom3[[#This Row],[Dni bez deszczu dp]] &gt;= 5, MOD(ekodom3[[#This Row],[Dni bez deszczu dp]], 5) = 0), ekodom3[[#This Row],[Czy dobry przedział ]] = "TAK"), 300, 0)</f>
        <v>0</v>
      </c>
      <c r="I222" s="4" t="str">
        <f>IF(AND(ekodom3[[#This Row],[Data]] &gt;= DATE(2022,4,1), ekodom3[[#This Row],[Data]]&lt;=DATE(2022,9, 30)), "TAK", "NIE")</f>
        <v>TAK</v>
      </c>
      <c r="J222" s="4">
        <f>ekodom3[[#This Row],[Zużycie rodzinne]]+ekodom3[[#This Row],[Specjalne dolanie]]</f>
        <v>190</v>
      </c>
      <c r="K222" s="4">
        <f>ekodom3[[#This Row],[Stan po renetcji]]-ekodom3[[#This Row],[Zmiana]]</f>
        <v>1722</v>
      </c>
      <c r="L222" s="4">
        <f>MAX(ekodom3[[#This Row],[Zbiornik po zmianie]],0)</f>
        <v>1722</v>
      </c>
    </row>
    <row r="223" spans="1:12" x14ac:dyDescent="0.45">
      <c r="A223" s="1">
        <v>44783</v>
      </c>
      <c r="B223">
        <v>745</v>
      </c>
      <c r="C223">
        <f t="shared" si="3"/>
        <v>1722</v>
      </c>
      <c r="D223">
        <f>ekodom3[[#This Row],[retencja]]+ekodom3[[#This Row],[Stan przed]]</f>
        <v>2467</v>
      </c>
      <c r="E223">
        <f>IF(ekodom3[[#This Row],[Dzień tygodnia]] = 3, 260, 190)</f>
        <v>260</v>
      </c>
      <c r="F223">
        <f>WEEKDAY(ekodom3[[#This Row],[Data]],2)</f>
        <v>3</v>
      </c>
      <c r="G223" s="4">
        <f>IF(ekodom3[[#This Row],[retencja]]= 0, G222+1, 0)</f>
        <v>0</v>
      </c>
      <c r="H223" s="4">
        <f>IF(AND(AND(ekodom3[[#This Row],[Dni bez deszczu dp]] &gt;= 5, MOD(ekodom3[[#This Row],[Dni bez deszczu dp]], 5) = 0), ekodom3[[#This Row],[Czy dobry przedział ]] = "TAK"), 300, 0)</f>
        <v>0</v>
      </c>
      <c r="I223" s="4" t="str">
        <f>IF(AND(ekodom3[[#This Row],[Data]] &gt;= DATE(2022,4,1), ekodom3[[#This Row],[Data]]&lt;=DATE(2022,9, 30)), "TAK", "NIE")</f>
        <v>TAK</v>
      </c>
      <c r="J223" s="4">
        <f>ekodom3[[#This Row],[Zużycie rodzinne]]+ekodom3[[#This Row],[Specjalne dolanie]]</f>
        <v>260</v>
      </c>
      <c r="K223" s="4">
        <f>ekodom3[[#This Row],[Stan po renetcji]]-ekodom3[[#This Row],[Zmiana]]</f>
        <v>2207</v>
      </c>
      <c r="L223" s="4">
        <f>MAX(ekodom3[[#This Row],[Zbiornik po zmianie]],0)</f>
        <v>2207</v>
      </c>
    </row>
    <row r="224" spans="1:12" x14ac:dyDescent="0.45">
      <c r="A224" s="1">
        <v>44784</v>
      </c>
      <c r="B224">
        <v>48</v>
      </c>
      <c r="C224">
        <f t="shared" si="3"/>
        <v>2207</v>
      </c>
      <c r="D224">
        <f>ekodom3[[#This Row],[retencja]]+ekodom3[[#This Row],[Stan przed]]</f>
        <v>2255</v>
      </c>
      <c r="E224">
        <f>IF(ekodom3[[#This Row],[Dzień tygodnia]] = 3, 260, 190)</f>
        <v>190</v>
      </c>
      <c r="F224">
        <f>WEEKDAY(ekodom3[[#This Row],[Data]],2)</f>
        <v>4</v>
      </c>
      <c r="G224" s="4">
        <f>IF(ekodom3[[#This Row],[retencja]]= 0, G223+1, 0)</f>
        <v>0</v>
      </c>
      <c r="H224" s="4">
        <f>IF(AND(AND(ekodom3[[#This Row],[Dni bez deszczu dp]] &gt;= 5, MOD(ekodom3[[#This Row],[Dni bez deszczu dp]], 5) = 0), ekodom3[[#This Row],[Czy dobry przedział ]] = "TAK"), 300, 0)</f>
        <v>0</v>
      </c>
      <c r="I224" s="4" t="str">
        <f>IF(AND(ekodom3[[#This Row],[Data]] &gt;= DATE(2022,4,1), ekodom3[[#This Row],[Data]]&lt;=DATE(2022,9, 30)), "TAK", "NIE")</f>
        <v>TAK</v>
      </c>
      <c r="J224" s="4">
        <f>ekodom3[[#This Row],[Zużycie rodzinne]]+ekodom3[[#This Row],[Specjalne dolanie]]</f>
        <v>190</v>
      </c>
      <c r="K224" s="4">
        <f>ekodom3[[#This Row],[Stan po renetcji]]-ekodom3[[#This Row],[Zmiana]]</f>
        <v>2065</v>
      </c>
      <c r="L224" s="4">
        <f>MAX(ekodom3[[#This Row],[Zbiornik po zmianie]],0)</f>
        <v>2065</v>
      </c>
    </row>
    <row r="225" spans="1:12" x14ac:dyDescent="0.45">
      <c r="A225" s="1">
        <v>44785</v>
      </c>
      <c r="B225">
        <v>0</v>
      </c>
      <c r="C225">
        <f t="shared" si="3"/>
        <v>2065</v>
      </c>
      <c r="D225">
        <f>ekodom3[[#This Row],[retencja]]+ekodom3[[#This Row],[Stan przed]]</f>
        <v>2065</v>
      </c>
      <c r="E225">
        <f>IF(ekodom3[[#This Row],[Dzień tygodnia]] = 3, 260, 190)</f>
        <v>190</v>
      </c>
      <c r="F225">
        <f>WEEKDAY(ekodom3[[#This Row],[Data]],2)</f>
        <v>5</v>
      </c>
      <c r="G225" s="4">
        <f>IF(ekodom3[[#This Row],[retencja]]= 0, G224+1, 0)</f>
        <v>1</v>
      </c>
      <c r="H225" s="4">
        <f>IF(AND(AND(ekodom3[[#This Row],[Dni bez deszczu dp]] &gt;= 5, MOD(ekodom3[[#This Row],[Dni bez deszczu dp]], 5) = 0), ekodom3[[#This Row],[Czy dobry przedział ]] = "TAK"), 300, 0)</f>
        <v>0</v>
      </c>
      <c r="I225" s="4" t="str">
        <f>IF(AND(ekodom3[[#This Row],[Data]] &gt;= DATE(2022,4,1), ekodom3[[#This Row],[Data]]&lt;=DATE(2022,9, 30)), "TAK", "NIE")</f>
        <v>TAK</v>
      </c>
      <c r="J225" s="4">
        <f>ekodom3[[#This Row],[Zużycie rodzinne]]+ekodom3[[#This Row],[Specjalne dolanie]]</f>
        <v>190</v>
      </c>
      <c r="K225" s="4">
        <f>ekodom3[[#This Row],[Stan po renetcji]]-ekodom3[[#This Row],[Zmiana]]</f>
        <v>1875</v>
      </c>
      <c r="L225" s="4">
        <f>MAX(ekodom3[[#This Row],[Zbiornik po zmianie]],0)</f>
        <v>1875</v>
      </c>
    </row>
    <row r="226" spans="1:12" x14ac:dyDescent="0.45">
      <c r="A226" s="1">
        <v>44786</v>
      </c>
      <c r="B226">
        <v>0</v>
      </c>
      <c r="C226">
        <f t="shared" si="3"/>
        <v>1875</v>
      </c>
      <c r="D226">
        <f>ekodom3[[#This Row],[retencja]]+ekodom3[[#This Row],[Stan przed]]</f>
        <v>1875</v>
      </c>
      <c r="E226">
        <f>IF(ekodom3[[#This Row],[Dzień tygodnia]] = 3, 260, 190)</f>
        <v>190</v>
      </c>
      <c r="F226">
        <f>WEEKDAY(ekodom3[[#This Row],[Data]],2)</f>
        <v>6</v>
      </c>
      <c r="G226" s="4">
        <f>IF(ekodom3[[#This Row],[retencja]]= 0, G225+1, 0)</f>
        <v>2</v>
      </c>
      <c r="H226" s="4">
        <f>IF(AND(AND(ekodom3[[#This Row],[Dni bez deszczu dp]] &gt;= 5, MOD(ekodom3[[#This Row],[Dni bez deszczu dp]], 5) = 0), ekodom3[[#This Row],[Czy dobry przedział ]] = "TAK"), 300, 0)</f>
        <v>0</v>
      </c>
      <c r="I226" s="4" t="str">
        <f>IF(AND(ekodom3[[#This Row],[Data]] &gt;= DATE(2022,4,1), ekodom3[[#This Row],[Data]]&lt;=DATE(2022,9, 30)), "TAK", "NIE")</f>
        <v>TAK</v>
      </c>
      <c r="J226" s="4">
        <f>ekodom3[[#This Row],[Zużycie rodzinne]]+ekodom3[[#This Row],[Specjalne dolanie]]</f>
        <v>190</v>
      </c>
      <c r="K226" s="4">
        <f>ekodom3[[#This Row],[Stan po renetcji]]-ekodom3[[#This Row],[Zmiana]]</f>
        <v>1685</v>
      </c>
      <c r="L226" s="4">
        <f>MAX(ekodom3[[#This Row],[Zbiornik po zmianie]],0)</f>
        <v>1685</v>
      </c>
    </row>
    <row r="227" spans="1:12" x14ac:dyDescent="0.45">
      <c r="A227" s="1">
        <v>44787</v>
      </c>
      <c r="B227">
        <v>0</v>
      </c>
      <c r="C227">
        <f t="shared" si="3"/>
        <v>1685</v>
      </c>
      <c r="D227">
        <f>ekodom3[[#This Row],[retencja]]+ekodom3[[#This Row],[Stan przed]]</f>
        <v>1685</v>
      </c>
      <c r="E227">
        <f>IF(ekodom3[[#This Row],[Dzień tygodnia]] = 3, 260, 190)</f>
        <v>190</v>
      </c>
      <c r="F227">
        <f>WEEKDAY(ekodom3[[#This Row],[Data]],2)</f>
        <v>7</v>
      </c>
      <c r="G227" s="4">
        <f>IF(ekodom3[[#This Row],[retencja]]= 0, G226+1, 0)</f>
        <v>3</v>
      </c>
      <c r="H227" s="4">
        <f>IF(AND(AND(ekodom3[[#This Row],[Dni bez deszczu dp]] &gt;= 5, MOD(ekodom3[[#This Row],[Dni bez deszczu dp]], 5) = 0), ekodom3[[#This Row],[Czy dobry przedział ]] = "TAK"), 300, 0)</f>
        <v>0</v>
      </c>
      <c r="I227" s="4" t="str">
        <f>IF(AND(ekodom3[[#This Row],[Data]] &gt;= DATE(2022,4,1), ekodom3[[#This Row],[Data]]&lt;=DATE(2022,9, 30)), "TAK", "NIE")</f>
        <v>TAK</v>
      </c>
      <c r="J227" s="4">
        <f>ekodom3[[#This Row],[Zużycie rodzinne]]+ekodom3[[#This Row],[Specjalne dolanie]]</f>
        <v>190</v>
      </c>
      <c r="K227" s="4">
        <f>ekodom3[[#This Row],[Stan po renetcji]]-ekodom3[[#This Row],[Zmiana]]</f>
        <v>1495</v>
      </c>
      <c r="L227" s="4">
        <f>MAX(ekodom3[[#This Row],[Zbiornik po zmianie]],0)</f>
        <v>1495</v>
      </c>
    </row>
    <row r="228" spans="1:12" x14ac:dyDescent="0.45">
      <c r="A228" s="1">
        <v>44788</v>
      </c>
      <c r="B228">
        <v>0</v>
      </c>
      <c r="C228">
        <f t="shared" si="3"/>
        <v>1495</v>
      </c>
      <c r="D228">
        <f>ekodom3[[#This Row],[retencja]]+ekodom3[[#This Row],[Stan przed]]</f>
        <v>1495</v>
      </c>
      <c r="E228">
        <f>IF(ekodom3[[#This Row],[Dzień tygodnia]] = 3, 260, 190)</f>
        <v>190</v>
      </c>
      <c r="F228">
        <f>WEEKDAY(ekodom3[[#This Row],[Data]],2)</f>
        <v>1</v>
      </c>
      <c r="G228" s="4">
        <f>IF(ekodom3[[#This Row],[retencja]]= 0, G227+1, 0)</f>
        <v>4</v>
      </c>
      <c r="H228" s="4">
        <f>IF(AND(AND(ekodom3[[#This Row],[Dni bez deszczu dp]] &gt;= 5, MOD(ekodom3[[#This Row],[Dni bez deszczu dp]], 5) = 0), ekodom3[[#This Row],[Czy dobry przedział ]] = "TAK"), 300, 0)</f>
        <v>0</v>
      </c>
      <c r="I228" s="4" t="str">
        <f>IF(AND(ekodom3[[#This Row],[Data]] &gt;= DATE(2022,4,1), ekodom3[[#This Row],[Data]]&lt;=DATE(2022,9, 30)), "TAK", "NIE")</f>
        <v>TAK</v>
      </c>
      <c r="J228" s="4">
        <f>ekodom3[[#This Row],[Zużycie rodzinne]]+ekodom3[[#This Row],[Specjalne dolanie]]</f>
        <v>190</v>
      </c>
      <c r="K228" s="4">
        <f>ekodom3[[#This Row],[Stan po renetcji]]-ekodom3[[#This Row],[Zmiana]]</f>
        <v>1305</v>
      </c>
      <c r="L228" s="4">
        <f>MAX(ekodom3[[#This Row],[Zbiornik po zmianie]],0)</f>
        <v>1305</v>
      </c>
    </row>
    <row r="229" spans="1:12" x14ac:dyDescent="0.45">
      <c r="A229" s="1">
        <v>44789</v>
      </c>
      <c r="B229">
        <v>0</v>
      </c>
      <c r="C229">
        <f t="shared" si="3"/>
        <v>1305</v>
      </c>
      <c r="D229">
        <f>ekodom3[[#This Row],[retencja]]+ekodom3[[#This Row],[Stan przed]]</f>
        <v>1305</v>
      </c>
      <c r="E229">
        <f>IF(ekodom3[[#This Row],[Dzień tygodnia]] = 3, 260, 190)</f>
        <v>190</v>
      </c>
      <c r="F229">
        <f>WEEKDAY(ekodom3[[#This Row],[Data]],2)</f>
        <v>2</v>
      </c>
      <c r="G229" s="4">
        <f>IF(ekodom3[[#This Row],[retencja]]= 0, G228+1, 0)</f>
        <v>5</v>
      </c>
      <c r="H229" s="4">
        <f>IF(AND(AND(ekodom3[[#This Row],[Dni bez deszczu dp]] &gt;= 5, MOD(ekodom3[[#This Row],[Dni bez deszczu dp]], 5) = 0), ekodom3[[#This Row],[Czy dobry przedział ]] = "TAK"), 300, 0)</f>
        <v>300</v>
      </c>
      <c r="I229" s="4" t="str">
        <f>IF(AND(ekodom3[[#This Row],[Data]] &gt;= DATE(2022,4,1), ekodom3[[#This Row],[Data]]&lt;=DATE(2022,9, 30)), "TAK", "NIE")</f>
        <v>TAK</v>
      </c>
      <c r="J229" s="4">
        <f>ekodom3[[#This Row],[Zużycie rodzinne]]+ekodom3[[#This Row],[Specjalne dolanie]]</f>
        <v>490</v>
      </c>
      <c r="K229" s="4">
        <f>ekodom3[[#This Row],[Stan po renetcji]]-ekodom3[[#This Row],[Zmiana]]</f>
        <v>815</v>
      </c>
      <c r="L229" s="4">
        <f>MAX(ekodom3[[#This Row],[Zbiornik po zmianie]],0)</f>
        <v>815</v>
      </c>
    </row>
    <row r="230" spans="1:12" x14ac:dyDescent="0.45">
      <c r="A230" s="1">
        <v>44790</v>
      </c>
      <c r="B230">
        <v>0</v>
      </c>
      <c r="C230">
        <f t="shared" si="3"/>
        <v>815</v>
      </c>
      <c r="D230">
        <f>ekodom3[[#This Row],[retencja]]+ekodom3[[#This Row],[Stan przed]]</f>
        <v>815</v>
      </c>
      <c r="E230">
        <f>IF(ekodom3[[#This Row],[Dzień tygodnia]] = 3, 260, 190)</f>
        <v>260</v>
      </c>
      <c r="F230">
        <f>WEEKDAY(ekodom3[[#This Row],[Data]],2)</f>
        <v>3</v>
      </c>
      <c r="G230" s="4">
        <f>IF(ekodom3[[#This Row],[retencja]]= 0, G229+1, 0)</f>
        <v>6</v>
      </c>
      <c r="H230" s="4">
        <f>IF(AND(AND(ekodom3[[#This Row],[Dni bez deszczu dp]] &gt;= 5, MOD(ekodom3[[#This Row],[Dni bez deszczu dp]], 5) = 0), ekodom3[[#This Row],[Czy dobry przedział ]] = "TAK"), 300, 0)</f>
        <v>0</v>
      </c>
      <c r="I230" s="4" t="str">
        <f>IF(AND(ekodom3[[#This Row],[Data]] &gt;= DATE(2022,4,1), ekodom3[[#This Row],[Data]]&lt;=DATE(2022,9, 30)), "TAK", "NIE")</f>
        <v>TAK</v>
      </c>
      <c r="J230" s="4">
        <f>ekodom3[[#This Row],[Zużycie rodzinne]]+ekodom3[[#This Row],[Specjalne dolanie]]</f>
        <v>260</v>
      </c>
      <c r="K230" s="4">
        <f>ekodom3[[#This Row],[Stan po renetcji]]-ekodom3[[#This Row],[Zmiana]]</f>
        <v>555</v>
      </c>
      <c r="L230" s="4">
        <f>MAX(ekodom3[[#This Row],[Zbiornik po zmianie]],0)</f>
        <v>555</v>
      </c>
    </row>
    <row r="231" spans="1:12" x14ac:dyDescent="0.45">
      <c r="A231" s="1">
        <v>44791</v>
      </c>
      <c r="B231">
        <v>0</v>
      </c>
      <c r="C231">
        <f t="shared" si="3"/>
        <v>555</v>
      </c>
      <c r="D231">
        <f>ekodom3[[#This Row],[retencja]]+ekodom3[[#This Row],[Stan przed]]</f>
        <v>555</v>
      </c>
      <c r="E231">
        <f>IF(ekodom3[[#This Row],[Dzień tygodnia]] = 3, 260, 190)</f>
        <v>190</v>
      </c>
      <c r="F231">
        <f>WEEKDAY(ekodom3[[#This Row],[Data]],2)</f>
        <v>4</v>
      </c>
      <c r="G231" s="4">
        <f>IF(ekodom3[[#This Row],[retencja]]= 0, G230+1, 0)</f>
        <v>7</v>
      </c>
      <c r="H231" s="4">
        <f>IF(AND(AND(ekodom3[[#This Row],[Dni bez deszczu dp]] &gt;= 5, MOD(ekodom3[[#This Row],[Dni bez deszczu dp]], 5) = 0), ekodom3[[#This Row],[Czy dobry przedział ]] = "TAK"), 300, 0)</f>
        <v>0</v>
      </c>
      <c r="I231" s="4" t="str">
        <f>IF(AND(ekodom3[[#This Row],[Data]] &gt;= DATE(2022,4,1), ekodom3[[#This Row],[Data]]&lt;=DATE(2022,9, 30)), "TAK", "NIE")</f>
        <v>TAK</v>
      </c>
      <c r="J231" s="4">
        <f>ekodom3[[#This Row],[Zużycie rodzinne]]+ekodom3[[#This Row],[Specjalne dolanie]]</f>
        <v>190</v>
      </c>
      <c r="K231" s="4">
        <f>ekodom3[[#This Row],[Stan po renetcji]]-ekodom3[[#This Row],[Zmiana]]</f>
        <v>365</v>
      </c>
      <c r="L231" s="4">
        <f>MAX(ekodom3[[#This Row],[Zbiornik po zmianie]],0)</f>
        <v>365</v>
      </c>
    </row>
    <row r="232" spans="1:12" x14ac:dyDescent="0.45">
      <c r="A232" s="1">
        <v>44792</v>
      </c>
      <c r="B232">
        <v>0</v>
      </c>
      <c r="C232">
        <f t="shared" si="3"/>
        <v>365</v>
      </c>
      <c r="D232">
        <f>ekodom3[[#This Row],[retencja]]+ekodom3[[#This Row],[Stan przed]]</f>
        <v>365</v>
      </c>
      <c r="E232">
        <f>IF(ekodom3[[#This Row],[Dzień tygodnia]] = 3, 260, 190)</f>
        <v>190</v>
      </c>
      <c r="F232">
        <f>WEEKDAY(ekodom3[[#This Row],[Data]],2)</f>
        <v>5</v>
      </c>
      <c r="G232" s="4">
        <f>IF(ekodom3[[#This Row],[retencja]]= 0, G231+1, 0)</f>
        <v>8</v>
      </c>
      <c r="H232" s="4">
        <f>IF(AND(AND(ekodom3[[#This Row],[Dni bez deszczu dp]] &gt;= 5, MOD(ekodom3[[#This Row],[Dni bez deszczu dp]], 5) = 0), ekodom3[[#This Row],[Czy dobry przedział ]] = "TAK"), 300, 0)</f>
        <v>0</v>
      </c>
      <c r="I232" s="4" t="str">
        <f>IF(AND(ekodom3[[#This Row],[Data]] &gt;= DATE(2022,4,1), ekodom3[[#This Row],[Data]]&lt;=DATE(2022,9, 30)), "TAK", "NIE")</f>
        <v>TAK</v>
      </c>
      <c r="J232" s="4">
        <f>ekodom3[[#This Row],[Zużycie rodzinne]]+ekodom3[[#This Row],[Specjalne dolanie]]</f>
        <v>190</v>
      </c>
      <c r="K232" s="4">
        <f>ekodom3[[#This Row],[Stan po renetcji]]-ekodom3[[#This Row],[Zmiana]]</f>
        <v>175</v>
      </c>
      <c r="L232" s="4">
        <f>MAX(ekodom3[[#This Row],[Zbiornik po zmianie]],0)</f>
        <v>175</v>
      </c>
    </row>
    <row r="233" spans="1:12" x14ac:dyDescent="0.45">
      <c r="A233" s="1">
        <v>44793</v>
      </c>
      <c r="B233">
        <v>0</v>
      </c>
      <c r="C233">
        <f t="shared" si="3"/>
        <v>175</v>
      </c>
      <c r="D233">
        <f>ekodom3[[#This Row],[retencja]]+ekodom3[[#This Row],[Stan przed]]</f>
        <v>175</v>
      </c>
      <c r="E233">
        <f>IF(ekodom3[[#This Row],[Dzień tygodnia]] = 3, 260, 190)</f>
        <v>190</v>
      </c>
      <c r="F233">
        <f>WEEKDAY(ekodom3[[#This Row],[Data]],2)</f>
        <v>6</v>
      </c>
      <c r="G233" s="4">
        <f>IF(ekodom3[[#This Row],[retencja]]= 0, G232+1, 0)</f>
        <v>9</v>
      </c>
      <c r="H233" s="4">
        <f>IF(AND(AND(ekodom3[[#This Row],[Dni bez deszczu dp]] &gt;= 5, MOD(ekodom3[[#This Row],[Dni bez deszczu dp]], 5) = 0), ekodom3[[#This Row],[Czy dobry przedział ]] = "TAK"), 300, 0)</f>
        <v>0</v>
      </c>
      <c r="I233" s="4" t="str">
        <f>IF(AND(ekodom3[[#This Row],[Data]] &gt;= DATE(2022,4,1), ekodom3[[#This Row],[Data]]&lt;=DATE(2022,9, 30)), "TAK", "NIE")</f>
        <v>TAK</v>
      </c>
      <c r="J233" s="4">
        <f>ekodom3[[#This Row],[Zużycie rodzinne]]+ekodom3[[#This Row],[Specjalne dolanie]]</f>
        <v>190</v>
      </c>
      <c r="K233" s="4">
        <f>ekodom3[[#This Row],[Stan po renetcji]]-ekodom3[[#This Row],[Zmiana]]</f>
        <v>-15</v>
      </c>
      <c r="L233" s="4">
        <f>MAX(ekodom3[[#This Row],[Zbiornik po zmianie]],0)</f>
        <v>0</v>
      </c>
    </row>
    <row r="234" spans="1:12" x14ac:dyDescent="0.45">
      <c r="A234" s="1">
        <v>44794</v>
      </c>
      <c r="B234">
        <v>0</v>
      </c>
      <c r="C234">
        <f t="shared" si="3"/>
        <v>0</v>
      </c>
      <c r="D234">
        <f>ekodom3[[#This Row],[retencja]]+ekodom3[[#This Row],[Stan przed]]</f>
        <v>0</v>
      </c>
      <c r="E234">
        <f>IF(ekodom3[[#This Row],[Dzień tygodnia]] = 3, 260, 190)</f>
        <v>190</v>
      </c>
      <c r="F234">
        <f>WEEKDAY(ekodom3[[#This Row],[Data]],2)</f>
        <v>7</v>
      </c>
      <c r="G234" s="4">
        <f>IF(ekodom3[[#This Row],[retencja]]= 0, G233+1, 0)</f>
        <v>10</v>
      </c>
      <c r="H234" s="4">
        <f>IF(AND(AND(ekodom3[[#This Row],[Dni bez deszczu dp]] &gt;= 5, MOD(ekodom3[[#This Row],[Dni bez deszczu dp]], 5) = 0), ekodom3[[#This Row],[Czy dobry przedział ]] = "TAK"), 300, 0)</f>
        <v>300</v>
      </c>
      <c r="I234" s="4" t="str">
        <f>IF(AND(ekodom3[[#This Row],[Data]] &gt;= DATE(2022,4,1), ekodom3[[#This Row],[Data]]&lt;=DATE(2022,9, 30)), "TAK", "NIE")</f>
        <v>TAK</v>
      </c>
      <c r="J234" s="4">
        <f>ekodom3[[#This Row],[Zużycie rodzinne]]+ekodom3[[#This Row],[Specjalne dolanie]]</f>
        <v>490</v>
      </c>
      <c r="K234" s="4">
        <f>ekodom3[[#This Row],[Stan po renetcji]]-ekodom3[[#This Row],[Zmiana]]</f>
        <v>-490</v>
      </c>
      <c r="L234" s="4">
        <f>MAX(ekodom3[[#This Row],[Zbiornik po zmianie]],0)</f>
        <v>0</v>
      </c>
    </row>
    <row r="235" spans="1:12" x14ac:dyDescent="0.45">
      <c r="A235" s="1">
        <v>44795</v>
      </c>
      <c r="B235">
        <v>0</v>
      </c>
      <c r="C235">
        <f t="shared" si="3"/>
        <v>0</v>
      </c>
      <c r="D235">
        <f>ekodom3[[#This Row],[retencja]]+ekodom3[[#This Row],[Stan przed]]</f>
        <v>0</v>
      </c>
      <c r="E235">
        <f>IF(ekodom3[[#This Row],[Dzień tygodnia]] = 3, 260, 190)</f>
        <v>190</v>
      </c>
      <c r="F235">
        <f>WEEKDAY(ekodom3[[#This Row],[Data]],2)</f>
        <v>1</v>
      </c>
      <c r="G235" s="4">
        <f>IF(ekodom3[[#This Row],[retencja]]= 0, G234+1, 0)</f>
        <v>11</v>
      </c>
      <c r="H235" s="4">
        <f>IF(AND(AND(ekodom3[[#This Row],[Dni bez deszczu dp]] &gt;= 5, MOD(ekodom3[[#This Row],[Dni bez deszczu dp]], 5) = 0), ekodom3[[#This Row],[Czy dobry przedział ]] = "TAK"), 300, 0)</f>
        <v>0</v>
      </c>
      <c r="I235" s="4" t="str">
        <f>IF(AND(ekodom3[[#This Row],[Data]] &gt;= DATE(2022,4,1), ekodom3[[#This Row],[Data]]&lt;=DATE(2022,9, 30)), "TAK", "NIE")</f>
        <v>TAK</v>
      </c>
      <c r="J235" s="4">
        <f>ekodom3[[#This Row],[Zużycie rodzinne]]+ekodom3[[#This Row],[Specjalne dolanie]]</f>
        <v>190</v>
      </c>
      <c r="K235" s="4">
        <f>ekodom3[[#This Row],[Stan po renetcji]]-ekodom3[[#This Row],[Zmiana]]</f>
        <v>-190</v>
      </c>
      <c r="L235" s="4">
        <f>MAX(ekodom3[[#This Row],[Zbiornik po zmianie]],0)</f>
        <v>0</v>
      </c>
    </row>
    <row r="236" spans="1:12" x14ac:dyDescent="0.45">
      <c r="A236" s="1">
        <v>44796</v>
      </c>
      <c r="B236">
        <v>0</v>
      </c>
      <c r="C236">
        <f t="shared" si="3"/>
        <v>0</v>
      </c>
      <c r="D236">
        <f>ekodom3[[#This Row],[retencja]]+ekodom3[[#This Row],[Stan przed]]</f>
        <v>0</v>
      </c>
      <c r="E236">
        <f>IF(ekodom3[[#This Row],[Dzień tygodnia]] = 3, 260, 190)</f>
        <v>190</v>
      </c>
      <c r="F236">
        <f>WEEKDAY(ekodom3[[#This Row],[Data]],2)</f>
        <v>2</v>
      </c>
      <c r="G236" s="4">
        <f>IF(ekodom3[[#This Row],[retencja]]= 0, G235+1, 0)</f>
        <v>12</v>
      </c>
      <c r="H236" s="4">
        <f>IF(AND(AND(ekodom3[[#This Row],[Dni bez deszczu dp]] &gt;= 5, MOD(ekodom3[[#This Row],[Dni bez deszczu dp]], 5) = 0), ekodom3[[#This Row],[Czy dobry przedział ]] = "TAK"), 300, 0)</f>
        <v>0</v>
      </c>
      <c r="I236" s="4" t="str">
        <f>IF(AND(ekodom3[[#This Row],[Data]] &gt;= DATE(2022,4,1), ekodom3[[#This Row],[Data]]&lt;=DATE(2022,9, 30)), "TAK", "NIE")</f>
        <v>TAK</v>
      </c>
      <c r="J236" s="4">
        <f>ekodom3[[#This Row],[Zużycie rodzinne]]+ekodom3[[#This Row],[Specjalne dolanie]]</f>
        <v>190</v>
      </c>
      <c r="K236" s="4">
        <f>ekodom3[[#This Row],[Stan po renetcji]]-ekodom3[[#This Row],[Zmiana]]</f>
        <v>-190</v>
      </c>
      <c r="L236" s="4">
        <f>MAX(ekodom3[[#This Row],[Zbiornik po zmianie]],0)</f>
        <v>0</v>
      </c>
    </row>
    <row r="237" spans="1:12" x14ac:dyDescent="0.45">
      <c r="A237" s="1">
        <v>44797</v>
      </c>
      <c r="B237">
        <v>0</v>
      </c>
      <c r="C237">
        <f t="shared" si="3"/>
        <v>0</v>
      </c>
      <c r="D237">
        <f>ekodom3[[#This Row],[retencja]]+ekodom3[[#This Row],[Stan przed]]</f>
        <v>0</v>
      </c>
      <c r="E237">
        <f>IF(ekodom3[[#This Row],[Dzień tygodnia]] = 3, 260, 190)</f>
        <v>260</v>
      </c>
      <c r="F237">
        <f>WEEKDAY(ekodom3[[#This Row],[Data]],2)</f>
        <v>3</v>
      </c>
      <c r="G237" s="4">
        <f>IF(ekodom3[[#This Row],[retencja]]= 0, G236+1, 0)</f>
        <v>13</v>
      </c>
      <c r="H237" s="4">
        <f>IF(AND(AND(ekodom3[[#This Row],[Dni bez deszczu dp]] &gt;= 5, MOD(ekodom3[[#This Row],[Dni bez deszczu dp]], 5) = 0), ekodom3[[#This Row],[Czy dobry przedział ]] = "TAK"), 300, 0)</f>
        <v>0</v>
      </c>
      <c r="I237" s="4" t="str">
        <f>IF(AND(ekodom3[[#This Row],[Data]] &gt;= DATE(2022,4,1), ekodom3[[#This Row],[Data]]&lt;=DATE(2022,9, 30)), "TAK", "NIE")</f>
        <v>TAK</v>
      </c>
      <c r="J237" s="4">
        <f>ekodom3[[#This Row],[Zużycie rodzinne]]+ekodom3[[#This Row],[Specjalne dolanie]]</f>
        <v>260</v>
      </c>
      <c r="K237" s="4">
        <f>ekodom3[[#This Row],[Stan po renetcji]]-ekodom3[[#This Row],[Zmiana]]</f>
        <v>-260</v>
      </c>
      <c r="L237" s="4">
        <f>MAX(ekodom3[[#This Row],[Zbiornik po zmianie]],0)</f>
        <v>0</v>
      </c>
    </row>
    <row r="238" spans="1:12" x14ac:dyDescent="0.45">
      <c r="A238" s="1">
        <v>44798</v>
      </c>
      <c r="B238">
        <v>0</v>
      </c>
      <c r="C238">
        <f t="shared" si="3"/>
        <v>0</v>
      </c>
      <c r="D238">
        <f>ekodom3[[#This Row],[retencja]]+ekodom3[[#This Row],[Stan przed]]</f>
        <v>0</v>
      </c>
      <c r="E238">
        <f>IF(ekodom3[[#This Row],[Dzień tygodnia]] = 3, 260, 190)</f>
        <v>190</v>
      </c>
      <c r="F238">
        <f>WEEKDAY(ekodom3[[#This Row],[Data]],2)</f>
        <v>4</v>
      </c>
      <c r="G238" s="4">
        <f>IF(ekodom3[[#This Row],[retencja]]= 0, G237+1, 0)</f>
        <v>14</v>
      </c>
      <c r="H238" s="4">
        <f>IF(AND(AND(ekodom3[[#This Row],[Dni bez deszczu dp]] &gt;= 5, MOD(ekodom3[[#This Row],[Dni bez deszczu dp]], 5) = 0), ekodom3[[#This Row],[Czy dobry przedział ]] = "TAK"), 300, 0)</f>
        <v>0</v>
      </c>
      <c r="I238" s="4" t="str">
        <f>IF(AND(ekodom3[[#This Row],[Data]] &gt;= DATE(2022,4,1), ekodom3[[#This Row],[Data]]&lt;=DATE(2022,9, 30)), "TAK", "NIE")</f>
        <v>TAK</v>
      </c>
      <c r="J238" s="4">
        <f>ekodom3[[#This Row],[Zużycie rodzinne]]+ekodom3[[#This Row],[Specjalne dolanie]]</f>
        <v>190</v>
      </c>
      <c r="K238" s="4">
        <f>ekodom3[[#This Row],[Stan po renetcji]]-ekodom3[[#This Row],[Zmiana]]</f>
        <v>-190</v>
      </c>
      <c r="L238" s="4">
        <f>MAX(ekodom3[[#This Row],[Zbiornik po zmianie]],0)</f>
        <v>0</v>
      </c>
    </row>
    <row r="239" spans="1:12" x14ac:dyDescent="0.45">
      <c r="A239" s="1">
        <v>44799</v>
      </c>
      <c r="B239">
        <v>0</v>
      </c>
      <c r="C239">
        <f t="shared" si="3"/>
        <v>0</v>
      </c>
      <c r="D239">
        <f>ekodom3[[#This Row],[retencja]]+ekodom3[[#This Row],[Stan przed]]</f>
        <v>0</v>
      </c>
      <c r="E239">
        <f>IF(ekodom3[[#This Row],[Dzień tygodnia]] = 3, 260, 190)</f>
        <v>190</v>
      </c>
      <c r="F239">
        <f>WEEKDAY(ekodom3[[#This Row],[Data]],2)</f>
        <v>5</v>
      </c>
      <c r="G239" s="4">
        <f>IF(ekodom3[[#This Row],[retencja]]= 0, G238+1, 0)</f>
        <v>15</v>
      </c>
      <c r="H239" s="4">
        <f>IF(AND(AND(ekodom3[[#This Row],[Dni bez deszczu dp]] &gt;= 5, MOD(ekodom3[[#This Row],[Dni bez deszczu dp]], 5) = 0), ekodom3[[#This Row],[Czy dobry przedział ]] = "TAK"), 300, 0)</f>
        <v>300</v>
      </c>
      <c r="I239" s="4" t="str">
        <f>IF(AND(ekodom3[[#This Row],[Data]] &gt;= DATE(2022,4,1), ekodom3[[#This Row],[Data]]&lt;=DATE(2022,9, 30)), "TAK", "NIE")</f>
        <v>TAK</v>
      </c>
      <c r="J239" s="4">
        <f>ekodom3[[#This Row],[Zużycie rodzinne]]+ekodom3[[#This Row],[Specjalne dolanie]]</f>
        <v>490</v>
      </c>
      <c r="K239" s="4">
        <f>ekodom3[[#This Row],[Stan po renetcji]]-ekodom3[[#This Row],[Zmiana]]</f>
        <v>-490</v>
      </c>
      <c r="L239" s="4">
        <f>MAX(ekodom3[[#This Row],[Zbiornik po zmianie]],0)</f>
        <v>0</v>
      </c>
    </row>
    <row r="240" spans="1:12" x14ac:dyDescent="0.45">
      <c r="A240" s="1">
        <v>44800</v>
      </c>
      <c r="B240">
        <v>0</v>
      </c>
      <c r="C240">
        <f t="shared" si="3"/>
        <v>0</v>
      </c>
      <c r="D240">
        <f>ekodom3[[#This Row],[retencja]]+ekodom3[[#This Row],[Stan przed]]</f>
        <v>0</v>
      </c>
      <c r="E240">
        <f>IF(ekodom3[[#This Row],[Dzień tygodnia]] = 3, 260, 190)</f>
        <v>190</v>
      </c>
      <c r="F240">
        <f>WEEKDAY(ekodom3[[#This Row],[Data]],2)</f>
        <v>6</v>
      </c>
      <c r="G240" s="4">
        <f>IF(ekodom3[[#This Row],[retencja]]= 0, G239+1, 0)</f>
        <v>16</v>
      </c>
      <c r="H240" s="4">
        <f>IF(AND(AND(ekodom3[[#This Row],[Dni bez deszczu dp]] &gt;= 5, MOD(ekodom3[[#This Row],[Dni bez deszczu dp]], 5) = 0), ekodom3[[#This Row],[Czy dobry przedział ]] = "TAK"), 300, 0)</f>
        <v>0</v>
      </c>
      <c r="I240" s="4" t="str">
        <f>IF(AND(ekodom3[[#This Row],[Data]] &gt;= DATE(2022,4,1), ekodom3[[#This Row],[Data]]&lt;=DATE(2022,9, 30)), "TAK", "NIE")</f>
        <v>TAK</v>
      </c>
      <c r="J240" s="4">
        <f>ekodom3[[#This Row],[Zużycie rodzinne]]+ekodom3[[#This Row],[Specjalne dolanie]]</f>
        <v>190</v>
      </c>
      <c r="K240" s="4">
        <f>ekodom3[[#This Row],[Stan po renetcji]]-ekodom3[[#This Row],[Zmiana]]</f>
        <v>-190</v>
      </c>
      <c r="L240" s="4">
        <f>MAX(ekodom3[[#This Row],[Zbiornik po zmianie]],0)</f>
        <v>0</v>
      </c>
    </row>
    <row r="241" spans="1:12" x14ac:dyDescent="0.45">
      <c r="A241" s="1">
        <v>44801</v>
      </c>
      <c r="B241">
        <v>0</v>
      </c>
      <c r="C241">
        <f t="shared" si="3"/>
        <v>0</v>
      </c>
      <c r="D241">
        <f>ekodom3[[#This Row],[retencja]]+ekodom3[[#This Row],[Stan przed]]</f>
        <v>0</v>
      </c>
      <c r="E241">
        <f>IF(ekodom3[[#This Row],[Dzień tygodnia]] = 3, 260, 190)</f>
        <v>190</v>
      </c>
      <c r="F241">
        <f>WEEKDAY(ekodom3[[#This Row],[Data]],2)</f>
        <v>7</v>
      </c>
      <c r="G241" s="4">
        <f>IF(ekodom3[[#This Row],[retencja]]= 0, G240+1, 0)</f>
        <v>17</v>
      </c>
      <c r="H241" s="4">
        <f>IF(AND(AND(ekodom3[[#This Row],[Dni bez deszczu dp]] &gt;= 5, MOD(ekodom3[[#This Row],[Dni bez deszczu dp]], 5) = 0), ekodom3[[#This Row],[Czy dobry przedział ]] = "TAK"), 300, 0)</f>
        <v>0</v>
      </c>
      <c r="I241" s="4" t="str">
        <f>IF(AND(ekodom3[[#This Row],[Data]] &gt;= DATE(2022,4,1), ekodom3[[#This Row],[Data]]&lt;=DATE(2022,9, 30)), "TAK", "NIE")</f>
        <v>TAK</v>
      </c>
      <c r="J241" s="4">
        <f>ekodom3[[#This Row],[Zużycie rodzinne]]+ekodom3[[#This Row],[Specjalne dolanie]]</f>
        <v>190</v>
      </c>
      <c r="K241" s="4">
        <f>ekodom3[[#This Row],[Stan po renetcji]]-ekodom3[[#This Row],[Zmiana]]</f>
        <v>-190</v>
      </c>
      <c r="L241" s="4">
        <f>MAX(ekodom3[[#This Row],[Zbiornik po zmianie]],0)</f>
        <v>0</v>
      </c>
    </row>
    <row r="242" spans="1:12" x14ac:dyDescent="0.45">
      <c r="A242" s="1">
        <v>44802</v>
      </c>
      <c r="B242">
        <v>0</v>
      </c>
      <c r="C242">
        <f t="shared" si="3"/>
        <v>0</v>
      </c>
      <c r="D242">
        <f>ekodom3[[#This Row],[retencja]]+ekodom3[[#This Row],[Stan przed]]</f>
        <v>0</v>
      </c>
      <c r="E242">
        <f>IF(ekodom3[[#This Row],[Dzień tygodnia]] = 3, 260, 190)</f>
        <v>190</v>
      </c>
      <c r="F242">
        <f>WEEKDAY(ekodom3[[#This Row],[Data]],2)</f>
        <v>1</v>
      </c>
      <c r="G242" s="4">
        <f>IF(ekodom3[[#This Row],[retencja]]= 0, G241+1, 0)</f>
        <v>18</v>
      </c>
      <c r="H242" s="4">
        <f>IF(AND(AND(ekodom3[[#This Row],[Dni bez deszczu dp]] &gt;= 5, MOD(ekodom3[[#This Row],[Dni bez deszczu dp]], 5) = 0), ekodom3[[#This Row],[Czy dobry przedział ]] = "TAK"), 300, 0)</f>
        <v>0</v>
      </c>
      <c r="I242" s="4" t="str">
        <f>IF(AND(ekodom3[[#This Row],[Data]] &gt;= DATE(2022,4,1), ekodom3[[#This Row],[Data]]&lt;=DATE(2022,9, 30)), "TAK", "NIE")</f>
        <v>TAK</v>
      </c>
      <c r="J242" s="4">
        <f>ekodom3[[#This Row],[Zużycie rodzinne]]+ekodom3[[#This Row],[Specjalne dolanie]]</f>
        <v>190</v>
      </c>
      <c r="K242" s="4">
        <f>ekodom3[[#This Row],[Stan po renetcji]]-ekodom3[[#This Row],[Zmiana]]</f>
        <v>-190</v>
      </c>
      <c r="L242" s="4">
        <f>MAX(ekodom3[[#This Row],[Zbiornik po zmianie]],0)</f>
        <v>0</v>
      </c>
    </row>
    <row r="243" spans="1:12" x14ac:dyDescent="0.45">
      <c r="A243" s="1">
        <v>44803</v>
      </c>
      <c r="B243">
        <v>0</v>
      </c>
      <c r="C243">
        <f t="shared" si="3"/>
        <v>0</v>
      </c>
      <c r="D243">
        <f>ekodom3[[#This Row],[retencja]]+ekodom3[[#This Row],[Stan przed]]</f>
        <v>0</v>
      </c>
      <c r="E243">
        <f>IF(ekodom3[[#This Row],[Dzień tygodnia]] = 3, 260, 190)</f>
        <v>190</v>
      </c>
      <c r="F243">
        <f>WEEKDAY(ekodom3[[#This Row],[Data]],2)</f>
        <v>2</v>
      </c>
      <c r="G243" s="4">
        <f>IF(ekodom3[[#This Row],[retencja]]= 0, G242+1, 0)</f>
        <v>19</v>
      </c>
      <c r="H243" s="4">
        <f>IF(AND(AND(ekodom3[[#This Row],[Dni bez deszczu dp]] &gt;= 5, MOD(ekodom3[[#This Row],[Dni bez deszczu dp]], 5) = 0), ekodom3[[#This Row],[Czy dobry przedział ]] = "TAK"), 300, 0)</f>
        <v>0</v>
      </c>
      <c r="I243" s="4" t="str">
        <f>IF(AND(ekodom3[[#This Row],[Data]] &gt;= DATE(2022,4,1), ekodom3[[#This Row],[Data]]&lt;=DATE(2022,9, 30)), "TAK", "NIE")</f>
        <v>TAK</v>
      </c>
      <c r="J243" s="4">
        <f>ekodom3[[#This Row],[Zużycie rodzinne]]+ekodom3[[#This Row],[Specjalne dolanie]]</f>
        <v>190</v>
      </c>
      <c r="K243" s="4">
        <f>ekodom3[[#This Row],[Stan po renetcji]]-ekodom3[[#This Row],[Zmiana]]</f>
        <v>-190</v>
      </c>
      <c r="L243" s="4">
        <f>MAX(ekodom3[[#This Row],[Zbiornik po zmianie]],0)</f>
        <v>0</v>
      </c>
    </row>
    <row r="244" spans="1:12" x14ac:dyDescent="0.45">
      <c r="A244" s="1">
        <v>44804</v>
      </c>
      <c r="B244">
        <v>0</v>
      </c>
      <c r="C244">
        <f t="shared" si="3"/>
        <v>0</v>
      </c>
      <c r="D244">
        <f>ekodom3[[#This Row],[retencja]]+ekodom3[[#This Row],[Stan przed]]</f>
        <v>0</v>
      </c>
      <c r="E244">
        <f>IF(ekodom3[[#This Row],[Dzień tygodnia]] = 3, 260, 190)</f>
        <v>260</v>
      </c>
      <c r="F244">
        <f>WEEKDAY(ekodom3[[#This Row],[Data]],2)</f>
        <v>3</v>
      </c>
      <c r="G244" s="4">
        <f>IF(ekodom3[[#This Row],[retencja]]= 0, G243+1, 0)</f>
        <v>20</v>
      </c>
      <c r="H244" s="4">
        <f>IF(AND(AND(ekodom3[[#This Row],[Dni bez deszczu dp]] &gt;= 5, MOD(ekodom3[[#This Row],[Dni bez deszczu dp]], 5) = 0), ekodom3[[#This Row],[Czy dobry przedział ]] = "TAK"), 300, 0)</f>
        <v>300</v>
      </c>
      <c r="I244" s="4" t="str">
        <f>IF(AND(ekodom3[[#This Row],[Data]] &gt;= DATE(2022,4,1), ekodom3[[#This Row],[Data]]&lt;=DATE(2022,9, 30)), "TAK", "NIE")</f>
        <v>TAK</v>
      </c>
      <c r="J244" s="4">
        <f>ekodom3[[#This Row],[Zużycie rodzinne]]+ekodom3[[#This Row],[Specjalne dolanie]]</f>
        <v>560</v>
      </c>
      <c r="K244" s="4">
        <f>ekodom3[[#This Row],[Stan po renetcji]]-ekodom3[[#This Row],[Zmiana]]</f>
        <v>-560</v>
      </c>
      <c r="L244" s="4">
        <f>MAX(ekodom3[[#This Row],[Zbiornik po zmianie]],0)</f>
        <v>0</v>
      </c>
    </row>
    <row r="245" spans="1:12" x14ac:dyDescent="0.45">
      <c r="A245" s="1">
        <v>44805</v>
      </c>
      <c r="B245">
        <v>0</v>
      </c>
      <c r="C245">
        <f t="shared" si="3"/>
        <v>0</v>
      </c>
      <c r="D245">
        <f>ekodom3[[#This Row],[retencja]]+ekodom3[[#This Row],[Stan przed]]</f>
        <v>0</v>
      </c>
      <c r="E245">
        <f>IF(ekodom3[[#This Row],[Dzień tygodnia]] = 3, 260, 190)</f>
        <v>190</v>
      </c>
      <c r="F245">
        <f>WEEKDAY(ekodom3[[#This Row],[Data]],2)</f>
        <v>4</v>
      </c>
      <c r="G245" s="4">
        <f>IF(ekodom3[[#This Row],[retencja]]= 0, G244+1, 0)</f>
        <v>21</v>
      </c>
      <c r="H245" s="4">
        <f>IF(AND(AND(ekodom3[[#This Row],[Dni bez deszczu dp]] &gt;= 5, MOD(ekodom3[[#This Row],[Dni bez deszczu dp]], 5) = 0), ekodom3[[#This Row],[Czy dobry przedział ]] = "TAK"), 300, 0)</f>
        <v>0</v>
      </c>
      <c r="I245" s="4" t="str">
        <f>IF(AND(ekodom3[[#This Row],[Data]] &gt;= DATE(2022,4,1), ekodom3[[#This Row],[Data]]&lt;=DATE(2022,9, 30)), "TAK", "NIE")</f>
        <v>TAK</v>
      </c>
      <c r="J245" s="4">
        <f>ekodom3[[#This Row],[Zużycie rodzinne]]+ekodom3[[#This Row],[Specjalne dolanie]]</f>
        <v>190</v>
      </c>
      <c r="K245" s="4">
        <f>ekodom3[[#This Row],[Stan po renetcji]]-ekodom3[[#This Row],[Zmiana]]</f>
        <v>-190</v>
      </c>
      <c r="L245" s="4">
        <f>MAX(ekodom3[[#This Row],[Zbiornik po zmianie]],0)</f>
        <v>0</v>
      </c>
    </row>
    <row r="246" spans="1:12" x14ac:dyDescent="0.45">
      <c r="A246" s="1">
        <v>44806</v>
      </c>
      <c r="B246">
        <v>388</v>
      </c>
      <c r="C246">
        <f t="shared" si="3"/>
        <v>0</v>
      </c>
      <c r="D246">
        <f>ekodom3[[#This Row],[retencja]]+ekodom3[[#This Row],[Stan przed]]</f>
        <v>388</v>
      </c>
      <c r="E246">
        <f>IF(ekodom3[[#This Row],[Dzień tygodnia]] = 3, 260, 190)</f>
        <v>190</v>
      </c>
      <c r="F246">
        <f>WEEKDAY(ekodom3[[#This Row],[Data]],2)</f>
        <v>5</v>
      </c>
      <c r="G246" s="4">
        <f>IF(ekodom3[[#This Row],[retencja]]= 0, G245+1, 0)</f>
        <v>0</v>
      </c>
      <c r="H246" s="4">
        <f>IF(AND(AND(ekodom3[[#This Row],[Dni bez deszczu dp]] &gt;= 5, MOD(ekodom3[[#This Row],[Dni bez deszczu dp]], 5) = 0), ekodom3[[#This Row],[Czy dobry przedział ]] = "TAK"), 300, 0)</f>
        <v>0</v>
      </c>
      <c r="I246" s="4" t="str">
        <f>IF(AND(ekodom3[[#This Row],[Data]] &gt;= DATE(2022,4,1), ekodom3[[#This Row],[Data]]&lt;=DATE(2022,9, 30)), "TAK", "NIE")</f>
        <v>TAK</v>
      </c>
      <c r="J246" s="4">
        <f>ekodom3[[#This Row],[Zużycie rodzinne]]+ekodom3[[#This Row],[Specjalne dolanie]]</f>
        <v>190</v>
      </c>
      <c r="K246" s="4">
        <f>ekodom3[[#This Row],[Stan po renetcji]]-ekodom3[[#This Row],[Zmiana]]</f>
        <v>198</v>
      </c>
      <c r="L246" s="4">
        <f>MAX(ekodom3[[#This Row],[Zbiornik po zmianie]],0)</f>
        <v>198</v>
      </c>
    </row>
    <row r="247" spans="1:12" x14ac:dyDescent="0.45">
      <c r="A247" s="1">
        <v>44807</v>
      </c>
      <c r="B247">
        <v>415</v>
      </c>
      <c r="C247">
        <f t="shared" si="3"/>
        <v>198</v>
      </c>
      <c r="D247">
        <f>ekodom3[[#This Row],[retencja]]+ekodom3[[#This Row],[Stan przed]]</f>
        <v>613</v>
      </c>
      <c r="E247">
        <f>IF(ekodom3[[#This Row],[Dzień tygodnia]] = 3, 260, 190)</f>
        <v>190</v>
      </c>
      <c r="F247">
        <f>WEEKDAY(ekodom3[[#This Row],[Data]],2)</f>
        <v>6</v>
      </c>
      <c r="G247" s="4">
        <f>IF(ekodom3[[#This Row],[retencja]]= 0, G246+1, 0)</f>
        <v>0</v>
      </c>
      <c r="H247" s="4">
        <f>IF(AND(AND(ekodom3[[#This Row],[Dni bez deszczu dp]] &gt;= 5, MOD(ekodom3[[#This Row],[Dni bez deszczu dp]], 5) = 0), ekodom3[[#This Row],[Czy dobry przedział ]] = "TAK"), 300, 0)</f>
        <v>0</v>
      </c>
      <c r="I247" s="4" t="str">
        <f>IF(AND(ekodom3[[#This Row],[Data]] &gt;= DATE(2022,4,1), ekodom3[[#This Row],[Data]]&lt;=DATE(2022,9, 30)), "TAK", "NIE")</f>
        <v>TAK</v>
      </c>
      <c r="J247" s="4">
        <f>ekodom3[[#This Row],[Zużycie rodzinne]]+ekodom3[[#This Row],[Specjalne dolanie]]</f>
        <v>190</v>
      </c>
      <c r="K247" s="4">
        <f>ekodom3[[#This Row],[Stan po renetcji]]-ekodom3[[#This Row],[Zmiana]]</f>
        <v>423</v>
      </c>
      <c r="L247" s="4">
        <f>MAX(ekodom3[[#This Row],[Zbiornik po zmianie]],0)</f>
        <v>423</v>
      </c>
    </row>
    <row r="248" spans="1:12" x14ac:dyDescent="0.45">
      <c r="A248" s="1">
        <v>44808</v>
      </c>
      <c r="B248">
        <v>560</v>
      </c>
      <c r="C248">
        <f t="shared" si="3"/>
        <v>423</v>
      </c>
      <c r="D248">
        <f>ekodom3[[#This Row],[retencja]]+ekodom3[[#This Row],[Stan przed]]</f>
        <v>983</v>
      </c>
      <c r="E248">
        <f>IF(ekodom3[[#This Row],[Dzień tygodnia]] = 3, 260, 190)</f>
        <v>190</v>
      </c>
      <c r="F248">
        <f>WEEKDAY(ekodom3[[#This Row],[Data]],2)</f>
        <v>7</v>
      </c>
      <c r="G248" s="4">
        <f>IF(ekodom3[[#This Row],[retencja]]= 0, G247+1, 0)</f>
        <v>0</v>
      </c>
      <c r="H248" s="4">
        <f>IF(AND(AND(ekodom3[[#This Row],[Dni bez deszczu dp]] &gt;= 5, MOD(ekodom3[[#This Row],[Dni bez deszczu dp]], 5) = 0), ekodom3[[#This Row],[Czy dobry przedział ]] = "TAK"), 300, 0)</f>
        <v>0</v>
      </c>
      <c r="I248" s="4" t="str">
        <f>IF(AND(ekodom3[[#This Row],[Data]] &gt;= DATE(2022,4,1), ekodom3[[#This Row],[Data]]&lt;=DATE(2022,9, 30)), "TAK", "NIE")</f>
        <v>TAK</v>
      </c>
      <c r="J248" s="4">
        <f>ekodom3[[#This Row],[Zużycie rodzinne]]+ekodom3[[#This Row],[Specjalne dolanie]]</f>
        <v>190</v>
      </c>
      <c r="K248" s="4">
        <f>ekodom3[[#This Row],[Stan po renetcji]]-ekodom3[[#This Row],[Zmiana]]</f>
        <v>793</v>
      </c>
      <c r="L248" s="4">
        <f>MAX(ekodom3[[#This Row],[Zbiornik po zmianie]],0)</f>
        <v>793</v>
      </c>
    </row>
    <row r="249" spans="1:12" x14ac:dyDescent="0.45">
      <c r="A249" s="1">
        <v>44809</v>
      </c>
      <c r="B249">
        <v>467</v>
      </c>
      <c r="C249">
        <f t="shared" si="3"/>
        <v>793</v>
      </c>
      <c r="D249">
        <f>ekodom3[[#This Row],[retencja]]+ekodom3[[#This Row],[Stan przed]]</f>
        <v>1260</v>
      </c>
      <c r="E249">
        <f>IF(ekodom3[[#This Row],[Dzień tygodnia]] = 3, 260, 190)</f>
        <v>190</v>
      </c>
      <c r="F249">
        <f>WEEKDAY(ekodom3[[#This Row],[Data]],2)</f>
        <v>1</v>
      </c>
      <c r="G249" s="4">
        <f>IF(ekodom3[[#This Row],[retencja]]= 0, G248+1, 0)</f>
        <v>0</v>
      </c>
      <c r="H249" s="4">
        <f>IF(AND(AND(ekodom3[[#This Row],[Dni bez deszczu dp]] &gt;= 5, MOD(ekodom3[[#This Row],[Dni bez deszczu dp]], 5) = 0), ekodom3[[#This Row],[Czy dobry przedział ]] = "TAK"), 300, 0)</f>
        <v>0</v>
      </c>
      <c r="I249" s="4" t="str">
        <f>IF(AND(ekodom3[[#This Row],[Data]] &gt;= DATE(2022,4,1), ekodom3[[#This Row],[Data]]&lt;=DATE(2022,9, 30)), "TAK", "NIE")</f>
        <v>TAK</v>
      </c>
      <c r="J249" s="4">
        <f>ekodom3[[#This Row],[Zużycie rodzinne]]+ekodom3[[#This Row],[Specjalne dolanie]]</f>
        <v>190</v>
      </c>
      <c r="K249" s="4">
        <f>ekodom3[[#This Row],[Stan po renetcji]]-ekodom3[[#This Row],[Zmiana]]</f>
        <v>1070</v>
      </c>
      <c r="L249" s="4">
        <f>MAX(ekodom3[[#This Row],[Zbiornik po zmianie]],0)</f>
        <v>1070</v>
      </c>
    </row>
    <row r="250" spans="1:12" x14ac:dyDescent="0.45">
      <c r="A250" s="1">
        <v>44810</v>
      </c>
      <c r="B250">
        <v>517</v>
      </c>
      <c r="C250">
        <f t="shared" si="3"/>
        <v>1070</v>
      </c>
      <c r="D250">
        <f>ekodom3[[#This Row],[retencja]]+ekodom3[[#This Row],[Stan przed]]</f>
        <v>1587</v>
      </c>
      <c r="E250">
        <f>IF(ekodom3[[#This Row],[Dzień tygodnia]] = 3, 260, 190)</f>
        <v>190</v>
      </c>
      <c r="F250">
        <f>WEEKDAY(ekodom3[[#This Row],[Data]],2)</f>
        <v>2</v>
      </c>
      <c r="G250" s="4">
        <f>IF(ekodom3[[#This Row],[retencja]]= 0, G249+1, 0)</f>
        <v>0</v>
      </c>
      <c r="H250" s="4">
        <f>IF(AND(AND(ekodom3[[#This Row],[Dni bez deszczu dp]] &gt;= 5, MOD(ekodom3[[#This Row],[Dni bez deszczu dp]], 5) = 0), ekodom3[[#This Row],[Czy dobry przedział ]] = "TAK"), 300, 0)</f>
        <v>0</v>
      </c>
      <c r="I250" s="4" t="str">
        <f>IF(AND(ekodom3[[#This Row],[Data]] &gt;= DATE(2022,4,1), ekodom3[[#This Row],[Data]]&lt;=DATE(2022,9, 30)), "TAK", "NIE")</f>
        <v>TAK</v>
      </c>
      <c r="J250" s="4">
        <f>ekodom3[[#This Row],[Zużycie rodzinne]]+ekodom3[[#This Row],[Specjalne dolanie]]</f>
        <v>190</v>
      </c>
      <c r="K250" s="4">
        <f>ekodom3[[#This Row],[Stan po renetcji]]-ekodom3[[#This Row],[Zmiana]]</f>
        <v>1397</v>
      </c>
      <c r="L250" s="4">
        <f>MAX(ekodom3[[#This Row],[Zbiornik po zmianie]],0)</f>
        <v>1397</v>
      </c>
    </row>
    <row r="251" spans="1:12" x14ac:dyDescent="0.45">
      <c r="A251" s="1">
        <v>44811</v>
      </c>
      <c r="B251">
        <v>552</v>
      </c>
      <c r="C251">
        <f t="shared" si="3"/>
        <v>1397</v>
      </c>
      <c r="D251">
        <f>ekodom3[[#This Row],[retencja]]+ekodom3[[#This Row],[Stan przed]]</f>
        <v>1949</v>
      </c>
      <c r="E251">
        <f>IF(ekodom3[[#This Row],[Dzień tygodnia]] = 3, 260, 190)</f>
        <v>260</v>
      </c>
      <c r="F251">
        <f>WEEKDAY(ekodom3[[#This Row],[Data]],2)</f>
        <v>3</v>
      </c>
      <c r="G251" s="4">
        <f>IF(ekodom3[[#This Row],[retencja]]= 0, G250+1, 0)</f>
        <v>0</v>
      </c>
      <c r="H251" s="4">
        <f>IF(AND(AND(ekodom3[[#This Row],[Dni bez deszczu dp]] &gt;= 5, MOD(ekodom3[[#This Row],[Dni bez deszczu dp]], 5) = 0), ekodom3[[#This Row],[Czy dobry przedział ]] = "TAK"), 300, 0)</f>
        <v>0</v>
      </c>
      <c r="I251" s="4" t="str">
        <f>IF(AND(ekodom3[[#This Row],[Data]] &gt;= DATE(2022,4,1), ekodom3[[#This Row],[Data]]&lt;=DATE(2022,9, 30)), "TAK", "NIE")</f>
        <v>TAK</v>
      </c>
      <c r="J251" s="4">
        <f>ekodom3[[#This Row],[Zużycie rodzinne]]+ekodom3[[#This Row],[Specjalne dolanie]]</f>
        <v>260</v>
      </c>
      <c r="K251" s="4">
        <f>ekodom3[[#This Row],[Stan po renetcji]]-ekodom3[[#This Row],[Zmiana]]</f>
        <v>1689</v>
      </c>
      <c r="L251" s="4">
        <f>MAX(ekodom3[[#This Row],[Zbiornik po zmianie]],0)</f>
        <v>1689</v>
      </c>
    </row>
    <row r="252" spans="1:12" x14ac:dyDescent="0.45">
      <c r="A252" s="1">
        <v>44812</v>
      </c>
      <c r="B252">
        <v>0</v>
      </c>
      <c r="C252">
        <f t="shared" si="3"/>
        <v>1689</v>
      </c>
      <c r="D252">
        <f>ekodom3[[#This Row],[retencja]]+ekodom3[[#This Row],[Stan przed]]</f>
        <v>1689</v>
      </c>
      <c r="E252">
        <f>IF(ekodom3[[#This Row],[Dzień tygodnia]] = 3, 260, 190)</f>
        <v>190</v>
      </c>
      <c r="F252">
        <f>WEEKDAY(ekodom3[[#This Row],[Data]],2)</f>
        <v>4</v>
      </c>
      <c r="G252" s="4">
        <f>IF(ekodom3[[#This Row],[retencja]]= 0, G251+1, 0)</f>
        <v>1</v>
      </c>
      <c r="H252" s="4">
        <f>IF(AND(AND(ekodom3[[#This Row],[Dni bez deszczu dp]] &gt;= 5, MOD(ekodom3[[#This Row],[Dni bez deszczu dp]], 5) = 0), ekodom3[[#This Row],[Czy dobry przedział ]] = "TAK"), 300, 0)</f>
        <v>0</v>
      </c>
      <c r="I252" s="4" t="str">
        <f>IF(AND(ekodom3[[#This Row],[Data]] &gt;= DATE(2022,4,1), ekodom3[[#This Row],[Data]]&lt;=DATE(2022,9, 30)), "TAK", "NIE")</f>
        <v>TAK</v>
      </c>
      <c r="J252" s="4">
        <f>ekodom3[[#This Row],[Zużycie rodzinne]]+ekodom3[[#This Row],[Specjalne dolanie]]</f>
        <v>190</v>
      </c>
      <c r="K252" s="4">
        <f>ekodom3[[#This Row],[Stan po renetcji]]-ekodom3[[#This Row],[Zmiana]]</f>
        <v>1499</v>
      </c>
      <c r="L252" s="4">
        <f>MAX(ekodom3[[#This Row],[Zbiornik po zmianie]],0)</f>
        <v>1499</v>
      </c>
    </row>
    <row r="253" spans="1:12" x14ac:dyDescent="0.45">
      <c r="A253" s="1">
        <v>44813</v>
      </c>
      <c r="B253">
        <v>0</v>
      </c>
      <c r="C253">
        <f t="shared" si="3"/>
        <v>1499</v>
      </c>
      <c r="D253">
        <f>ekodom3[[#This Row],[retencja]]+ekodom3[[#This Row],[Stan przed]]</f>
        <v>1499</v>
      </c>
      <c r="E253">
        <f>IF(ekodom3[[#This Row],[Dzień tygodnia]] = 3, 260, 190)</f>
        <v>190</v>
      </c>
      <c r="F253">
        <f>WEEKDAY(ekodom3[[#This Row],[Data]],2)</f>
        <v>5</v>
      </c>
      <c r="G253" s="4">
        <f>IF(ekodom3[[#This Row],[retencja]]= 0, G252+1, 0)</f>
        <v>2</v>
      </c>
      <c r="H253" s="4">
        <f>IF(AND(AND(ekodom3[[#This Row],[Dni bez deszczu dp]] &gt;= 5, MOD(ekodom3[[#This Row],[Dni bez deszczu dp]], 5) = 0), ekodom3[[#This Row],[Czy dobry przedział ]] = "TAK"), 300, 0)</f>
        <v>0</v>
      </c>
      <c r="I253" s="4" t="str">
        <f>IF(AND(ekodom3[[#This Row],[Data]] &gt;= DATE(2022,4,1), ekodom3[[#This Row],[Data]]&lt;=DATE(2022,9, 30)), "TAK", "NIE")</f>
        <v>TAK</v>
      </c>
      <c r="J253" s="4">
        <f>ekodom3[[#This Row],[Zużycie rodzinne]]+ekodom3[[#This Row],[Specjalne dolanie]]</f>
        <v>190</v>
      </c>
      <c r="K253" s="4">
        <f>ekodom3[[#This Row],[Stan po renetcji]]-ekodom3[[#This Row],[Zmiana]]</f>
        <v>1309</v>
      </c>
      <c r="L253" s="4">
        <f>MAX(ekodom3[[#This Row],[Zbiornik po zmianie]],0)</f>
        <v>1309</v>
      </c>
    </row>
    <row r="254" spans="1:12" x14ac:dyDescent="0.45">
      <c r="A254" s="1">
        <v>44814</v>
      </c>
      <c r="B254">
        <v>0</v>
      </c>
      <c r="C254">
        <f t="shared" si="3"/>
        <v>1309</v>
      </c>
      <c r="D254">
        <f>ekodom3[[#This Row],[retencja]]+ekodom3[[#This Row],[Stan przed]]</f>
        <v>1309</v>
      </c>
      <c r="E254">
        <f>IF(ekodom3[[#This Row],[Dzień tygodnia]] = 3, 260, 190)</f>
        <v>190</v>
      </c>
      <c r="F254">
        <f>WEEKDAY(ekodom3[[#This Row],[Data]],2)</f>
        <v>6</v>
      </c>
      <c r="G254" s="4">
        <f>IF(ekodom3[[#This Row],[retencja]]= 0, G253+1, 0)</f>
        <v>3</v>
      </c>
      <c r="H254" s="4">
        <f>IF(AND(AND(ekodom3[[#This Row],[Dni bez deszczu dp]] &gt;= 5, MOD(ekodom3[[#This Row],[Dni bez deszczu dp]], 5) = 0), ekodom3[[#This Row],[Czy dobry przedział ]] = "TAK"), 300, 0)</f>
        <v>0</v>
      </c>
      <c r="I254" s="4" t="str">
        <f>IF(AND(ekodom3[[#This Row],[Data]] &gt;= DATE(2022,4,1), ekodom3[[#This Row],[Data]]&lt;=DATE(2022,9, 30)), "TAK", "NIE")</f>
        <v>TAK</v>
      </c>
      <c r="J254" s="4">
        <f>ekodom3[[#This Row],[Zużycie rodzinne]]+ekodom3[[#This Row],[Specjalne dolanie]]</f>
        <v>190</v>
      </c>
      <c r="K254" s="4">
        <f>ekodom3[[#This Row],[Stan po renetcji]]-ekodom3[[#This Row],[Zmiana]]</f>
        <v>1119</v>
      </c>
      <c r="L254" s="4">
        <f>MAX(ekodom3[[#This Row],[Zbiornik po zmianie]],0)</f>
        <v>1119</v>
      </c>
    </row>
    <row r="255" spans="1:12" x14ac:dyDescent="0.45">
      <c r="A255" s="1">
        <v>44815</v>
      </c>
      <c r="B255">
        <v>0</v>
      </c>
      <c r="C255">
        <f t="shared" si="3"/>
        <v>1119</v>
      </c>
      <c r="D255">
        <f>ekodom3[[#This Row],[retencja]]+ekodom3[[#This Row],[Stan przed]]</f>
        <v>1119</v>
      </c>
      <c r="E255">
        <f>IF(ekodom3[[#This Row],[Dzień tygodnia]] = 3, 260, 190)</f>
        <v>190</v>
      </c>
      <c r="F255">
        <f>WEEKDAY(ekodom3[[#This Row],[Data]],2)</f>
        <v>7</v>
      </c>
      <c r="G255" s="4">
        <f>IF(ekodom3[[#This Row],[retencja]]= 0, G254+1, 0)</f>
        <v>4</v>
      </c>
      <c r="H255" s="4">
        <f>IF(AND(AND(ekodom3[[#This Row],[Dni bez deszczu dp]] &gt;= 5, MOD(ekodom3[[#This Row],[Dni bez deszczu dp]], 5) = 0), ekodom3[[#This Row],[Czy dobry przedział ]] = "TAK"), 300, 0)</f>
        <v>0</v>
      </c>
      <c r="I255" s="4" t="str">
        <f>IF(AND(ekodom3[[#This Row],[Data]] &gt;= DATE(2022,4,1), ekodom3[[#This Row],[Data]]&lt;=DATE(2022,9, 30)), "TAK", "NIE")</f>
        <v>TAK</v>
      </c>
      <c r="J255" s="4">
        <f>ekodom3[[#This Row],[Zużycie rodzinne]]+ekodom3[[#This Row],[Specjalne dolanie]]</f>
        <v>190</v>
      </c>
      <c r="K255" s="4">
        <f>ekodom3[[#This Row],[Stan po renetcji]]-ekodom3[[#This Row],[Zmiana]]</f>
        <v>929</v>
      </c>
      <c r="L255" s="4">
        <f>MAX(ekodom3[[#This Row],[Zbiornik po zmianie]],0)</f>
        <v>929</v>
      </c>
    </row>
    <row r="256" spans="1:12" x14ac:dyDescent="0.45">
      <c r="A256" s="1">
        <v>44816</v>
      </c>
      <c r="B256">
        <v>435</v>
      </c>
      <c r="C256">
        <f t="shared" si="3"/>
        <v>929</v>
      </c>
      <c r="D256">
        <f>ekodom3[[#This Row],[retencja]]+ekodom3[[#This Row],[Stan przed]]</f>
        <v>1364</v>
      </c>
      <c r="E256">
        <f>IF(ekodom3[[#This Row],[Dzień tygodnia]] = 3, 260, 190)</f>
        <v>190</v>
      </c>
      <c r="F256">
        <f>WEEKDAY(ekodom3[[#This Row],[Data]],2)</f>
        <v>1</v>
      </c>
      <c r="G256" s="4">
        <f>IF(ekodom3[[#This Row],[retencja]]= 0, G255+1, 0)</f>
        <v>0</v>
      </c>
      <c r="H256" s="4">
        <f>IF(AND(AND(ekodom3[[#This Row],[Dni bez deszczu dp]] &gt;= 5, MOD(ekodom3[[#This Row],[Dni bez deszczu dp]], 5) = 0), ekodom3[[#This Row],[Czy dobry przedział ]] = "TAK"), 300, 0)</f>
        <v>0</v>
      </c>
      <c r="I256" s="4" t="str">
        <f>IF(AND(ekodom3[[#This Row],[Data]] &gt;= DATE(2022,4,1), ekodom3[[#This Row],[Data]]&lt;=DATE(2022,9, 30)), "TAK", "NIE")</f>
        <v>TAK</v>
      </c>
      <c r="J256" s="4">
        <f>ekodom3[[#This Row],[Zużycie rodzinne]]+ekodom3[[#This Row],[Specjalne dolanie]]</f>
        <v>190</v>
      </c>
      <c r="K256" s="4">
        <f>ekodom3[[#This Row],[Stan po renetcji]]-ekodom3[[#This Row],[Zmiana]]</f>
        <v>1174</v>
      </c>
      <c r="L256" s="4">
        <f>MAX(ekodom3[[#This Row],[Zbiornik po zmianie]],0)</f>
        <v>1174</v>
      </c>
    </row>
    <row r="257" spans="1:12" x14ac:dyDescent="0.45">
      <c r="A257" s="1">
        <v>44817</v>
      </c>
      <c r="B257">
        <v>406</v>
      </c>
      <c r="C257">
        <f t="shared" si="3"/>
        <v>1174</v>
      </c>
      <c r="D257">
        <f>ekodom3[[#This Row],[retencja]]+ekodom3[[#This Row],[Stan przed]]</f>
        <v>1580</v>
      </c>
      <c r="E257">
        <f>IF(ekodom3[[#This Row],[Dzień tygodnia]] = 3, 260, 190)</f>
        <v>190</v>
      </c>
      <c r="F257">
        <f>WEEKDAY(ekodom3[[#This Row],[Data]],2)</f>
        <v>2</v>
      </c>
      <c r="G257" s="4">
        <f>IF(ekodom3[[#This Row],[retencja]]= 0, G256+1, 0)</f>
        <v>0</v>
      </c>
      <c r="H257" s="4">
        <f>IF(AND(AND(ekodom3[[#This Row],[Dni bez deszczu dp]] &gt;= 5, MOD(ekodom3[[#This Row],[Dni bez deszczu dp]], 5) = 0), ekodom3[[#This Row],[Czy dobry przedział ]] = "TAK"), 300, 0)</f>
        <v>0</v>
      </c>
      <c r="I257" s="4" t="str">
        <f>IF(AND(ekodom3[[#This Row],[Data]] &gt;= DATE(2022,4,1), ekodom3[[#This Row],[Data]]&lt;=DATE(2022,9, 30)), "TAK", "NIE")</f>
        <v>TAK</v>
      </c>
      <c r="J257" s="4">
        <f>ekodom3[[#This Row],[Zużycie rodzinne]]+ekodom3[[#This Row],[Specjalne dolanie]]</f>
        <v>190</v>
      </c>
      <c r="K257" s="4">
        <f>ekodom3[[#This Row],[Stan po renetcji]]-ekodom3[[#This Row],[Zmiana]]</f>
        <v>1390</v>
      </c>
      <c r="L257" s="4">
        <f>MAX(ekodom3[[#This Row],[Zbiornik po zmianie]],0)</f>
        <v>1390</v>
      </c>
    </row>
    <row r="258" spans="1:12" x14ac:dyDescent="0.45">
      <c r="A258" s="1">
        <v>44818</v>
      </c>
      <c r="B258">
        <v>0</v>
      </c>
      <c r="C258">
        <f t="shared" si="3"/>
        <v>1390</v>
      </c>
      <c r="D258">
        <f>ekodom3[[#This Row],[retencja]]+ekodom3[[#This Row],[Stan przed]]</f>
        <v>1390</v>
      </c>
      <c r="E258">
        <f>IF(ekodom3[[#This Row],[Dzień tygodnia]] = 3, 260, 190)</f>
        <v>260</v>
      </c>
      <c r="F258">
        <f>WEEKDAY(ekodom3[[#This Row],[Data]],2)</f>
        <v>3</v>
      </c>
      <c r="G258" s="4">
        <f>IF(ekodom3[[#This Row],[retencja]]= 0, G257+1, 0)</f>
        <v>1</v>
      </c>
      <c r="H258" s="4">
        <f>IF(AND(AND(ekodom3[[#This Row],[Dni bez deszczu dp]] &gt;= 5, MOD(ekodom3[[#This Row],[Dni bez deszczu dp]], 5) = 0), ekodom3[[#This Row],[Czy dobry przedział ]] = "TAK"), 300, 0)</f>
        <v>0</v>
      </c>
      <c r="I258" s="4" t="str">
        <f>IF(AND(ekodom3[[#This Row],[Data]] &gt;= DATE(2022,4,1), ekodom3[[#This Row],[Data]]&lt;=DATE(2022,9, 30)), "TAK", "NIE")</f>
        <v>TAK</v>
      </c>
      <c r="J258" s="4">
        <f>ekodom3[[#This Row],[Zużycie rodzinne]]+ekodom3[[#This Row],[Specjalne dolanie]]</f>
        <v>260</v>
      </c>
      <c r="K258" s="4">
        <f>ekodom3[[#This Row],[Stan po renetcji]]-ekodom3[[#This Row],[Zmiana]]</f>
        <v>1130</v>
      </c>
      <c r="L258" s="4">
        <f>MAX(ekodom3[[#This Row],[Zbiornik po zmianie]],0)</f>
        <v>1130</v>
      </c>
    </row>
    <row r="259" spans="1:12" x14ac:dyDescent="0.45">
      <c r="A259" s="1">
        <v>44819</v>
      </c>
      <c r="B259">
        <v>0</v>
      </c>
      <c r="C259">
        <f t="shared" si="3"/>
        <v>1130</v>
      </c>
      <c r="D259">
        <f>ekodom3[[#This Row],[retencja]]+ekodom3[[#This Row],[Stan przed]]</f>
        <v>1130</v>
      </c>
      <c r="E259">
        <f>IF(ekodom3[[#This Row],[Dzień tygodnia]] = 3, 260, 190)</f>
        <v>190</v>
      </c>
      <c r="F259">
        <f>WEEKDAY(ekodom3[[#This Row],[Data]],2)</f>
        <v>4</v>
      </c>
      <c r="G259" s="4">
        <f>IF(ekodom3[[#This Row],[retencja]]= 0, G258+1, 0)</f>
        <v>2</v>
      </c>
      <c r="H259" s="4">
        <f>IF(AND(AND(ekodom3[[#This Row],[Dni bez deszczu dp]] &gt;= 5, MOD(ekodom3[[#This Row],[Dni bez deszczu dp]], 5) = 0), ekodom3[[#This Row],[Czy dobry przedział ]] = "TAK"), 300, 0)</f>
        <v>0</v>
      </c>
      <c r="I259" s="4" t="str">
        <f>IF(AND(ekodom3[[#This Row],[Data]] &gt;= DATE(2022,4,1), ekodom3[[#This Row],[Data]]&lt;=DATE(2022,9, 30)), "TAK", "NIE")</f>
        <v>TAK</v>
      </c>
      <c r="J259" s="4">
        <f>ekodom3[[#This Row],[Zużycie rodzinne]]+ekodom3[[#This Row],[Specjalne dolanie]]</f>
        <v>190</v>
      </c>
      <c r="K259" s="4">
        <f>ekodom3[[#This Row],[Stan po renetcji]]-ekodom3[[#This Row],[Zmiana]]</f>
        <v>940</v>
      </c>
      <c r="L259" s="4">
        <f>MAX(ekodom3[[#This Row],[Zbiornik po zmianie]],0)</f>
        <v>940</v>
      </c>
    </row>
    <row r="260" spans="1:12" x14ac:dyDescent="0.45">
      <c r="A260" s="1">
        <v>44820</v>
      </c>
      <c r="B260">
        <v>0</v>
      </c>
      <c r="C260">
        <f t="shared" ref="C260:C323" si="4">L259</f>
        <v>940</v>
      </c>
      <c r="D260">
        <f>ekodom3[[#This Row],[retencja]]+ekodom3[[#This Row],[Stan przed]]</f>
        <v>940</v>
      </c>
      <c r="E260">
        <f>IF(ekodom3[[#This Row],[Dzień tygodnia]] = 3, 260, 190)</f>
        <v>190</v>
      </c>
      <c r="F260">
        <f>WEEKDAY(ekodom3[[#This Row],[Data]],2)</f>
        <v>5</v>
      </c>
      <c r="G260" s="4">
        <f>IF(ekodom3[[#This Row],[retencja]]= 0, G259+1, 0)</f>
        <v>3</v>
      </c>
      <c r="H260" s="4">
        <f>IF(AND(AND(ekodom3[[#This Row],[Dni bez deszczu dp]] &gt;= 5, MOD(ekodom3[[#This Row],[Dni bez deszczu dp]], 5) = 0), ekodom3[[#This Row],[Czy dobry przedział ]] = "TAK"), 300, 0)</f>
        <v>0</v>
      </c>
      <c r="I260" s="4" t="str">
        <f>IF(AND(ekodom3[[#This Row],[Data]] &gt;= DATE(2022,4,1), ekodom3[[#This Row],[Data]]&lt;=DATE(2022,9, 30)), "TAK", "NIE")</f>
        <v>TAK</v>
      </c>
      <c r="J260" s="4">
        <f>ekodom3[[#This Row],[Zużycie rodzinne]]+ekodom3[[#This Row],[Specjalne dolanie]]</f>
        <v>190</v>
      </c>
      <c r="K260" s="4">
        <f>ekodom3[[#This Row],[Stan po renetcji]]-ekodom3[[#This Row],[Zmiana]]</f>
        <v>750</v>
      </c>
      <c r="L260" s="4">
        <f>MAX(ekodom3[[#This Row],[Zbiornik po zmianie]],0)</f>
        <v>750</v>
      </c>
    </row>
    <row r="261" spans="1:12" x14ac:dyDescent="0.45">
      <c r="A261" s="1">
        <v>44821</v>
      </c>
      <c r="B261">
        <v>0</v>
      </c>
      <c r="C261">
        <f t="shared" si="4"/>
        <v>750</v>
      </c>
      <c r="D261">
        <f>ekodom3[[#This Row],[retencja]]+ekodom3[[#This Row],[Stan przed]]</f>
        <v>750</v>
      </c>
      <c r="E261">
        <f>IF(ekodom3[[#This Row],[Dzień tygodnia]] = 3, 260, 190)</f>
        <v>190</v>
      </c>
      <c r="F261">
        <f>WEEKDAY(ekodom3[[#This Row],[Data]],2)</f>
        <v>6</v>
      </c>
      <c r="G261" s="4">
        <f>IF(ekodom3[[#This Row],[retencja]]= 0, G260+1, 0)</f>
        <v>4</v>
      </c>
      <c r="H261" s="4">
        <f>IF(AND(AND(ekodom3[[#This Row],[Dni bez deszczu dp]] &gt;= 5, MOD(ekodom3[[#This Row],[Dni bez deszczu dp]], 5) = 0), ekodom3[[#This Row],[Czy dobry przedział ]] = "TAK"), 300, 0)</f>
        <v>0</v>
      </c>
      <c r="I261" s="4" t="str">
        <f>IF(AND(ekodom3[[#This Row],[Data]] &gt;= DATE(2022,4,1), ekodom3[[#This Row],[Data]]&lt;=DATE(2022,9, 30)), "TAK", "NIE")</f>
        <v>TAK</v>
      </c>
      <c r="J261" s="4">
        <f>ekodom3[[#This Row],[Zużycie rodzinne]]+ekodom3[[#This Row],[Specjalne dolanie]]</f>
        <v>190</v>
      </c>
      <c r="K261" s="4">
        <f>ekodom3[[#This Row],[Stan po renetcji]]-ekodom3[[#This Row],[Zmiana]]</f>
        <v>560</v>
      </c>
      <c r="L261" s="4">
        <f>MAX(ekodom3[[#This Row],[Zbiornik po zmianie]],0)</f>
        <v>560</v>
      </c>
    </row>
    <row r="262" spans="1:12" x14ac:dyDescent="0.45">
      <c r="A262" s="1">
        <v>44822</v>
      </c>
      <c r="B262">
        <v>0</v>
      </c>
      <c r="C262">
        <f t="shared" si="4"/>
        <v>560</v>
      </c>
      <c r="D262">
        <f>ekodom3[[#This Row],[retencja]]+ekodom3[[#This Row],[Stan przed]]</f>
        <v>560</v>
      </c>
      <c r="E262">
        <f>IF(ekodom3[[#This Row],[Dzień tygodnia]] = 3, 260, 190)</f>
        <v>190</v>
      </c>
      <c r="F262">
        <f>WEEKDAY(ekodom3[[#This Row],[Data]],2)</f>
        <v>7</v>
      </c>
      <c r="G262" s="4">
        <f>IF(ekodom3[[#This Row],[retencja]]= 0, G261+1, 0)</f>
        <v>5</v>
      </c>
      <c r="H262" s="4">
        <f>IF(AND(AND(ekodom3[[#This Row],[Dni bez deszczu dp]] &gt;= 5, MOD(ekodom3[[#This Row],[Dni bez deszczu dp]], 5) = 0), ekodom3[[#This Row],[Czy dobry przedział ]] = "TAK"), 300, 0)</f>
        <v>300</v>
      </c>
      <c r="I262" s="4" t="str">
        <f>IF(AND(ekodom3[[#This Row],[Data]] &gt;= DATE(2022,4,1), ekodom3[[#This Row],[Data]]&lt;=DATE(2022,9, 30)), "TAK", "NIE")</f>
        <v>TAK</v>
      </c>
      <c r="J262" s="4">
        <f>ekodom3[[#This Row],[Zużycie rodzinne]]+ekodom3[[#This Row],[Specjalne dolanie]]</f>
        <v>490</v>
      </c>
      <c r="K262" s="4">
        <f>ekodom3[[#This Row],[Stan po renetcji]]-ekodom3[[#This Row],[Zmiana]]</f>
        <v>70</v>
      </c>
      <c r="L262" s="4">
        <f>MAX(ekodom3[[#This Row],[Zbiornik po zmianie]],0)</f>
        <v>70</v>
      </c>
    </row>
    <row r="263" spans="1:12" x14ac:dyDescent="0.45">
      <c r="A263" s="1">
        <v>44823</v>
      </c>
      <c r="B263">
        <v>353</v>
      </c>
      <c r="C263">
        <f t="shared" si="4"/>
        <v>70</v>
      </c>
      <c r="D263">
        <f>ekodom3[[#This Row],[retencja]]+ekodom3[[#This Row],[Stan przed]]</f>
        <v>423</v>
      </c>
      <c r="E263">
        <f>IF(ekodom3[[#This Row],[Dzień tygodnia]] = 3, 260, 190)</f>
        <v>190</v>
      </c>
      <c r="F263">
        <f>WEEKDAY(ekodom3[[#This Row],[Data]],2)</f>
        <v>1</v>
      </c>
      <c r="G263" s="4">
        <f>IF(ekodom3[[#This Row],[retencja]]= 0, G262+1, 0)</f>
        <v>0</v>
      </c>
      <c r="H263" s="4">
        <f>IF(AND(AND(ekodom3[[#This Row],[Dni bez deszczu dp]] &gt;= 5, MOD(ekodom3[[#This Row],[Dni bez deszczu dp]], 5) = 0), ekodom3[[#This Row],[Czy dobry przedział ]] = "TAK"), 300, 0)</f>
        <v>0</v>
      </c>
      <c r="I263" s="4" t="str">
        <f>IF(AND(ekodom3[[#This Row],[Data]] &gt;= DATE(2022,4,1), ekodom3[[#This Row],[Data]]&lt;=DATE(2022,9, 30)), "TAK", "NIE")</f>
        <v>TAK</v>
      </c>
      <c r="J263" s="4">
        <f>ekodom3[[#This Row],[Zużycie rodzinne]]+ekodom3[[#This Row],[Specjalne dolanie]]</f>
        <v>190</v>
      </c>
      <c r="K263" s="4">
        <f>ekodom3[[#This Row],[Stan po renetcji]]-ekodom3[[#This Row],[Zmiana]]</f>
        <v>233</v>
      </c>
      <c r="L263" s="4">
        <f>MAX(ekodom3[[#This Row],[Zbiornik po zmianie]],0)</f>
        <v>233</v>
      </c>
    </row>
    <row r="264" spans="1:12" x14ac:dyDescent="0.45">
      <c r="A264" s="1">
        <v>44824</v>
      </c>
      <c r="B264">
        <v>476</v>
      </c>
      <c r="C264">
        <f t="shared" si="4"/>
        <v>233</v>
      </c>
      <c r="D264">
        <f>ekodom3[[#This Row],[retencja]]+ekodom3[[#This Row],[Stan przed]]</f>
        <v>709</v>
      </c>
      <c r="E264">
        <f>IF(ekodom3[[#This Row],[Dzień tygodnia]] = 3, 260, 190)</f>
        <v>190</v>
      </c>
      <c r="F264">
        <f>WEEKDAY(ekodom3[[#This Row],[Data]],2)</f>
        <v>2</v>
      </c>
      <c r="G264" s="4">
        <f>IF(ekodom3[[#This Row],[retencja]]= 0, G263+1, 0)</f>
        <v>0</v>
      </c>
      <c r="H264" s="4">
        <f>IF(AND(AND(ekodom3[[#This Row],[Dni bez deszczu dp]] &gt;= 5, MOD(ekodom3[[#This Row],[Dni bez deszczu dp]], 5) = 0), ekodom3[[#This Row],[Czy dobry przedział ]] = "TAK"), 300, 0)</f>
        <v>0</v>
      </c>
      <c r="I264" s="4" t="str">
        <f>IF(AND(ekodom3[[#This Row],[Data]] &gt;= DATE(2022,4,1), ekodom3[[#This Row],[Data]]&lt;=DATE(2022,9, 30)), "TAK", "NIE")</f>
        <v>TAK</v>
      </c>
      <c r="J264" s="4">
        <f>ekodom3[[#This Row],[Zużycie rodzinne]]+ekodom3[[#This Row],[Specjalne dolanie]]</f>
        <v>190</v>
      </c>
      <c r="K264" s="4">
        <f>ekodom3[[#This Row],[Stan po renetcji]]-ekodom3[[#This Row],[Zmiana]]</f>
        <v>519</v>
      </c>
      <c r="L264" s="4">
        <f>MAX(ekodom3[[#This Row],[Zbiornik po zmianie]],0)</f>
        <v>519</v>
      </c>
    </row>
    <row r="265" spans="1:12" x14ac:dyDescent="0.45">
      <c r="A265" s="1">
        <v>44825</v>
      </c>
      <c r="B265">
        <v>383</v>
      </c>
      <c r="C265">
        <f t="shared" si="4"/>
        <v>519</v>
      </c>
      <c r="D265">
        <f>ekodom3[[#This Row],[retencja]]+ekodom3[[#This Row],[Stan przed]]</f>
        <v>902</v>
      </c>
      <c r="E265">
        <f>IF(ekodom3[[#This Row],[Dzień tygodnia]] = 3, 260, 190)</f>
        <v>260</v>
      </c>
      <c r="F265">
        <f>WEEKDAY(ekodom3[[#This Row],[Data]],2)</f>
        <v>3</v>
      </c>
      <c r="G265" s="4">
        <f>IF(ekodom3[[#This Row],[retencja]]= 0, G264+1, 0)</f>
        <v>0</v>
      </c>
      <c r="H265" s="4">
        <f>IF(AND(AND(ekodom3[[#This Row],[Dni bez deszczu dp]] &gt;= 5, MOD(ekodom3[[#This Row],[Dni bez deszczu dp]], 5) = 0), ekodom3[[#This Row],[Czy dobry przedział ]] = "TAK"), 300, 0)</f>
        <v>0</v>
      </c>
      <c r="I265" s="4" t="str">
        <f>IF(AND(ekodom3[[#This Row],[Data]] &gt;= DATE(2022,4,1), ekodom3[[#This Row],[Data]]&lt;=DATE(2022,9, 30)), "TAK", "NIE")</f>
        <v>TAK</v>
      </c>
      <c r="J265" s="4">
        <f>ekodom3[[#This Row],[Zużycie rodzinne]]+ekodom3[[#This Row],[Specjalne dolanie]]</f>
        <v>260</v>
      </c>
      <c r="K265" s="4">
        <f>ekodom3[[#This Row],[Stan po renetcji]]-ekodom3[[#This Row],[Zmiana]]</f>
        <v>642</v>
      </c>
      <c r="L265" s="4">
        <f>MAX(ekodom3[[#This Row],[Zbiornik po zmianie]],0)</f>
        <v>642</v>
      </c>
    </row>
    <row r="266" spans="1:12" x14ac:dyDescent="0.45">
      <c r="A266" s="1">
        <v>44826</v>
      </c>
      <c r="B266">
        <v>0</v>
      </c>
      <c r="C266">
        <f t="shared" si="4"/>
        <v>642</v>
      </c>
      <c r="D266">
        <f>ekodom3[[#This Row],[retencja]]+ekodom3[[#This Row],[Stan przed]]</f>
        <v>642</v>
      </c>
      <c r="E266">
        <f>IF(ekodom3[[#This Row],[Dzień tygodnia]] = 3, 260, 190)</f>
        <v>190</v>
      </c>
      <c r="F266">
        <f>WEEKDAY(ekodom3[[#This Row],[Data]],2)</f>
        <v>4</v>
      </c>
      <c r="G266" s="4">
        <f>IF(ekodom3[[#This Row],[retencja]]= 0, G265+1, 0)</f>
        <v>1</v>
      </c>
      <c r="H266" s="4">
        <f>IF(AND(AND(ekodom3[[#This Row],[Dni bez deszczu dp]] &gt;= 5, MOD(ekodom3[[#This Row],[Dni bez deszczu dp]], 5) = 0), ekodom3[[#This Row],[Czy dobry przedział ]] = "TAK"), 300, 0)</f>
        <v>0</v>
      </c>
      <c r="I266" s="4" t="str">
        <f>IF(AND(ekodom3[[#This Row],[Data]] &gt;= DATE(2022,4,1), ekodom3[[#This Row],[Data]]&lt;=DATE(2022,9, 30)), "TAK", "NIE")</f>
        <v>TAK</v>
      </c>
      <c r="J266" s="4">
        <f>ekodom3[[#This Row],[Zużycie rodzinne]]+ekodom3[[#This Row],[Specjalne dolanie]]</f>
        <v>190</v>
      </c>
      <c r="K266" s="4">
        <f>ekodom3[[#This Row],[Stan po renetcji]]-ekodom3[[#This Row],[Zmiana]]</f>
        <v>452</v>
      </c>
      <c r="L266" s="4">
        <f>MAX(ekodom3[[#This Row],[Zbiornik po zmianie]],0)</f>
        <v>452</v>
      </c>
    </row>
    <row r="267" spans="1:12" x14ac:dyDescent="0.45">
      <c r="A267" s="1">
        <v>44827</v>
      </c>
      <c r="B267">
        <v>0</v>
      </c>
      <c r="C267">
        <f t="shared" si="4"/>
        <v>452</v>
      </c>
      <c r="D267">
        <f>ekodom3[[#This Row],[retencja]]+ekodom3[[#This Row],[Stan przed]]</f>
        <v>452</v>
      </c>
      <c r="E267">
        <f>IF(ekodom3[[#This Row],[Dzień tygodnia]] = 3, 260, 190)</f>
        <v>190</v>
      </c>
      <c r="F267">
        <f>WEEKDAY(ekodom3[[#This Row],[Data]],2)</f>
        <v>5</v>
      </c>
      <c r="G267" s="4">
        <f>IF(ekodom3[[#This Row],[retencja]]= 0, G266+1, 0)</f>
        <v>2</v>
      </c>
      <c r="H267" s="4">
        <f>IF(AND(AND(ekodom3[[#This Row],[Dni bez deszczu dp]] &gt;= 5, MOD(ekodom3[[#This Row],[Dni bez deszczu dp]], 5) = 0), ekodom3[[#This Row],[Czy dobry przedział ]] = "TAK"), 300, 0)</f>
        <v>0</v>
      </c>
      <c r="I267" s="4" t="str">
        <f>IF(AND(ekodom3[[#This Row],[Data]] &gt;= DATE(2022,4,1), ekodom3[[#This Row],[Data]]&lt;=DATE(2022,9, 30)), "TAK", "NIE")</f>
        <v>TAK</v>
      </c>
      <c r="J267" s="4">
        <f>ekodom3[[#This Row],[Zużycie rodzinne]]+ekodom3[[#This Row],[Specjalne dolanie]]</f>
        <v>190</v>
      </c>
      <c r="K267" s="4">
        <f>ekodom3[[#This Row],[Stan po renetcji]]-ekodom3[[#This Row],[Zmiana]]</f>
        <v>262</v>
      </c>
      <c r="L267" s="4">
        <f>MAX(ekodom3[[#This Row],[Zbiornik po zmianie]],0)</f>
        <v>262</v>
      </c>
    </row>
    <row r="268" spans="1:12" x14ac:dyDescent="0.45">
      <c r="A268" s="1">
        <v>44828</v>
      </c>
      <c r="B268">
        <v>0</v>
      </c>
      <c r="C268">
        <f t="shared" si="4"/>
        <v>262</v>
      </c>
      <c r="D268">
        <f>ekodom3[[#This Row],[retencja]]+ekodom3[[#This Row],[Stan przed]]</f>
        <v>262</v>
      </c>
      <c r="E268">
        <f>IF(ekodom3[[#This Row],[Dzień tygodnia]] = 3, 260, 190)</f>
        <v>190</v>
      </c>
      <c r="F268">
        <f>WEEKDAY(ekodom3[[#This Row],[Data]],2)</f>
        <v>6</v>
      </c>
      <c r="G268" s="4">
        <f>IF(ekodom3[[#This Row],[retencja]]= 0, G267+1, 0)</f>
        <v>3</v>
      </c>
      <c r="H268" s="4">
        <f>IF(AND(AND(ekodom3[[#This Row],[Dni bez deszczu dp]] &gt;= 5, MOD(ekodom3[[#This Row],[Dni bez deszczu dp]], 5) = 0), ekodom3[[#This Row],[Czy dobry przedział ]] = "TAK"), 300, 0)</f>
        <v>0</v>
      </c>
      <c r="I268" s="4" t="str">
        <f>IF(AND(ekodom3[[#This Row],[Data]] &gt;= DATE(2022,4,1), ekodom3[[#This Row],[Data]]&lt;=DATE(2022,9, 30)), "TAK", "NIE")</f>
        <v>TAK</v>
      </c>
      <c r="J268" s="4">
        <f>ekodom3[[#This Row],[Zużycie rodzinne]]+ekodom3[[#This Row],[Specjalne dolanie]]</f>
        <v>190</v>
      </c>
      <c r="K268" s="4">
        <f>ekodom3[[#This Row],[Stan po renetcji]]-ekodom3[[#This Row],[Zmiana]]</f>
        <v>72</v>
      </c>
      <c r="L268" s="4">
        <f>MAX(ekodom3[[#This Row],[Zbiornik po zmianie]],0)</f>
        <v>72</v>
      </c>
    </row>
    <row r="269" spans="1:12" x14ac:dyDescent="0.45">
      <c r="A269" s="1">
        <v>44829</v>
      </c>
      <c r="B269">
        <v>0</v>
      </c>
      <c r="C269">
        <f t="shared" si="4"/>
        <v>72</v>
      </c>
      <c r="D269">
        <f>ekodom3[[#This Row],[retencja]]+ekodom3[[#This Row],[Stan przed]]</f>
        <v>72</v>
      </c>
      <c r="E269">
        <f>IF(ekodom3[[#This Row],[Dzień tygodnia]] = 3, 260, 190)</f>
        <v>190</v>
      </c>
      <c r="F269">
        <f>WEEKDAY(ekodom3[[#This Row],[Data]],2)</f>
        <v>7</v>
      </c>
      <c r="G269" s="4">
        <f>IF(ekodom3[[#This Row],[retencja]]= 0, G268+1, 0)</f>
        <v>4</v>
      </c>
      <c r="H269" s="4">
        <f>IF(AND(AND(ekodom3[[#This Row],[Dni bez deszczu dp]] &gt;= 5, MOD(ekodom3[[#This Row],[Dni bez deszczu dp]], 5) = 0), ekodom3[[#This Row],[Czy dobry przedział ]] = "TAK"), 300, 0)</f>
        <v>0</v>
      </c>
      <c r="I269" s="4" t="str">
        <f>IF(AND(ekodom3[[#This Row],[Data]] &gt;= DATE(2022,4,1), ekodom3[[#This Row],[Data]]&lt;=DATE(2022,9, 30)), "TAK", "NIE")</f>
        <v>TAK</v>
      </c>
      <c r="J269" s="4">
        <f>ekodom3[[#This Row],[Zużycie rodzinne]]+ekodom3[[#This Row],[Specjalne dolanie]]</f>
        <v>190</v>
      </c>
      <c r="K269" s="4">
        <f>ekodom3[[#This Row],[Stan po renetcji]]-ekodom3[[#This Row],[Zmiana]]</f>
        <v>-118</v>
      </c>
      <c r="L269" s="4">
        <f>MAX(ekodom3[[#This Row],[Zbiornik po zmianie]],0)</f>
        <v>0</v>
      </c>
    </row>
    <row r="270" spans="1:12" x14ac:dyDescent="0.45">
      <c r="A270" s="1">
        <v>44830</v>
      </c>
      <c r="B270">
        <v>0</v>
      </c>
      <c r="C270">
        <f t="shared" si="4"/>
        <v>0</v>
      </c>
      <c r="D270">
        <f>ekodom3[[#This Row],[retencja]]+ekodom3[[#This Row],[Stan przed]]</f>
        <v>0</v>
      </c>
      <c r="E270">
        <f>IF(ekodom3[[#This Row],[Dzień tygodnia]] = 3, 260, 190)</f>
        <v>190</v>
      </c>
      <c r="F270">
        <f>WEEKDAY(ekodom3[[#This Row],[Data]],2)</f>
        <v>1</v>
      </c>
      <c r="G270" s="4">
        <f>IF(ekodom3[[#This Row],[retencja]]= 0, G269+1, 0)</f>
        <v>5</v>
      </c>
      <c r="H270" s="4">
        <f>IF(AND(AND(ekodom3[[#This Row],[Dni bez deszczu dp]] &gt;= 5, MOD(ekodom3[[#This Row],[Dni bez deszczu dp]], 5) = 0), ekodom3[[#This Row],[Czy dobry przedział ]] = "TAK"), 300, 0)</f>
        <v>300</v>
      </c>
      <c r="I270" s="4" t="str">
        <f>IF(AND(ekodom3[[#This Row],[Data]] &gt;= DATE(2022,4,1), ekodom3[[#This Row],[Data]]&lt;=DATE(2022,9, 30)), "TAK", "NIE")</f>
        <v>TAK</v>
      </c>
      <c r="J270" s="4">
        <f>ekodom3[[#This Row],[Zużycie rodzinne]]+ekodom3[[#This Row],[Specjalne dolanie]]</f>
        <v>490</v>
      </c>
      <c r="K270" s="4">
        <f>ekodom3[[#This Row],[Stan po renetcji]]-ekodom3[[#This Row],[Zmiana]]</f>
        <v>-490</v>
      </c>
      <c r="L270" s="4">
        <f>MAX(ekodom3[[#This Row],[Zbiornik po zmianie]],0)</f>
        <v>0</v>
      </c>
    </row>
    <row r="271" spans="1:12" x14ac:dyDescent="0.45">
      <c r="A271" s="1">
        <v>44831</v>
      </c>
      <c r="B271">
        <v>0</v>
      </c>
      <c r="C271">
        <f t="shared" si="4"/>
        <v>0</v>
      </c>
      <c r="D271">
        <f>ekodom3[[#This Row],[retencja]]+ekodom3[[#This Row],[Stan przed]]</f>
        <v>0</v>
      </c>
      <c r="E271">
        <f>IF(ekodom3[[#This Row],[Dzień tygodnia]] = 3, 260, 190)</f>
        <v>190</v>
      </c>
      <c r="F271">
        <f>WEEKDAY(ekodom3[[#This Row],[Data]],2)</f>
        <v>2</v>
      </c>
      <c r="G271" s="4">
        <f>IF(ekodom3[[#This Row],[retencja]]= 0, G270+1, 0)</f>
        <v>6</v>
      </c>
      <c r="H271" s="4">
        <f>IF(AND(AND(ekodom3[[#This Row],[Dni bez deszczu dp]] &gt;= 5, MOD(ekodom3[[#This Row],[Dni bez deszczu dp]], 5) = 0), ekodom3[[#This Row],[Czy dobry przedział ]] = "TAK"), 300, 0)</f>
        <v>0</v>
      </c>
      <c r="I271" s="4" t="str">
        <f>IF(AND(ekodom3[[#This Row],[Data]] &gt;= DATE(2022,4,1), ekodom3[[#This Row],[Data]]&lt;=DATE(2022,9, 30)), "TAK", "NIE")</f>
        <v>TAK</v>
      </c>
      <c r="J271" s="4">
        <f>ekodom3[[#This Row],[Zużycie rodzinne]]+ekodom3[[#This Row],[Specjalne dolanie]]</f>
        <v>190</v>
      </c>
      <c r="K271" s="4">
        <f>ekodom3[[#This Row],[Stan po renetcji]]-ekodom3[[#This Row],[Zmiana]]</f>
        <v>-190</v>
      </c>
      <c r="L271" s="4">
        <f>MAX(ekodom3[[#This Row],[Zbiornik po zmianie]],0)</f>
        <v>0</v>
      </c>
    </row>
    <row r="272" spans="1:12" x14ac:dyDescent="0.45">
      <c r="A272" s="1">
        <v>44832</v>
      </c>
      <c r="B272">
        <v>0</v>
      </c>
      <c r="C272">
        <f t="shared" si="4"/>
        <v>0</v>
      </c>
      <c r="D272">
        <f>ekodom3[[#This Row],[retencja]]+ekodom3[[#This Row],[Stan przed]]</f>
        <v>0</v>
      </c>
      <c r="E272">
        <f>IF(ekodom3[[#This Row],[Dzień tygodnia]] = 3, 260, 190)</f>
        <v>260</v>
      </c>
      <c r="F272">
        <f>WEEKDAY(ekodom3[[#This Row],[Data]],2)</f>
        <v>3</v>
      </c>
      <c r="G272" s="4">
        <f>IF(ekodom3[[#This Row],[retencja]]= 0, G271+1, 0)</f>
        <v>7</v>
      </c>
      <c r="H272" s="4">
        <f>IF(AND(AND(ekodom3[[#This Row],[Dni bez deszczu dp]] &gt;= 5, MOD(ekodom3[[#This Row],[Dni bez deszczu dp]], 5) = 0), ekodom3[[#This Row],[Czy dobry przedział ]] = "TAK"), 300, 0)</f>
        <v>0</v>
      </c>
      <c r="I272" s="4" t="str">
        <f>IF(AND(ekodom3[[#This Row],[Data]] &gt;= DATE(2022,4,1), ekodom3[[#This Row],[Data]]&lt;=DATE(2022,9, 30)), "TAK", "NIE")</f>
        <v>TAK</v>
      </c>
      <c r="J272" s="4">
        <f>ekodom3[[#This Row],[Zużycie rodzinne]]+ekodom3[[#This Row],[Specjalne dolanie]]</f>
        <v>260</v>
      </c>
      <c r="K272" s="4">
        <f>ekodom3[[#This Row],[Stan po renetcji]]-ekodom3[[#This Row],[Zmiana]]</f>
        <v>-260</v>
      </c>
      <c r="L272" s="4">
        <f>MAX(ekodom3[[#This Row],[Zbiornik po zmianie]],0)</f>
        <v>0</v>
      </c>
    </row>
    <row r="273" spans="1:12" x14ac:dyDescent="0.45">
      <c r="A273" s="1">
        <v>44833</v>
      </c>
      <c r="B273">
        <v>302</v>
      </c>
      <c r="C273">
        <f t="shared" si="4"/>
        <v>0</v>
      </c>
      <c r="D273">
        <f>ekodom3[[#This Row],[retencja]]+ekodom3[[#This Row],[Stan przed]]</f>
        <v>302</v>
      </c>
      <c r="E273">
        <f>IF(ekodom3[[#This Row],[Dzień tygodnia]] = 3, 260, 190)</f>
        <v>190</v>
      </c>
      <c r="F273">
        <f>WEEKDAY(ekodom3[[#This Row],[Data]],2)</f>
        <v>4</v>
      </c>
      <c r="G273" s="4">
        <f>IF(ekodom3[[#This Row],[retencja]]= 0, G272+1, 0)</f>
        <v>0</v>
      </c>
      <c r="H273" s="4">
        <f>IF(AND(AND(ekodom3[[#This Row],[Dni bez deszczu dp]] &gt;= 5, MOD(ekodom3[[#This Row],[Dni bez deszczu dp]], 5) = 0), ekodom3[[#This Row],[Czy dobry przedział ]] = "TAK"), 300, 0)</f>
        <v>0</v>
      </c>
      <c r="I273" s="4" t="str">
        <f>IF(AND(ekodom3[[#This Row],[Data]] &gt;= DATE(2022,4,1), ekodom3[[#This Row],[Data]]&lt;=DATE(2022,9, 30)), "TAK", "NIE")</f>
        <v>TAK</v>
      </c>
      <c r="J273" s="4">
        <f>ekodom3[[#This Row],[Zużycie rodzinne]]+ekodom3[[#This Row],[Specjalne dolanie]]</f>
        <v>190</v>
      </c>
      <c r="K273" s="4">
        <f>ekodom3[[#This Row],[Stan po renetcji]]-ekodom3[[#This Row],[Zmiana]]</f>
        <v>112</v>
      </c>
      <c r="L273" s="4">
        <f>MAX(ekodom3[[#This Row],[Zbiornik po zmianie]],0)</f>
        <v>112</v>
      </c>
    </row>
    <row r="274" spans="1:12" x14ac:dyDescent="0.45">
      <c r="A274" s="1">
        <v>44834</v>
      </c>
      <c r="B274">
        <v>426</v>
      </c>
      <c r="C274">
        <f t="shared" si="4"/>
        <v>112</v>
      </c>
      <c r="D274">
        <f>ekodom3[[#This Row],[retencja]]+ekodom3[[#This Row],[Stan przed]]</f>
        <v>538</v>
      </c>
      <c r="E274">
        <f>IF(ekodom3[[#This Row],[Dzień tygodnia]] = 3, 260, 190)</f>
        <v>190</v>
      </c>
      <c r="F274">
        <f>WEEKDAY(ekodom3[[#This Row],[Data]],2)</f>
        <v>5</v>
      </c>
      <c r="G274" s="4">
        <f>IF(ekodom3[[#This Row],[retencja]]= 0, G273+1, 0)</f>
        <v>0</v>
      </c>
      <c r="H274" s="4">
        <f>IF(AND(AND(ekodom3[[#This Row],[Dni bez deszczu dp]] &gt;= 5, MOD(ekodom3[[#This Row],[Dni bez deszczu dp]], 5) = 0), ekodom3[[#This Row],[Czy dobry przedział ]] = "TAK"), 300, 0)</f>
        <v>0</v>
      </c>
      <c r="I274" s="4" t="str">
        <f>IF(AND(ekodom3[[#This Row],[Data]] &gt;= DATE(2022,4,1), ekodom3[[#This Row],[Data]]&lt;=DATE(2022,9, 30)), "TAK", "NIE")</f>
        <v>TAK</v>
      </c>
      <c r="J274" s="4">
        <f>ekodom3[[#This Row],[Zużycie rodzinne]]+ekodom3[[#This Row],[Specjalne dolanie]]</f>
        <v>190</v>
      </c>
      <c r="K274" s="4">
        <f>ekodom3[[#This Row],[Stan po renetcji]]-ekodom3[[#This Row],[Zmiana]]</f>
        <v>348</v>
      </c>
      <c r="L274" s="4">
        <f>MAX(ekodom3[[#This Row],[Zbiornik po zmianie]],0)</f>
        <v>348</v>
      </c>
    </row>
    <row r="275" spans="1:12" x14ac:dyDescent="0.45">
      <c r="A275" s="1">
        <v>44835</v>
      </c>
      <c r="B275">
        <v>456</v>
      </c>
      <c r="C275">
        <f t="shared" si="4"/>
        <v>348</v>
      </c>
      <c r="D275">
        <f>ekodom3[[#This Row],[retencja]]+ekodom3[[#This Row],[Stan przed]]</f>
        <v>804</v>
      </c>
      <c r="E275">
        <f>IF(ekodom3[[#This Row],[Dzień tygodnia]] = 3, 260, 190)</f>
        <v>190</v>
      </c>
      <c r="F275">
        <f>WEEKDAY(ekodom3[[#This Row],[Data]],2)</f>
        <v>6</v>
      </c>
      <c r="G275" s="4">
        <f>IF(ekodom3[[#This Row],[retencja]]= 0, G274+1, 0)</f>
        <v>0</v>
      </c>
      <c r="H275" s="4">
        <f>IF(AND(AND(ekodom3[[#This Row],[Dni bez deszczu dp]] &gt;= 5, MOD(ekodom3[[#This Row],[Dni bez deszczu dp]], 5) = 0), ekodom3[[#This Row],[Czy dobry przedział ]] = "TAK"), 300, 0)</f>
        <v>0</v>
      </c>
      <c r="I275" s="4" t="str">
        <f>IF(AND(ekodom3[[#This Row],[Data]] &gt;= DATE(2022,4,1), ekodom3[[#This Row],[Data]]&lt;=DATE(2022,9, 30)), "TAK", "NIE")</f>
        <v>NIE</v>
      </c>
      <c r="J275" s="4">
        <f>ekodom3[[#This Row],[Zużycie rodzinne]]+ekodom3[[#This Row],[Specjalne dolanie]]</f>
        <v>190</v>
      </c>
      <c r="K275" s="4">
        <f>ekodom3[[#This Row],[Stan po renetcji]]-ekodom3[[#This Row],[Zmiana]]</f>
        <v>614</v>
      </c>
      <c r="L275" s="4">
        <f>MAX(ekodom3[[#This Row],[Zbiornik po zmianie]],0)</f>
        <v>614</v>
      </c>
    </row>
    <row r="276" spans="1:12" x14ac:dyDescent="0.45">
      <c r="A276" s="1">
        <v>44836</v>
      </c>
      <c r="B276">
        <v>568</v>
      </c>
      <c r="C276">
        <f t="shared" si="4"/>
        <v>614</v>
      </c>
      <c r="D276">
        <f>ekodom3[[#This Row],[retencja]]+ekodom3[[#This Row],[Stan przed]]</f>
        <v>1182</v>
      </c>
      <c r="E276">
        <f>IF(ekodom3[[#This Row],[Dzień tygodnia]] = 3, 260, 190)</f>
        <v>190</v>
      </c>
      <c r="F276">
        <f>WEEKDAY(ekodom3[[#This Row],[Data]],2)</f>
        <v>7</v>
      </c>
      <c r="G276" s="4">
        <f>IF(ekodom3[[#This Row],[retencja]]= 0, G275+1, 0)</f>
        <v>0</v>
      </c>
      <c r="H276" s="4">
        <f>IF(AND(AND(ekodom3[[#This Row],[Dni bez deszczu dp]] &gt;= 5, MOD(ekodom3[[#This Row],[Dni bez deszczu dp]], 5) = 0), ekodom3[[#This Row],[Czy dobry przedział ]] = "TAK"), 300, 0)</f>
        <v>0</v>
      </c>
      <c r="I276" s="4" t="str">
        <f>IF(AND(ekodom3[[#This Row],[Data]] &gt;= DATE(2022,4,1), ekodom3[[#This Row],[Data]]&lt;=DATE(2022,9, 30)), "TAK", "NIE")</f>
        <v>NIE</v>
      </c>
      <c r="J276" s="4">
        <f>ekodom3[[#This Row],[Zużycie rodzinne]]+ekodom3[[#This Row],[Specjalne dolanie]]</f>
        <v>190</v>
      </c>
      <c r="K276" s="4">
        <f>ekodom3[[#This Row],[Stan po renetcji]]-ekodom3[[#This Row],[Zmiana]]</f>
        <v>992</v>
      </c>
      <c r="L276" s="4">
        <f>MAX(ekodom3[[#This Row],[Zbiornik po zmianie]],0)</f>
        <v>992</v>
      </c>
    </row>
    <row r="277" spans="1:12" x14ac:dyDescent="0.45">
      <c r="A277" s="1">
        <v>44837</v>
      </c>
      <c r="B277">
        <v>1182</v>
      </c>
      <c r="C277">
        <f t="shared" si="4"/>
        <v>992</v>
      </c>
      <c r="D277">
        <f>ekodom3[[#This Row],[retencja]]+ekodom3[[#This Row],[Stan przed]]</f>
        <v>2174</v>
      </c>
      <c r="E277">
        <f>IF(ekodom3[[#This Row],[Dzień tygodnia]] = 3, 260, 190)</f>
        <v>190</v>
      </c>
      <c r="F277">
        <f>WEEKDAY(ekodom3[[#This Row],[Data]],2)</f>
        <v>1</v>
      </c>
      <c r="G277" s="4">
        <f>IF(ekodom3[[#This Row],[retencja]]= 0, G276+1, 0)</f>
        <v>0</v>
      </c>
      <c r="H277" s="4">
        <f>IF(AND(AND(ekodom3[[#This Row],[Dni bez deszczu dp]] &gt;= 5, MOD(ekodom3[[#This Row],[Dni bez deszczu dp]], 5) = 0), ekodom3[[#This Row],[Czy dobry przedział ]] = "TAK"), 300, 0)</f>
        <v>0</v>
      </c>
      <c r="I277" s="4" t="str">
        <f>IF(AND(ekodom3[[#This Row],[Data]] &gt;= DATE(2022,4,1), ekodom3[[#This Row],[Data]]&lt;=DATE(2022,9, 30)), "TAK", "NIE")</f>
        <v>NIE</v>
      </c>
      <c r="J277" s="4">
        <f>ekodom3[[#This Row],[Zużycie rodzinne]]+ekodom3[[#This Row],[Specjalne dolanie]]</f>
        <v>190</v>
      </c>
      <c r="K277" s="4">
        <f>ekodom3[[#This Row],[Stan po renetcji]]-ekodom3[[#This Row],[Zmiana]]</f>
        <v>1984</v>
      </c>
      <c r="L277" s="4">
        <f>MAX(ekodom3[[#This Row],[Zbiornik po zmianie]],0)</f>
        <v>1984</v>
      </c>
    </row>
    <row r="278" spans="1:12" x14ac:dyDescent="0.45">
      <c r="A278" s="1">
        <v>44838</v>
      </c>
      <c r="B278">
        <v>0</v>
      </c>
      <c r="C278">
        <f t="shared" si="4"/>
        <v>1984</v>
      </c>
      <c r="D278">
        <f>ekodom3[[#This Row],[retencja]]+ekodom3[[#This Row],[Stan przed]]</f>
        <v>1984</v>
      </c>
      <c r="E278">
        <f>IF(ekodom3[[#This Row],[Dzień tygodnia]] = 3, 260, 190)</f>
        <v>190</v>
      </c>
      <c r="F278">
        <f>WEEKDAY(ekodom3[[#This Row],[Data]],2)</f>
        <v>2</v>
      </c>
      <c r="G278" s="4">
        <f>IF(ekodom3[[#This Row],[retencja]]= 0, G277+1, 0)</f>
        <v>1</v>
      </c>
      <c r="H278" s="4">
        <f>IF(AND(AND(ekodom3[[#This Row],[Dni bez deszczu dp]] &gt;= 5, MOD(ekodom3[[#This Row],[Dni bez deszczu dp]], 5) = 0), ekodom3[[#This Row],[Czy dobry przedział ]] = "TAK"), 300, 0)</f>
        <v>0</v>
      </c>
      <c r="I278" s="4" t="str">
        <f>IF(AND(ekodom3[[#This Row],[Data]] &gt;= DATE(2022,4,1), ekodom3[[#This Row],[Data]]&lt;=DATE(2022,9, 30)), "TAK", "NIE")</f>
        <v>NIE</v>
      </c>
      <c r="J278" s="4">
        <f>ekodom3[[#This Row],[Zużycie rodzinne]]+ekodom3[[#This Row],[Specjalne dolanie]]</f>
        <v>190</v>
      </c>
      <c r="K278" s="4">
        <f>ekodom3[[#This Row],[Stan po renetcji]]-ekodom3[[#This Row],[Zmiana]]</f>
        <v>1794</v>
      </c>
      <c r="L278" s="4">
        <f>MAX(ekodom3[[#This Row],[Zbiornik po zmianie]],0)</f>
        <v>1794</v>
      </c>
    </row>
    <row r="279" spans="1:12" x14ac:dyDescent="0.45">
      <c r="A279" s="1">
        <v>44839</v>
      </c>
      <c r="B279">
        <v>0</v>
      </c>
      <c r="C279">
        <f t="shared" si="4"/>
        <v>1794</v>
      </c>
      <c r="D279">
        <f>ekodom3[[#This Row],[retencja]]+ekodom3[[#This Row],[Stan przed]]</f>
        <v>1794</v>
      </c>
      <c r="E279">
        <f>IF(ekodom3[[#This Row],[Dzień tygodnia]] = 3, 260, 190)</f>
        <v>260</v>
      </c>
      <c r="F279">
        <f>WEEKDAY(ekodom3[[#This Row],[Data]],2)</f>
        <v>3</v>
      </c>
      <c r="G279" s="4">
        <f>IF(ekodom3[[#This Row],[retencja]]= 0, G278+1, 0)</f>
        <v>2</v>
      </c>
      <c r="H279" s="4">
        <f>IF(AND(AND(ekodom3[[#This Row],[Dni bez deszczu dp]] &gt;= 5, MOD(ekodom3[[#This Row],[Dni bez deszczu dp]], 5) = 0), ekodom3[[#This Row],[Czy dobry przedział ]] = "TAK"), 300, 0)</f>
        <v>0</v>
      </c>
      <c r="I279" s="4" t="str">
        <f>IF(AND(ekodom3[[#This Row],[Data]] &gt;= DATE(2022,4,1), ekodom3[[#This Row],[Data]]&lt;=DATE(2022,9, 30)), "TAK", "NIE")</f>
        <v>NIE</v>
      </c>
      <c r="J279" s="4">
        <f>ekodom3[[#This Row],[Zużycie rodzinne]]+ekodom3[[#This Row],[Specjalne dolanie]]</f>
        <v>260</v>
      </c>
      <c r="K279" s="4">
        <f>ekodom3[[#This Row],[Stan po renetcji]]-ekodom3[[#This Row],[Zmiana]]</f>
        <v>1534</v>
      </c>
      <c r="L279" s="4">
        <f>MAX(ekodom3[[#This Row],[Zbiornik po zmianie]],0)</f>
        <v>1534</v>
      </c>
    </row>
    <row r="280" spans="1:12" x14ac:dyDescent="0.45">
      <c r="A280" s="1">
        <v>44840</v>
      </c>
      <c r="B280">
        <v>0</v>
      </c>
      <c r="C280">
        <f t="shared" si="4"/>
        <v>1534</v>
      </c>
      <c r="D280">
        <f>ekodom3[[#This Row],[retencja]]+ekodom3[[#This Row],[Stan przed]]</f>
        <v>1534</v>
      </c>
      <c r="E280">
        <f>IF(ekodom3[[#This Row],[Dzień tygodnia]] = 3, 260, 190)</f>
        <v>190</v>
      </c>
      <c r="F280">
        <f>WEEKDAY(ekodom3[[#This Row],[Data]],2)</f>
        <v>4</v>
      </c>
      <c r="G280" s="4">
        <f>IF(ekodom3[[#This Row],[retencja]]= 0, G279+1, 0)</f>
        <v>3</v>
      </c>
      <c r="H280" s="4">
        <f>IF(AND(AND(ekodom3[[#This Row],[Dni bez deszczu dp]] &gt;= 5, MOD(ekodom3[[#This Row],[Dni bez deszczu dp]], 5) = 0), ekodom3[[#This Row],[Czy dobry przedział ]] = "TAK"), 300, 0)</f>
        <v>0</v>
      </c>
      <c r="I280" s="4" t="str">
        <f>IF(AND(ekodom3[[#This Row],[Data]] &gt;= DATE(2022,4,1), ekodom3[[#This Row],[Data]]&lt;=DATE(2022,9, 30)), "TAK", "NIE")</f>
        <v>NIE</v>
      </c>
      <c r="J280" s="4">
        <f>ekodom3[[#This Row],[Zużycie rodzinne]]+ekodom3[[#This Row],[Specjalne dolanie]]</f>
        <v>190</v>
      </c>
      <c r="K280" s="4">
        <f>ekodom3[[#This Row],[Stan po renetcji]]-ekodom3[[#This Row],[Zmiana]]</f>
        <v>1344</v>
      </c>
      <c r="L280" s="4">
        <f>MAX(ekodom3[[#This Row],[Zbiornik po zmianie]],0)</f>
        <v>1344</v>
      </c>
    </row>
    <row r="281" spans="1:12" x14ac:dyDescent="0.45">
      <c r="A281" s="1">
        <v>44841</v>
      </c>
      <c r="B281">
        <v>0</v>
      </c>
      <c r="C281">
        <f t="shared" si="4"/>
        <v>1344</v>
      </c>
      <c r="D281">
        <f>ekodom3[[#This Row],[retencja]]+ekodom3[[#This Row],[Stan przed]]</f>
        <v>1344</v>
      </c>
      <c r="E281">
        <f>IF(ekodom3[[#This Row],[Dzień tygodnia]] = 3, 260, 190)</f>
        <v>190</v>
      </c>
      <c r="F281">
        <f>WEEKDAY(ekodom3[[#This Row],[Data]],2)</f>
        <v>5</v>
      </c>
      <c r="G281" s="4">
        <f>IF(ekodom3[[#This Row],[retencja]]= 0, G280+1, 0)</f>
        <v>4</v>
      </c>
      <c r="H281" s="4">
        <f>IF(AND(AND(ekodom3[[#This Row],[Dni bez deszczu dp]] &gt;= 5, MOD(ekodom3[[#This Row],[Dni bez deszczu dp]], 5) = 0), ekodom3[[#This Row],[Czy dobry przedział ]] = "TAK"), 300, 0)</f>
        <v>0</v>
      </c>
      <c r="I281" s="4" t="str">
        <f>IF(AND(ekodom3[[#This Row],[Data]] &gt;= DATE(2022,4,1), ekodom3[[#This Row],[Data]]&lt;=DATE(2022,9, 30)), "TAK", "NIE")</f>
        <v>NIE</v>
      </c>
      <c r="J281" s="4">
        <f>ekodom3[[#This Row],[Zużycie rodzinne]]+ekodom3[[#This Row],[Specjalne dolanie]]</f>
        <v>190</v>
      </c>
      <c r="K281" s="4">
        <f>ekodom3[[#This Row],[Stan po renetcji]]-ekodom3[[#This Row],[Zmiana]]</f>
        <v>1154</v>
      </c>
      <c r="L281" s="4">
        <f>MAX(ekodom3[[#This Row],[Zbiornik po zmianie]],0)</f>
        <v>1154</v>
      </c>
    </row>
    <row r="282" spans="1:12" x14ac:dyDescent="0.45">
      <c r="A282" s="1">
        <v>44842</v>
      </c>
      <c r="B282">
        <v>0</v>
      </c>
      <c r="C282">
        <f t="shared" si="4"/>
        <v>1154</v>
      </c>
      <c r="D282">
        <f>ekodom3[[#This Row],[retencja]]+ekodom3[[#This Row],[Stan przed]]</f>
        <v>1154</v>
      </c>
      <c r="E282">
        <f>IF(ekodom3[[#This Row],[Dzień tygodnia]] = 3, 260, 190)</f>
        <v>190</v>
      </c>
      <c r="F282">
        <f>WEEKDAY(ekodom3[[#This Row],[Data]],2)</f>
        <v>6</v>
      </c>
      <c r="G282" s="4">
        <f>IF(ekodom3[[#This Row],[retencja]]= 0, G281+1, 0)</f>
        <v>5</v>
      </c>
      <c r="H282" s="4">
        <f>IF(AND(AND(ekodom3[[#This Row],[Dni bez deszczu dp]] &gt;= 5, MOD(ekodom3[[#This Row],[Dni bez deszczu dp]], 5) = 0), ekodom3[[#This Row],[Czy dobry przedział ]] = "TAK"), 300, 0)</f>
        <v>0</v>
      </c>
      <c r="I282" s="4" t="str">
        <f>IF(AND(ekodom3[[#This Row],[Data]] &gt;= DATE(2022,4,1), ekodom3[[#This Row],[Data]]&lt;=DATE(2022,9, 30)), "TAK", "NIE")</f>
        <v>NIE</v>
      </c>
      <c r="J282" s="4">
        <f>ekodom3[[#This Row],[Zużycie rodzinne]]+ekodom3[[#This Row],[Specjalne dolanie]]</f>
        <v>190</v>
      </c>
      <c r="K282" s="4">
        <f>ekodom3[[#This Row],[Stan po renetcji]]-ekodom3[[#This Row],[Zmiana]]</f>
        <v>964</v>
      </c>
      <c r="L282" s="4">
        <f>MAX(ekodom3[[#This Row],[Zbiornik po zmianie]],0)</f>
        <v>964</v>
      </c>
    </row>
    <row r="283" spans="1:12" x14ac:dyDescent="0.45">
      <c r="A283" s="1">
        <v>44843</v>
      </c>
      <c r="B283">
        <v>0</v>
      </c>
      <c r="C283">
        <f t="shared" si="4"/>
        <v>964</v>
      </c>
      <c r="D283">
        <f>ekodom3[[#This Row],[retencja]]+ekodom3[[#This Row],[Stan przed]]</f>
        <v>964</v>
      </c>
      <c r="E283">
        <f>IF(ekodom3[[#This Row],[Dzień tygodnia]] = 3, 260, 190)</f>
        <v>190</v>
      </c>
      <c r="F283">
        <f>WEEKDAY(ekodom3[[#This Row],[Data]],2)</f>
        <v>7</v>
      </c>
      <c r="G283" s="4">
        <f>IF(ekodom3[[#This Row],[retencja]]= 0, G282+1, 0)</f>
        <v>6</v>
      </c>
      <c r="H283" s="4">
        <f>IF(AND(AND(ekodom3[[#This Row],[Dni bez deszczu dp]] &gt;= 5, MOD(ekodom3[[#This Row],[Dni bez deszczu dp]], 5) = 0), ekodom3[[#This Row],[Czy dobry przedział ]] = "TAK"), 300, 0)</f>
        <v>0</v>
      </c>
      <c r="I283" s="4" t="str">
        <f>IF(AND(ekodom3[[#This Row],[Data]] &gt;= DATE(2022,4,1), ekodom3[[#This Row],[Data]]&lt;=DATE(2022,9, 30)), "TAK", "NIE")</f>
        <v>NIE</v>
      </c>
      <c r="J283" s="4">
        <f>ekodom3[[#This Row],[Zużycie rodzinne]]+ekodom3[[#This Row],[Specjalne dolanie]]</f>
        <v>190</v>
      </c>
      <c r="K283" s="4">
        <f>ekodom3[[#This Row],[Stan po renetcji]]-ekodom3[[#This Row],[Zmiana]]</f>
        <v>774</v>
      </c>
      <c r="L283" s="4">
        <f>MAX(ekodom3[[#This Row],[Zbiornik po zmianie]],0)</f>
        <v>774</v>
      </c>
    </row>
    <row r="284" spans="1:12" x14ac:dyDescent="0.45">
      <c r="A284" s="1">
        <v>44844</v>
      </c>
      <c r="B284">
        <v>1170</v>
      </c>
      <c r="C284">
        <f t="shared" si="4"/>
        <v>774</v>
      </c>
      <c r="D284">
        <f>ekodom3[[#This Row],[retencja]]+ekodom3[[#This Row],[Stan przed]]</f>
        <v>1944</v>
      </c>
      <c r="E284">
        <f>IF(ekodom3[[#This Row],[Dzień tygodnia]] = 3, 260, 190)</f>
        <v>190</v>
      </c>
      <c r="F284">
        <f>WEEKDAY(ekodom3[[#This Row],[Data]],2)</f>
        <v>1</v>
      </c>
      <c r="G284" s="4">
        <f>IF(ekodom3[[#This Row],[retencja]]= 0, G283+1, 0)</f>
        <v>0</v>
      </c>
      <c r="H284" s="4">
        <f>IF(AND(AND(ekodom3[[#This Row],[Dni bez deszczu dp]] &gt;= 5, MOD(ekodom3[[#This Row],[Dni bez deszczu dp]], 5) = 0), ekodom3[[#This Row],[Czy dobry przedział ]] = "TAK"), 300, 0)</f>
        <v>0</v>
      </c>
      <c r="I284" s="4" t="str">
        <f>IF(AND(ekodom3[[#This Row],[Data]] &gt;= DATE(2022,4,1), ekodom3[[#This Row],[Data]]&lt;=DATE(2022,9, 30)), "TAK", "NIE")</f>
        <v>NIE</v>
      </c>
      <c r="J284" s="4">
        <f>ekodom3[[#This Row],[Zużycie rodzinne]]+ekodom3[[#This Row],[Specjalne dolanie]]</f>
        <v>190</v>
      </c>
      <c r="K284" s="4">
        <f>ekodom3[[#This Row],[Stan po renetcji]]-ekodom3[[#This Row],[Zmiana]]</f>
        <v>1754</v>
      </c>
      <c r="L284" s="4">
        <f>MAX(ekodom3[[#This Row],[Zbiornik po zmianie]],0)</f>
        <v>1754</v>
      </c>
    </row>
    <row r="285" spans="1:12" x14ac:dyDescent="0.45">
      <c r="A285" s="1">
        <v>44845</v>
      </c>
      <c r="B285">
        <v>695</v>
      </c>
      <c r="C285">
        <f t="shared" si="4"/>
        <v>1754</v>
      </c>
      <c r="D285">
        <f>ekodom3[[#This Row],[retencja]]+ekodom3[[#This Row],[Stan przed]]</f>
        <v>2449</v>
      </c>
      <c r="E285">
        <f>IF(ekodom3[[#This Row],[Dzień tygodnia]] = 3, 260, 190)</f>
        <v>190</v>
      </c>
      <c r="F285">
        <f>WEEKDAY(ekodom3[[#This Row],[Data]],2)</f>
        <v>2</v>
      </c>
      <c r="G285" s="4">
        <f>IF(ekodom3[[#This Row],[retencja]]= 0, G284+1, 0)</f>
        <v>0</v>
      </c>
      <c r="H285" s="4">
        <f>IF(AND(AND(ekodom3[[#This Row],[Dni bez deszczu dp]] &gt;= 5, MOD(ekodom3[[#This Row],[Dni bez deszczu dp]], 5) = 0), ekodom3[[#This Row],[Czy dobry przedział ]] = "TAK"), 300, 0)</f>
        <v>0</v>
      </c>
      <c r="I285" s="4" t="str">
        <f>IF(AND(ekodom3[[#This Row],[Data]] &gt;= DATE(2022,4,1), ekodom3[[#This Row],[Data]]&lt;=DATE(2022,9, 30)), "TAK", "NIE")</f>
        <v>NIE</v>
      </c>
      <c r="J285" s="4">
        <f>ekodom3[[#This Row],[Zużycie rodzinne]]+ekodom3[[#This Row],[Specjalne dolanie]]</f>
        <v>190</v>
      </c>
      <c r="K285" s="4">
        <f>ekodom3[[#This Row],[Stan po renetcji]]-ekodom3[[#This Row],[Zmiana]]</f>
        <v>2259</v>
      </c>
      <c r="L285" s="4">
        <f>MAX(ekodom3[[#This Row],[Zbiornik po zmianie]],0)</f>
        <v>2259</v>
      </c>
    </row>
    <row r="286" spans="1:12" x14ac:dyDescent="0.45">
      <c r="A286" s="1">
        <v>44846</v>
      </c>
      <c r="B286">
        <v>644</v>
      </c>
      <c r="C286">
        <f t="shared" si="4"/>
        <v>2259</v>
      </c>
      <c r="D286">
        <f>ekodom3[[#This Row],[retencja]]+ekodom3[[#This Row],[Stan przed]]</f>
        <v>2903</v>
      </c>
      <c r="E286">
        <f>IF(ekodom3[[#This Row],[Dzień tygodnia]] = 3, 260, 190)</f>
        <v>260</v>
      </c>
      <c r="F286">
        <f>WEEKDAY(ekodom3[[#This Row],[Data]],2)</f>
        <v>3</v>
      </c>
      <c r="G286" s="4">
        <f>IF(ekodom3[[#This Row],[retencja]]= 0, G285+1, 0)</f>
        <v>0</v>
      </c>
      <c r="H286" s="4">
        <f>IF(AND(AND(ekodom3[[#This Row],[Dni bez deszczu dp]] &gt;= 5, MOD(ekodom3[[#This Row],[Dni bez deszczu dp]], 5) = 0), ekodom3[[#This Row],[Czy dobry przedział ]] = "TAK"), 300, 0)</f>
        <v>0</v>
      </c>
      <c r="I286" s="4" t="str">
        <f>IF(AND(ekodom3[[#This Row],[Data]] &gt;= DATE(2022,4,1), ekodom3[[#This Row],[Data]]&lt;=DATE(2022,9, 30)), "TAK", "NIE")</f>
        <v>NIE</v>
      </c>
      <c r="J286" s="4">
        <f>ekodom3[[#This Row],[Zużycie rodzinne]]+ekodom3[[#This Row],[Specjalne dolanie]]</f>
        <v>260</v>
      </c>
      <c r="K286" s="4">
        <f>ekodom3[[#This Row],[Stan po renetcji]]-ekodom3[[#This Row],[Zmiana]]</f>
        <v>2643</v>
      </c>
      <c r="L286" s="4">
        <f>MAX(ekodom3[[#This Row],[Zbiornik po zmianie]],0)</f>
        <v>2643</v>
      </c>
    </row>
    <row r="287" spans="1:12" x14ac:dyDescent="0.45">
      <c r="A287" s="1">
        <v>44847</v>
      </c>
      <c r="B287">
        <v>0</v>
      </c>
      <c r="C287">
        <f t="shared" si="4"/>
        <v>2643</v>
      </c>
      <c r="D287">
        <f>ekodom3[[#This Row],[retencja]]+ekodom3[[#This Row],[Stan przed]]</f>
        <v>2643</v>
      </c>
      <c r="E287">
        <f>IF(ekodom3[[#This Row],[Dzień tygodnia]] = 3, 260, 190)</f>
        <v>190</v>
      </c>
      <c r="F287">
        <f>WEEKDAY(ekodom3[[#This Row],[Data]],2)</f>
        <v>4</v>
      </c>
      <c r="G287" s="4">
        <f>IF(ekodom3[[#This Row],[retencja]]= 0, G286+1, 0)</f>
        <v>1</v>
      </c>
      <c r="H287" s="4">
        <f>IF(AND(AND(ekodom3[[#This Row],[Dni bez deszczu dp]] &gt;= 5, MOD(ekodom3[[#This Row],[Dni bez deszczu dp]], 5) = 0), ekodom3[[#This Row],[Czy dobry przedział ]] = "TAK"), 300, 0)</f>
        <v>0</v>
      </c>
      <c r="I287" s="4" t="str">
        <f>IF(AND(ekodom3[[#This Row],[Data]] &gt;= DATE(2022,4,1), ekodom3[[#This Row],[Data]]&lt;=DATE(2022,9, 30)), "TAK", "NIE")</f>
        <v>NIE</v>
      </c>
      <c r="J287" s="4">
        <f>ekodom3[[#This Row],[Zużycie rodzinne]]+ekodom3[[#This Row],[Specjalne dolanie]]</f>
        <v>190</v>
      </c>
      <c r="K287" s="4">
        <f>ekodom3[[#This Row],[Stan po renetcji]]-ekodom3[[#This Row],[Zmiana]]</f>
        <v>2453</v>
      </c>
      <c r="L287" s="4">
        <f>MAX(ekodom3[[#This Row],[Zbiornik po zmianie]],0)</f>
        <v>2453</v>
      </c>
    </row>
    <row r="288" spans="1:12" x14ac:dyDescent="0.45">
      <c r="A288" s="1">
        <v>44848</v>
      </c>
      <c r="B288">
        <v>0</v>
      </c>
      <c r="C288">
        <f t="shared" si="4"/>
        <v>2453</v>
      </c>
      <c r="D288">
        <f>ekodom3[[#This Row],[retencja]]+ekodom3[[#This Row],[Stan przed]]</f>
        <v>2453</v>
      </c>
      <c r="E288">
        <f>IF(ekodom3[[#This Row],[Dzień tygodnia]] = 3, 260, 190)</f>
        <v>190</v>
      </c>
      <c r="F288">
        <f>WEEKDAY(ekodom3[[#This Row],[Data]],2)</f>
        <v>5</v>
      </c>
      <c r="G288" s="4">
        <f>IF(ekodom3[[#This Row],[retencja]]= 0, G287+1, 0)</f>
        <v>2</v>
      </c>
      <c r="H288" s="4">
        <f>IF(AND(AND(ekodom3[[#This Row],[Dni bez deszczu dp]] &gt;= 5, MOD(ekodom3[[#This Row],[Dni bez deszczu dp]], 5) = 0), ekodom3[[#This Row],[Czy dobry przedział ]] = "TAK"), 300, 0)</f>
        <v>0</v>
      </c>
      <c r="I288" s="4" t="str">
        <f>IF(AND(ekodom3[[#This Row],[Data]] &gt;= DATE(2022,4,1), ekodom3[[#This Row],[Data]]&lt;=DATE(2022,9, 30)), "TAK", "NIE")</f>
        <v>NIE</v>
      </c>
      <c r="J288" s="4">
        <f>ekodom3[[#This Row],[Zużycie rodzinne]]+ekodom3[[#This Row],[Specjalne dolanie]]</f>
        <v>190</v>
      </c>
      <c r="K288" s="4">
        <f>ekodom3[[#This Row],[Stan po renetcji]]-ekodom3[[#This Row],[Zmiana]]</f>
        <v>2263</v>
      </c>
      <c r="L288" s="4">
        <f>MAX(ekodom3[[#This Row],[Zbiornik po zmianie]],0)</f>
        <v>2263</v>
      </c>
    </row>
    <row r="289" spans="1:12" x14ac:dyDescent="0.45">
      <c r="A289" s="1">
        <v>44849</v>
      </c>
      <c r="B289">
        <v>0</v>
      </c>
      <c r="C289">
        <f t="shared" si="4"/>
        <v>2263</v>
      </c>
      <c r="D289">
        <f>ekodom3[[#This Row],[retencja]]+ekodom3[[#This Row],[Stan przed]]</f>
        <v>2263</v>
      </c>
      <c r="E289">
        <f>IF(ekodom3[[#This Row],[Dzień tygodnia]] = 3, 260, 190)</f>
        <v>190</v>
      </c>
      <c r="F289">
        <f>WEEKDAY(ekodom3[[#This Row],[Data]],2)</f>
        <v>6</v>
      </c>
      <c r="G289" s="4">
        <f>IF(ekodom3[[#This Row],[retencja]]= 0, G288+1, 0)</f>
        <v>3</v>
      </c>
      <c r="H289" s="4">
        <f>IF(AND(AND(ekodom3[[#This Row],[Dni bez deszczu dp]] &gt;= 5, MOD(ekodom3[[#This Row],[Dni bez deszczu dp]], 5) = 0), ekodom3[[#This Row],[Czy dobry przedział ]] = "TAK"), 300, 0)</f>
        <v>0</v>
      </c>
      <c r="I289" s="4" t="str">
        <f>IF(AND(ekodom3[[#This Row],[Data]] &gt;= DATE(2022,4,1), ekodom3[[#This Row],[Data]]&lt;=DATE(2022,9, 30)), "TAK", "NIE")</f>
        <v>NIE</v>
      </c>
      <c r="J289" s="4">
        <f>ekodom3[[#This Row],[Zużycie rodzinne]]+ekodom3[[#This Row],[Specjalne dolanie]]</f>
        <v>190</v>
      </c>
      <c r="K289" s="4">
        <f>ekodom3[[#This Row],[Stan po renetcji]]-ekodom3[[#This Row],[Zmiana]]</f>
        <v>2073</v>
      </c>
      <c r="L289" s="4">
        <f>MAX(ekodom3[[#This Row],[Zbiornik po zmianie]],0)</f>
        <v>2073</v>
      </c>
    </row>
    <row r="290" spans="1:12" x14ac:dyDescent="0.45">
      <c r="A290" s="1">
        <v>44850</v>
      </c>
      <c r="B290">
        <v>0</v>
      </c>
      <c r="C290">
        <f t="shared" si="4"/>
        <v>2073</v>
      </c>
      <c r="D290">
        <f>ekodom3[[#This Row],[retencja]]+ekodom3[[#This Row],[Stan przed]]</f>
        <v>2073</v>
      </c>
      <c r="E290">
        <f>IF(ekodom3[[#This Row],[Dzień tygodnia]] = 3, 260, 190)</f>
        <v>190</v>
      </c>
      <c r="F290">
        <f>WEEKDAY(ekodom3[[#This Row],[Data]],2)</f>
        <v>7</v>
      </c>
      <c r="G290" s="4">
        <f>IF(ekodom3[[#This Row],[retencja]]= 0, G289+1, 0)</f>
        <v>4</v>
      </c>
      <c r="H290" s="4">
        <f>IF(AND(AND(ekodom3[[#This Row],[Dni bez deszczu dp]] &gt;= 5, MOD(ekodom3[[#This Row],[Dni bez deszczu dp]], 5) = 0), ekodom3[[#This Row],[Czy dobry przedział ]] = "TAK"), 300, 0)</f>
        <v>0</v>
      </c>
      <c r="I290" s="4" t="str">
        <f>IF(AND(ekodom3[[#This Row],[Data]] &gt;= DATE(2022,4,1), ekodom3[[#This Row],[Data]]&lt;=DATE(2022,9, 30)), "TAK", "NIE")</f>
        <v>NIE</v>
      </c>
      <c r="J290" s="4">
        <f>ekodom3[[#This Row],[Zużycie rodzinne]]+ekodom3[[#This Row],[Specjalne dolanie]]</f>
        <v>190</v>
      </c>
      <c r="K290" s="4">
        <f>ekodom3[[#This Row],[Stan po renetcji]]-ekodom3[[#This Row],[Zmiana]]</f>
        <v>1883</v>
      </c>
      <c r="L290" s="4">
        <f>MAX(ekodom3[[#This Row],[Zbiornik po zmianie]],0)</f>
        <v>1883</v>
      </c>
    </row>
    <row r="291" spans="1:12" x14ac:dyDescent="0.45">
      <c r="A291" s="1">
        <v>44851</v>
      </c>
      <c r="B291">
        <v>0</v>
      </c>
      <c r="C291">
        <f t="shared" si="4"/>
        <v>1883</v>
      </c>
      <c r="D291">
        <f>ekodom3[[#This Row],[retencja]]+ekodom3[[#This Row],[Stan przed]]</f>
        <v>1883</v>
      </c>
      <c r="E291">
        <f>IF(ekodom3[[#This Row],[Dzień tygodnia]] = 3, 260, 190)</f>
        <v>190</v>
      </c>
      <c r="F291">
        <f>WEEKDAY(ekodom3[[#This Row],[Data]],2)</f>
        <v>1</v>
      </c>
      <c r="G291" s="4">
        <f>IF(ekodom3[[#This Row],[retencja]]= 0, G290+1, 0)</f>
        <v>5</v>
      </c>
      <c r="H291" s="4">
        <f>IF(AND(AND(ekodom3[[#This Row],[Dni bez deszczu dp]] &gt;= 5, MOD(ekodom3[[#This Row],[Dni bez deszczu dp]], 5) = 0), ekodom3[[#This Row],[Czy dobry przedział ]] = "TAK"), 300, 0)</f>
        <v>0</v>
      </c>
      <c r="I291" s="4" t="str">
        <f>IF(AND(ekodom3[[#This Row],[Data]] &gt;= DATE(2022,4,1), ekodom3[[#This Row],[Data]]&lt;=DATE(2022,9, 30)), "TAK", "NIE")</f>
        <v>NIE</v>
      </c>
      <c r="J291" s="4">
        <f>ekodom3[[#This Row],[Zużycie rodzinne]]+ekodom3[[#This Row],[Specjalne dolanie]]</f>
        <v>190</v>
      </c>
      <c r="K291" s="4">
        <f>ekodom3[[#This Row],[Stan po renetcji]]-ekodom3[[#This Row],[Zmiana]]</f>
        <v>1693</v>
      </c>
      <c r="L291" s="4">
        <f>MAX(ekodom3[[#This Row],[Zbiornik po zmianie]],0)</f>
        <v>1693</v>
      </c>
    </row>
    <row r="292" spans="1:12" x14ac:dyDescent="0.45">
      <c r="A292" s="1">
        <v>44852</v>
      </c>
      <c r="B292">
        <v>0</v>
      </c>
      <c r="C292">
        <f t="shared" si="4"/>
        <v>1693</v>
      </c>
      <c r="D292">
        <f>ekodom3[[#This Row],[retencja]]+ekodom3[[#This Row],[Stan przed]]</f>
        <v>1693</v>
      </c>
      <c r="E292">
        <f>IF(ekodom3[[#This Row],[Dzień tygodnia]] = 3, 260, 190)</f>
        <v>190</v>
      </c>
      <c r="F292">
        <f>WEEKDAY(ekodom3[[#This Row],[Data]],2)</f>
        <v>2</v>
      </c>
      <c r="G292" s="4">
        <f>IF(ekodom3[[#This Row],[retencja]]= 0, G291+1, 0)</f>
        <v>6</v>
      </c>
      <c r="H292" s="4">
        <f>IF(AND(AND(ekodom3[[#This Row],[Dni bez deszczu dp]] &gt;= 5, MOD(ekodom3[[#This Row],[Dni bez deszczu dp]], 5) = 0), ekodom3[[#This Row],[Czy dobry przedział ]] = "TAK"), 300, 0)</f>
        <v>0</v>
      </c>
      <c r="I292" s="4" t="str">
        <f>IF(AND(ekodom3[[#This Row],[Data]] &gt;= DATE(2022,4,1), ekodom3[[#This Row],[Data]]&lt;=DATE(2022,9, 30)), "TAK", "NIE")</f>
        <v>NIE</v>
      </c>
      <c r="J292" s="4">
        <f>ekodom3[[#This Row],[Zużycie rodzinne]]+ekodom3[[#This Row],[Specjalne dolanie]]</f>
        <v>190</v>
      </c>
      <c r="K292" s="4">
        <f>ekodom3[[#This Row],[Stan po renetcji]]-ekodom3[[#This Row],[Zmiana]]</f>
        <v>1503</v>
      </c>
      <c r="L292" s="4">
        <f>MAX(ekodom3[[#This Row],[Zbiornik po zmianie]],0)</f>
        <v>1503</v>
      </c>
    </row>
    <row r="293" spans="1:12" x14ac:dyDescent="0.45">
      <c r="A293" s="1">
        <v>44853</v>
      </c>
      <c r="B293">
        <v>0</v>
      </c>
      <c r="C293">
        <f t="shared" si="4"/>
        <v>1503</v>
      </c>
      <c r="D293">
        <f>ekodom3[[#This Row],[retencja]]+ekodom3[[#This Row],[Stan przed]]</f>
        <v>1503</v>
      </c>
      <c r="E293">
        <f>IF(ekodom3[[#This Row],[Dzień tygodnia]] = 3, 260, 190)</f>
        <v>260</v>
      </c>
      <c r="F293">
        <f>WEEKDAY(ekodom3[[#This Row],[Data]],2)</f>
        <v>3</v>
      </c>
      <c r="G293" s="4">
        <f>IF(ekodom3[[#This Row],[retencja]]= 0, G292+1, 0)</f>
        <v>7</v>
      </c>
      <c r="H293" s="4">
        <f>IF(AND(AND(ekodom3[[#This Row],[Dni bez deszczu dp]] &gt;= 5, MOD(ekodom3[[#This Row],[Dni bez deszczu dp]], 5) = 0), ekodom3[[#This Row],[Czy dobry przedział ]] = "TAK"), 300, 0)</f>
        <v>0</v>
      </c>
      <c r="I293" s="4" t="str">
        <f>IF(AND(ekodom3[[#This Row],[Data]] &gt;= DATE(2022,4,1), ekodom3[[#This Row],[Data]]&lt;=DATE(2022,9, 30)), "TAK", "NIE")</f>
        <v>NIE</v>
      </c>
      <c r="J293" s="4">
        <f>ekodom3[[#This Row],[Zużycie rodzinne]]+ekodom3[[#This Row],[Specjalne dolanie]]</f>
        <v>260</v>
      </c>
      <c r="K293" s="4">
        <f>ekodom3[[#This Row],[Stan po renetcji]]-ekodom3[[#This Row],[Zmiana]]</f>
        <v>1243</v>
      </c>
      <c r="L293" s="4">
        <f>MAX(ekodom3[[#This Row],[Zbiornik po zmianie]],0)</f>
        <v>1243</v>
      </c>
    </row>
    <row r="294" spans="1:12" x14ac:dyDescent="0.45">
      <c r="A294" s="1">
        <v>44854</v>
      </c>
      <c r="B294">
        <v>0</v>
      </c>
      <c r="C294">
        <f t="shared" si="4"/>
        <v>1243</v>
      </c>
      <c r="D294">
        <f>ekodom3[[#This Row],[retencja]]+ekodom3[[#This Row],[Stan przed]]</f>
        <v>1243</v>
      </c>
      <c r="E294">
        <f>IF(ekodom3[[#This Row],[Dzień tygodnia]] = 3, 260, 190)</f>
        <v>190</v>
      </c>
      <c r="F294">
        <f>WEEKDAY(ekodom3[[#This Row],[Data]],2)</f>
        <v>4</v>
      </c>
      <c r="G294" s="4">
        <f>IF(ekodom3[[#This Row],[retencja]]= 0, G293+1, 0)</f>
        <v>8</v>
      </c>
      <c r="H294" s="4">
        <f>IF(AND(AND(ekodom3[[#This Row],[Dni bez deszczu dp]] &gt;= 5, MOD(ekodom3[[#This Row],[Dni bez deszczu dp]], 5) = 0), ekodom3[[#This Row],[Czy dobry przedział ]] = "TAK"), 300, 0)</f>
        <v>0</v>
      </c>
      <c r="I294" s="4" t="str">
        <f>IF(AND(ekodom3[[#This Row],[Data]] &gt;= DATE(2022,4,1), ekodom3[[#This Row],[Data]]&lt;=DATE(2022,9, 30)), "TAK", "NIE")</f>
        <v>NIE</v>
      </c>
      <c r="J294" s="4">
        <f>ekodom3[[#This Row],[Zużycie rodzinne]]+ekodom3[[#This Row],[Specjalne dolanie]]</f>
        <v>190</v>
      </c>
      <c r="K294" s="4">
        <f>ekodom3[[#This Row],[Stan po renetcji]]-ekodom3[[#This Row],[Zmiana]]</f>
        <v>1053</v>
      </c>
      <c r="L294" s="4">
        <f>MAX(ekodom3[[#This Row],[Zbiornik po zmianie]],0)</f>
        <v>1053</v>
      </c>
    </row>
    <row r="295" spans="1:12" x14ac:dyDescent="0.45">
      <c r="A295" s="1">
        <v>44855</v>
      </c>
      <c r="B295">
        <v>0</v>
      </c>
      <c r="C295">
        <f t="shared" si="4"/>
        <v>1053</v>
      </c>
      <c r="D295">
        <f>ekodom3[[#This Row],[retencja]]+ekodom3[[#This Row],[Stan przed]]</f>
        <v>1053</v>
      </c>
      <c r="E295">
        <f>IF(ekodom3[[#This Row],[Dzień tygodnia]] = 3, 260, 190)</f>
        <v>190</v>
      </c>
      <c r="F295">
        <f>WEEKDAY(ekodom3[[#This Row],[Data]],2)</f>
        <v>5</v>
      </c>
      <c r="G295" s="4">
        <f>IF(ekodom3[[#This Row],[retencja]]= 0, G294+1, 0)</f>
        <v>9</v>
      </c>
      <c r="H295" s="4">
        <f>IF(AND(AND(ekodom3[[#This Row],[Dni bez deszczu dp]] &gt;= 5, MOD(ekodom3[[#This Row],[Dni bez deszczu dp]], 5) = 0), ekodom3[[#This Row],[Czy dobry przedział ]] = "TAK"), 300, 0)</f>
        <v>0</v>
      </c>
      <c r="I295" s="4" t="str">
        <f>IF(AND(ekodom3[[#This Row],[Data]] &gt;= DATE(2022,4,1), ekodom3[[#This Row],[Data]]&lt;=DATE(2022,9, 30)), "TAK", "NIE")</f>
        <v>NIE</v>
      </c>
      <c r="J295" s="4">
        <f>ekodom3[[#This Row],[Zużycie rodzinne]]+ekodom3[[#This Row],[Specjalne dolanie]]</f>
        <v>190</v>
      </c>
      <c r="K295" s="4">
        <f>ekodom3[[#This Row],[Stan po renetcji]]-ekodom3[[#This Row],[Zmiana]]</f>
        <v>863</v>
      </c>
      <c r="L295" s="4">
        <f>MAX(ekodom3[[#This Row],[Zbiornik po zmianie]],0)</f>
        <v>863</v>
      </c>
    </row>
    <row r="296" spans="1:12" x14ac:dyDescent="0.45">
      <c r="A296" s="1">
        <v>44856</v>
      </c>
      <c r="B296">
        <v>1084</v>
      </c>
      <c r="C296">
        <f t="shared" si="4"/>
        <v>863</v>
      </c>
      <c r="D296">
        <f>ekodom3[[#This Row],[retencja]]+ekodom3[[#This Row],[Stan przed]]</f>
        <v>1947</v>
      </c>
      <c r="E296">
        <f>IF(ekodom3[[#This Row],[Dzień tygodnia]] = 3, 260, 190)</f>
        <v>190</v>
      </c>
      <c r="F296">
        <f>WEEKDAY(ekodom3[[#This Row],[Data]],2)</f>
        <v>6</v>
      </c>
      <c r="G296" s="4">
        <f>IF(ekodom3[[#This Row],[retencja]]= 0, G295+1, 0)</f>
        <v>0</v>
      </c>
      <c r="H296" s="4">
        <f>IF(AND(AND(ekodom3[[#This Row],[Dni bez deszczu dp]] &gt;= 5, MOD(ekodom3[[#This Row],[Dni bez deszczu dp]], 5) = 0), ekodom3[[#This Row],[Czy dobry przedział ]] = "TAK"), 300, 0)</f>
        <v>0</v>
      </c>
      <c r="I296" s="4" t="str">
        <f>IF(AND(ekodom3[[#This Row],[Data]] &gt;= DATE(2022,4,1), ekodom3[[#This Row],[Data]]&lt;=DATE(2022,9, 30)), "TAK", "NIE")</f>
        <v>NIE</v>
      </c>
      <c r="J296" s="4">
        <f>ekodom3[[#This Row],[Zużycie rodzinne]]+ekodom3[[#This Row],[Specjalne dolanie]]</f>
        <v>190</v>
      </c>
      <c r="K296" s="4">
        <f>ekodom3[[#This Row],[Stan po renetcji]]-ekodom3[[#This Row],[Zmiana]]</f>
        <v>1757</v>
      </c>
      <c r="L296" s="4">
        <f>MAX(ekodom3[[#This Row],[Zbiornik po zmianie]],0)</f>
        <v>1757</v>
      </c>
    </row>
    <row r="297" spans="1:12" x14ac:dyDescent="0.45">
      <c r="A297" s="1">
        <v>44857</v>
      </c>
      <c r="B297">
        <v>1423</v>
      </c>
      <c r="C297">
        <f t="shared" si="4"/>
        <v>1757</v>
      </c>
      <c r="D297">
        <f>ekodom3[[#This Row],[retencja]]+ekodom3[[#This Row],[Stan przed]]</f>
        <v>3180</v>
      </c>
      <c r="E297">
        <f>IF(ekodom3[[#This Row],[Dzień tygodnia]] = 3, 260, 190)</f>
        <v>190</v>
      </c>
      <c r="F297">
        <f>WEEKDAY(ekodom3[[#This Row],[Data]],2)</f>
        <v>7</v>
      </c>
      <c r="G297" s="4">
        <f>IF(ekodom3[[#This Row],[retencja]]= 0, G296+1, 0)</f>
        <v>0</v>
      </c>
      <c r="H297" s="4">
        <f>IF(AND(AND(ekodom3[[#This Row],[Dni bez deszczu dp]] &gt;= 5, MOD(ekodom3[[#This Row],[Dni bez deszczu dp]], 5) = 0), ekodom3[[#This Row],[Czy dobry przedział ]] = "TAK"), 300, 0)</f>
        <v>0</v>
      </c>
      <c r="I297" s="4" t="str">
        <f>IF(AND(ekodom3[[#This Row],[Data]] &gt;= DATE(2022,4,1), ekodom3[[#This Row],[Data]]&lt;=DATE(2022,9, 30)), "TAK", "NIE")</f>
        <v>NIE</v>
      </c>
      <c r="J297" s="4">
        <f>ekodom3[[#This Row],[Zużycie rodzinne]]+ekodom3[[#This Row],[Specjalne dolanie]]</f>
        <v>190</v>
      </c>
      <c r="K297" s="4">
        <f>ekodom3[[#This Row],[Stan po renetcji]]-ekodom3[[#This Row],[Zmiana]]</f>
        <v>2990</v>
      </c>
      <c r="L297" s="4">
        <f>MAX(ekodom3[[#This Row],[Zbiornik po zmianie]],0)</f>
        <v>2990</v>
      </c>
    </row>
    <row r="298" spans="1:12" x14ac:dyDescent="0.45">
      <c r="A298" s="1">
        <v>44858</v>
      </c>
      <c r="B298">
        <v>1315</v>
      </c>
      <c r="C298">
        <f t="shared" si="4"/>
        <v>2990</v>
      </c>
      <c r="D298">
        <f>ekodom3[[#This Row],[retencja]]+ekodom3[[#This Row],[Stan przed]]</f>
        <v>4305</v>
      </c>
      <c r="E298">
        <f>IF(ekodom3[[#This Row],[Dzień tygodnia]] = 3, 260, 190)</f>
        <v>190</v>
      </c>
      <c r="F298">
        <f>WEEKDAY(ekodom3[[#This Row],[Data]],2)</f>
        <v>1</v>
      </c>
      <c r="G298" s="4">
        <f>IF(ekodom3[[#This Row],[retencja]]= 0, G297+1, 0)</f>
        <v>0</v>
      </c>
      <c r="H298" s="4">
        <f>IF(AND(AND(ekodom3[[#This Row],[Dni bez deszczu dp]] &gt;= 5, MOD(ekodom3[[#This Row],[Dni bez deszczu dp]], 5) = 0), ekodom3[[#This Row],[Czy dobry przedział ]] = "TAK"), 300, 0)</f>
        <v>0</v>
      </c>
      <c r="I298" s="4" t="str">
        <f>IF(AND(ekodom3[[#This Row],[Data]] &gt;= DATE(2022,4,1), ekodom3[[#This Row],[Data]]&lt;=DATE(2022,9, 30)), "TAK", "NIE")</f>
        <v>NIE</v>
      </c>
      <c r="J298" s="4">
        <f>ekodom3[[#This Row],[Zużycie rodzinne]]+ekodom3[[#This Row],[Specjalne dolanie]]</f>
        <v>190</v>
      </c>
      <c r="K298" s="4">
        <f>ekodom3[[#This Row],[Stan po renetcji]]-ekodom3[[#This Row],[Zmiana]]</f>
        <v>4115</v>
      </c>
      <c r="L298" s="4">
        <f>MAX(ekodom3[[#This Row],[Zbiornik po zmianie]],0)</f>
        <v>4115</v>
      </c>
    </row>
    <row r="299" spans="1:12" x14ac:dyDescent="0.45">
      <c r="A299" s="1">
        <v>44859</v>
      </c>
      <c r="B299">
        <v>717</v>
      </c>
      <c r="C299">
        <f t="shared" si="4"/>
        <v>4115</v>
      </c>
      <c r="D299">
        <f>ekodom3[[#This Row],[retencja]]+ekodom3[[#This Row],[Stan przed]]</f>
        <v>4832</v>
      </c>
      <c r="E299">
        <f>IF(ekodom3[[#This Row],[Dzień tygodnia]] = 3, 260, 190)</f>
        <v>190</v>
      </c>
      <c r="F299">
        <f>WEEKDAY(ekodom3[[#This Row],[Data]],2)</f>
        <v>2</v>
      </c>
      <c r="G299" s="4">
        <f>IF(ekodom3[[#This Row],[retencja]]= 0, G298+1, 0)</f>
        <v>0</v>
      </c>
      <c r="H299" s="4">
        <f>IF(AND(AND(ekodom3[[#This Row],[Dni bez deszczu dp]] &gt;= 5, MOD(ekodom3[[#This Row],[Dni bez deszczu dp]], 5) = 0), ekodom3[[#This Row],[Czy dobry przedział ]] = "TAK"), 300, 0)</f>
        <v>0</v>
      </c>
      <c r="I299" s="4" t="str">
        <f>IF(AND(ekodom3[[#This Row],[Data]] &gt;= DATE(2022,4,1), ekodom3[[#This Row],[Data]]&lt;=DATE(2022,9, 30)), "TAK", "NIE")</f>
        <v>NIE</v>
      </c>
      <c r="J299" s="4">
        <f>ekodom3[[#This Row],[Zużycie rodzinne]]+ekodom3[[#This Row],[Specjalne dolanie]]</f>
        <v>190</v>
      </c>
      <c r="K299" s="4">
        <f>ekodom3[[#This Row],[Stan po renetcji]]-ekodom3[[#This Row],[Zmiana]]</f>
        <v>4642</v>
      </c>
      <c r="L299" s="4">
        <f>MAX(ekodom3[[#This Row],[Zbiornik po zmianie]],0)</f>
        <v>4642</v>
      </c>
    </row>
    <row r="300" spans="1:12" x14ac:dyDescent="0.45">
      <c r="A300" s="1">
        <v>44860</v>
      </c>
      <c r="B300">
        <v>1398</v>
      </c>
      <c r="C300">
        <f t="shared" si="4"/>
        <v>4642</v>
      </c>
      <c r="D300">
        <f>ekodom3[[#This Row],[retencja]]+ekodom3[[#This Row],[Stan przed]]</f>
        <v>6040</v>
      </c>
      <c r="E300">
        <f>IF(ekodom3[[#This Row],[Dzień tygodnia]] = 3, 260, 190)</f>
        <v>260</v>
      </c>
      <c r="F300">
        <f>WEEKDAY(ekodom3[[#This Row],[Data]],2)</f>
        <v>3</v>
      </c>
      <c r="G300" s="4">
        <f>IF(ekodom3[[#This Row],[retencja]]= 0, G299+1, 0)</f>
        <v>0</v>
      </c>
      <c r="H300" s="4">
        <f>IF(AND(AND(ekodom3[[#This Row],[Dni bez deszczu dp]] &gt;= 5, MOD(ekodom3[[#This Row],[Dni bez deszczu dp]], 5) = 0), ekodom3[[#This Row],[Czy dobry przedział ]] = "TAK"), 300, 0)</f>
        <v>0</v>
      </c>
      <c r="I300" s="4" t="str">
        <f>IF(AND(ekodom3[[#This Row],[Data]] &gt;= DATE(2022,4,1), ekodom3[[#This Row],[Data]]&lt;=DATE(2022,9, 30)), "TAK", "NIE")</f>
        <v>NIE</v>
      </c>
      <c r="J300" s="4">
        <f>ekodom3[[#This Row],[Zużycie rodzinne]]+ekodom3[[#This Row],[Specjalne dolanie]]</f>
        <v>260</v>
      </c>
      <c r="K300" s="4">
        <f>ekodom3[[#This Row],[Stan po renetcji]]-ekodom3[[#This Row],[Zmiana]]</f>
        <v>5780</v>
      </c>
      <c r="L300" s="4">
        <f>MAX(ekodom3[[#This Row],[Zbiornik po zmianie]],0)</f>
        <v>5780</v>
      </c>
    </row>
    <row r="301" spans="1:12" x14ac:dyDescent="0.45">
      <c r="A301" s="1">
        <v>44861</v>
      </c>
      <c r="B301">
        <v>913</v>
      </c>
      <c r="C301">
        <f t="shared" si="4"/>
        <v>5780</v>
      </c>
      <c r="D301">
        <f>ekodom3[[#This Row],[retencja]]+ekodom3[[#This Row],[Stan przed]]</f>
        <v>6693</v>
      </c>
      <c r="E301">
        <f>IF(ekodom3[[#This Row],[Dzień tygodnia]] = 3, 260, 190)</f>
        <v>190</v>
      </c>
      <c r="F301">
        <f>WEEKDAY(ekodom3[[#This Row],[Data]],2)</f>
        <v>4</v>
      </c>
      <c r="G301" s="4">
        <f>IF(ekodom3[[#This Row],[retencja]]= 0, G300+1, 0)</f>
        <v>0</v>
      </c>
      <c r="H301" s="4">
        <f>IF(AND(AND(ekodom3[[#This Row],[Dni bez deszczu dp]] &gt;= 5, MOD(ekodom3[[#This Row],[Dni bez deszczu dp]], 5) = 0), ekodom3[[#This Row],[Czy dobry przedział ]] = "TAK"), 300, 0)</f>
        <v>0</v>
      </c>
      <c r="I301" s="4" t="str">
        <f>IF(AND(ekodom3[[#This Row],[Data]] &gt;= DATE(2022,4,1), ekodom3[[#This Row],[Data]]&lt;=DATE(2022,9, 30)), "TAK", "NIE")</f>
        <v>NIE</v>
      </c>
      <c r="J301" s="4">
        <f>ekodom3[[#This Row],[Zużycie rodzinne]]+ekodom3[[#This Row],[Specjalne dolanie]]</f>
        <v>190</v>
      </c>
      <c r="K301" s="4">
        <f>ekodom3[[#This Row],[Stan po renetcji]]-ekodom3[[#This Row],[Zmiana]]</f>
        <v>6503</v>
      </c>
      <c r="L301" s="4">
        <f>MAX(ekodom3[[#This Row],[Zbiornik po zmianie]],0)</f>
        <v>6503</v>
      </c>
    </row>
    <row r="302" spans="1:12" x14ac:dyDescent="0.45">
      <c r="A302" s="1">
        <v>44862</v>
      </c>
      <c r="B302">
        <v>660</v>
      </c>
      <c r="C302">
        <f t="shared" si="4"/>
        <v>6503</v>
      </c>
      <c r="D302">
        <f>ekodom3[[#This Row],[retencja]]+ekodom3[[#This Row],[Stan przed]]</f>
        <v>7163</v>
      </c>
      <c r="E302">
        <f>IF(ekodom3[[#This Row],[Dzień tygodnia]] = 3, 260, 190)</f>
        <v>190</v>
      </c>
      <c r="F302">
        <f>WEEKDAY(ekodom3[[#This Row],[Data]],2)</f>
        <v>5</v>
      </c>
      <c r="G302" s="4">
        <f>IF(ekodom3[[#This Row],[retencja]]= 0, G301+1, 0)</f>
        <v>0</v>
      </c>
      <c r="H302" s="4">
        <f>IF(AND(AND(ekodom3[[#This Row],[Dni bez deszczu dp]] &gt;= 5, MOD(ekodom3[[#This Row],[Dni bez deszczu dp]], 5) = 0), ekodom3[[#This Row],[Czy dobry przedział ]] = "TAK"), 300, 0)</f>
        <v>0</v>
      </c>
      <c r="I302" s="4" t="str">
        <f>IF(AND(ekodom3[[#This Row],[Data]] &gt;= DATE(2022,4,1), ekodom3[[#This Row],[Data]]&lt;=DATE(2022,9, 30)), "TAK", "NIE")</f>
        <v>NIE</v>
      </c>
      <c r="J302" s="4">
        <f>ekodom3[[#This Row],[Zużycie rodzinne]]+ekodom3[[#This Row],[Specjalne dolanie]]</f>
        <v>190</v>
      </c>
      <c r="K302" s="4">
        <f>ekodom3[[#This Row],[Stan po renetcji]]-ekodom3[[#This Row],[Zmiana]]</f>
        <v>6973</v>
      </c>
      <c r="L302" s="4">
        <f>MAX(ekodom3[[#This Row],[Zbiornik po zmianie]],0)</f>
        <v>6973</v>
      </c>
    </row>
    <row r="303" spans="1:12" x14ac:dyDescent="0.45">
      <c r="A303" s="1">
        <v>44863</v>
      </c>
      <c r="B303">
        <v>0</v>
      </c>
      <c r="C303">
        <f t="shared" si="4"/>
        <v>6973</v>
      </c>
      <c r="D303">
        <f>ekodom3[[#This Row],[retencja]]+ekodom3[[#This Row],[Stan przed]]</f>
        <v>6973</v>
      </c>
      <c r="E303">
        <f>IF(ekodom3[[#This Row],[Dzień tygodnia]] = 3, 260, 190)</f>
        <v>190</v>
      </c>
      <c r="F303">
        <f>WEEKDAY(ekodom3[[#This Row],[Data]],2)</f>
        <v>6</v>
      </c>
      <c r="G303" s="4">
        <f>IF(ekodom3[[#This Row],[retencja]]= 0, G302+1, 0)</f>
        <v>1</v>
      </c>
      <c r="H303" s="4">
        <f>IF(AND(AND(ekodom3[[#This Row],[Dni bez deszczu dp]] &gt;= 5, MOD(ekodom3[[#This Row],[Dni bez deszczu dp]], 5) = 0), ekodom3[[#This Row],[Czy dobry przedział ]] = "TAK"), 300, 0)</f>
        <v>0</v>
      </c>
      <c r="I303" s="4" t="str">
        <f>IF(AND(ekodom3[[#This Row],[Data]] &gt;= DATE(2022,4,1), ekodom3[[#This Row],[Data]]&lt;=DATE(2022,9, 30)), "TAK", "NIE")</f>
        <v>NIE</v>
      </c>
      <c r="J303" s="4">
        <f>ekodom3[[#This Row],[Zużycie rodzinne]]+ekodom3[[#This Row],[Specjalne dolanie]]</f>
        <v>190</v>
      </c>
      <c r="K303" s="4">
        <f>ekodom3[[#This Row],[Stan po renetcji]]-ekodom3[[#This Row],[Zmiana]]</f>
        <v>6783</v>
      </c>
      <c r="L303" s="4">
        <f>MAX(ekodom3[[#This Row],[Zbiornik po zmianie]],0)</f>
        <v>6783</v>
      </c>
    </row>
    <row r="304" spans="1:12" x14ac:dyDescent="0.45">
      <c r="A304" s="1">
        <v>44864</v>
      </c>
      <c r="B304">
        <v>0</v>
      </c>
      <c r="C304">
        <f t="shared" si="4"/>
        <v>6783</v>
      </c>
      <c r="D304">
        <f>ekodom3[[#This Row],[retencja]]+ekodom3[[#This Row],[Stan przed]]</f>
        <v>6783</v>
      </c>
      <c r="E304">
        <f>IF(ekodom3[[#This Row],[Dzień tygodnia]] = 3, 260, 190)</f>
        <v>190</v>
      </c>
      <c r="F304">
        <f>WEEKDAY(ekodom3[[#This Row],[Data]],2)</f>
        <v>7</v>
      </c>
      <c r="G304" s="4">
        <f>IF(ekodom3[[#This Row],[retencja]]= 0, G303+1, 0)</f>
        <v>2</v>
      </c>
      <c r="H304" s="4">
        <f>IF(AND(AND(ekodom3[[#This Row],[Dni bez deszczu dp]] &gt;= 5, MOD(ekodom3[[#This Row],[Dni bez deszczu dp]], 5) = 0), ekodom3[[#This Row],[Czy dobry przedział ]] = "TAK"), 300, 0)</f>
        <v>0</v>
      </c>
      <c r="I304" s="4" t="str">
        <f>IF(AND(ekodom3[[#This Row],[Data]] &gt;= DATE(2022,4,1), ekodom3[[#This Row],[Data]]&lt;=DATE(2022,9, 30)), "TAK", "NIE")</f>
        <v>NIE</v>
      </c>
      <c r="J304" s="4">
        <f>ekodom3[[#This Row],[Zużycie rodzinne]]+ekodom3[[#This Row],[Specjalne dolanie]]</f>
        <v>190</v>
      </c>
      <c r="K304" s="4">
        <f>ekodom3[[#This Row],[Stan po renetcji]]-ekodom3[[#This Row],[Zmiana]]</f>
        <v>6593</v>
      </c>
      <c r="L304" s="4">
        <f>MAX(ekodom3[[#This Row],[Zbiornik po zmianie]],0)</f>
        <v>6593</v>
      </c>
    </row>
    <row r="305" spans="1:12" x14ac:dyDescent="0.45">
      <c r="A305" s="1">
        <v>44865</v>
      </c>
      <c r="B305">
        <v>0</v>
      </c>
      <c r="C305">
        <f t="shared" si="4"/>
        <v>6593</v>
      </c>
      <c r="D305">
        <f>ekodom3[[#This Row],[retencja]]+ekodom3[[#This Row],[Stan przed]]</f>
        <v>6593</v>
      </c>
      <c r="E305">
        <f>IF(ekodom3[[#This Row],[Dzień tygodnia]] = 3, 260, 190)</f>
        <v>190</v>
      </c>
      <c r="F305">
        <f>WEEKDAY(ekodom3[[#This Row],[Data]],2)</f>
        <v>1</v>
      </c>
      <c r="G305" s="4">
        <f>IF(ekodom3[[#This Row],[retencja]]= 0, G304+1, 0)</f>
        <v>3</v>
      </c>
      <c r="H305" s="4">
        <f>IF(AND(AND(ekodom3[[#This Row],[Dni bez deszczu dp]] &gt;= 5, MOD(ekodom3[[#This Row],[Dni bez deszczu dp]], 5) = 0), ekodom3[[#This Row],[Czy dobry przedział ]] = "TAK"), 300, 0)</f>
        <v>0</v>
      </c>
      <c r="I305" s="4" t="str">
        <f>IF(AND(ekodom3[[#This Row],[Data]] &gt;= DATE(2022,4,1), ekodom3[[#This Row],[Data]]&lt;=DATE(2022,9, 30)), "TAK", "NIE")</f>
        <v>NIE</v>
      </c>
      <c r="J305" s="4">
        <f>ekodom3[[#This Row],[Zużycie rodzinne]]+ekodom3[[#This Row],[Specjalne dolanie]]</f>
        <v>190</v>
      </c>
      <c r="K305" s="4">
        <f>ekodom3[[#This Row],[Stan po renetcji]]-ekodom3[[#This Row],[Zmiana]]</f>
        <v>6403</v>
      </c>
      <c r="L305" s="4">
        <f>MAX(ekodom3[[#This Row],[Zbiornik po zmianie]],0)</f>
        <v>6403</v>
      </c>
    </row>
    <row r="306" spans="1:12" x14ac:dyDescent="0.45">
      <c r="A306" s="1">
        <v>44866</v>
      </c>
      <c r="B306">
        <v>0</v>
      </c>
      <c r="C306">
        <f t="shared" si="4"/>
        <v>6403</v>
      </c>
      <c r="D306">
        <f>ekodom3[[#This Row],[retencja]]+ekodom3[[#This Row],[Stan przed]]</f>
        <v>6403</v>
      </c>
      <c r="E306">
        <f>IF(ekodom3[[#This Row],[Dzień tygodnia]] = 3, 260, 190)</f>
        <v>190</v>
      </c>
      <c r="F306">
        <f>WEEKDAY(ekodom3[[#This Row],[Data]],2)</f>
        <v>2</v>
      </c>
      <c r="G306" s="4">
        <f>IF(ekodom3[[#This Row],[retencja]]= 0, G305+1, 0)</f>
        <v>4</v>
      </c>
      <c r="H306" s="4">
        <f>IF(AND(AND(ekodom3[[#This Row],[Dni bez deszczu dp]] &gt;= 5, MOD(ekodom3[[#This Row],[Dni bez deszczu dp]], 5) = 0), ekodom3[[#This Row],[Czy dobry przedział ]] = "TAK"), 300, 0)</f>
        <v>0</v>
      </c>
      <c r="I306" s="4" t="str">
        <f>IF(AND(ekodom3[[#This Row],[Data]] &gt;= DATE(2022,4,1), ekodom3[[#This Row],[Data]]&lt;=DATE(2022,9, 30)), "TAK", "NIE")</f>
        <v>NIE</v>
      </c>
      <c r="J306" s="4">
        <f>ekodom3[[#This Row],[Zużycie rodzinne]]+ekodom3[[#This Row],[Specjalne dolanie]]</f>
        <v>190</v>
      </c>
      <c r="K306" s="4">
        <f>ekodom3[[#This Row],[Stan po renetcji]]-ekodom3[[#This Row],[Zmiana]]</f>
        <v>6213</v>
      </c>
      <c r="L306" s="4">
        <f>MAX(ekodom3[[#This Row],[Zbiornik po zmianie]],0)</f>
        <v>6213</v>
      </c>
    </row>
    <row r="307" spans="1:12" x14ac:dyDescent="0.45">
      <c r="A307" s="1">
        <v>44867</v>
      </c>
      <c r="B307">
        <v>0</v>
      </c>
      <c r="C307">
        <f t="shared" si="4"/>
        <v>6213</v>
      </c>
      <c r="D307">
        <f>ekodom3[[#This Row],[retencja]]+ekodom3[[#This Row],[Stan przed]]</f>
        <v>6213</v>
      </c>
      <c r="E307">
        <f>IF(ekodom3[[#This Row],[Dzień tygodnia]] = 3, 260, 190)</f>
        <v>260</v>
      </c>
      <c r="F307">
        <f>WEEKDAY(ekodom3[[#This Row],[Data]],2)</f>
        <v>3</v>
      </c>
      <c r="G307" s="4">
        <f>IF(ekodom3[[#This Row],[retencja]]= 0, G306+1, 0)</f>
        <v>5</v>
      </c>
      <c r="H307" s="4">
        <f>IF(AND(AND(ekodom3[[#This Row],[Dni bez deszczu dp]] &gt;= 5, MOD(ekodom3[[#This Row],[Dni bez deszczu dp]], 5) = 0), ekodom3[[#This Row],[Czy dobry przedział ]] = "TAK"), 300, 0)</f>
        <v>0</v>
      </c>
      <c r="I307" s="4" t="str">
        <f>IF(AND(ekodom3[[#This Row],[Data]] &gt;= DATE(2022,4,1), ekodom3[[#This Row],[Data]]&lt;=DATE(2022,9, 30)), "TAK", "NIE")</f>
        <v>NIE</v>
      </c>
      <c r="J307" s="4">
        <f>ekodom3[[#This Row],[Zużycie rodzinne]]+ekodom3[[#This Row],[Specjalne dolanie]]</f>
        <v>260</v>
      </c>
      <c r="K307" s="4">
        <f>ekodom3[[#This Row],[Stan po renetcji]]-ekodom3[[#This Row],[Zmiana]]</f>
        <v>5953</v>
      </c>
      <c r="L307" s="4">
        <f>MAX(ekodom3[[#This Row],[Zbiornik po zmianie]],0)</f>
        <v>5953</v>
      </c>
    </row>
    <row r="308" spans="1:12" x14ac:dyDescent="0.45">
      <c r="A308" s="1">
        <v>44868</v>
      </c>
      <c r="B308">
        <v>935</v>
      </c>
      <c r="C308">
        <f t="shared" si="4"/>
        <v>5953</v>
      </c>
      <c r="D308">
        <f>ekodom3[[#This Row],[retencja]]+ekodom3[[#This Row],[Stan przed]]</f>
        <v>6888</v>
      </c>
      <c r="E308">
        <f>IF(ekodom3[[#This Row],[Dzień tygodnia]] = 3, 260, 190)</f>
        <v>190</v>
      </c>
      <c r="F308">
        <f>WEEKDAY(ekodom3[[#This Row],[Data]],2)</f>
        <v>4</v>
      </c>
      <c r="G308" s="4">
        <f>IF(ekodom3[[#This Row],[retencja]]= 0, G307+1, 0)</f>
        <v>0</v>
      </c>
      <c r="H308" s="4">
        <f>IF(AND(AND(ekodom3[[#This Row],[Dni bez deszczu dp]] &gt;= 5, MOD(ekodom3[[#This Row],[Dni bez deszczu dp]], 5) = 0), ekodom3[[#This Row],[Czy dobry przedział ]] = "TAK"), 300, 0)</f>
        <v>0</v>
      </c>
      <c r="I308" s="4" t="str">
        <f>IF(AND(ekodom3[[#This Row],[Data]] &gt;= DATE(2022,4,1), ekodom3[[#This Row],[Data]]&lt;=DATE(2022,9, 30)), "TAK", "NIE")</f>
        <v>NIE</v>
      </c>
      <c r="J308" s="4">
        <f>ekodom3[[#This Row],[Zużycie rodzinne]]+ekodom3[[#This Row],[Specjalne dolanie]]</f>
        <v>190</v>
      </c>
      <c r="K308" s="4">
        <f>ekodom3[[#This Row],[Stan po renetcji]]-ekodom3[[#This Row],[Zmiana]]</f>
        <v>6698</v>
      </c>
      <c r="L308" s="4">
        <f>MAX(ekodom3[[#This Row],[Zbiornik po zmianie]],0)</f>
        <v>6698</v>
      </c>
    </row>
    <row r="309" spans="1:12" x14ac:dyDescent="0.45">
      <c r="A309" s="1">
        <v>44869</v>
      </c>
      <c r="B309">
        <v>648</v>
      </c>
      <c r="C309">
        <f t="shared" si="4"/>
        <v>6698</v>
      </c>
      <c r="D309">
        <f>ekodom3[[#This Row],[retencja]]+ekodom3[[#This Row],[Stan przed]]</f>
        <v>7346</v>
      </c>
      <c r="E309">
        <f>IF(ekodom3[[#This Row],[Dzień tygodnia]] = 3, 260, 190)</f>
        <v>190</v>
      </c>
      <c r="F309">
        <f>WEEKDAY(ekodom3[[#This Row],[Data]],2)</f>
        <v>5</v>
      </c>
      <c r="G309" s="4">
        <f>IF(ekodom3[[#This Row],[retencja]]= 0, G308+1, 0)</f>
        <v>0</v>
      </c>
      <c r="H309" s="4">
        <f>IF(AND(AND(ekodom3[[#This Row],[Dni bez deszczu dp]] &gt;= 5, MOD(ekodom3[[#This Row],[Dni bez deszczu dp]], 5) = 0), ekodom3[[#This Row],[Czy dobry przedział ]] = "TAK"), 300, 0)</f>
        <v>0</v>
      </c>
      <c r="I309" s="4" t="str">
        <f>IF(AND(ekodom3[[#This Row],[Data]] &gt;= DATE(2022,4,1), ekodom3[[#This Row],[Data]]&lt;=DATE(2022,9, 30)), "TAK", "NIE")</f>
        <v>NIE</v>
      </c>
      <c r="J309" s="4">
        <f>ekodom3[[#This Row],[Zużycie rodzinne]]+ekodom3[[#This Row],[Specjalne dolanie]]</f>
        <v>190</v>
      </c>
      <c r="K309" s="4">
        <f>ekodom3[[#This Row],[Stan po renetcji]]-ekodom3[[#This Row],[Zmiana]]</f>
        <v>7156</v>
      </c>
      <c r="L309" s="4">
        <f>MAX(ekodom3[[#This Row],[Zbiornik po zmianie]],0)</f>
        <v>7156</v>
      </c>
    </row>
    <row r="310" spans="1:12" x14ac:dyDescent="0.45">
      <c r="A310" s="1">
        <v>44870</v>
      </c>
      <c r="B310">
        <v>793</v>
      </c>
      <c r="C310">
        <f t="shared" si="4"/>
        <v>7156</v>
      </c>
      <c r="D310">
        <f>ekodom3[[#This Row],[retencja]]+ekodom3[[#This Row],[Stan przed]]</f>
        <v>7949</v>
      </c>
      <c r="E310">
        <f>IF(ekodom3[[#This Row],[Dzień tygodnia]] = 3, 260, 190)</f>
        <v>190</v>
      </c>
      <c r="F310">
        <f>WEEKDAY(ekodom3[[#This Row],[Data]],2)</f>
        <v>6</v>
      </c>
      <c r="G310" s="4">
        <f>IF(ekodom3[[#This Row],[retencja]]= 0, G309+1, 0)</f>
        <v>0</v>
      </c>
      <c r="H310" s="4">
        <f>IF(AND(AND(ekodom3[[#This Row],[Dni bez deszczu dp]] &gt;= 5, MOD(ekodom3[[#This Row],[Dni bez deszczu dp]], 5) = 0), ekodom3[[#This Row],[Czy dobry przedział ]] = "TAK"), 300, 0)</f>
        <v>0</v>
      </c>
      <c r="I310" s="4" t="str">
        <f>IF(AND(ekodom3[[#This Row],[Data]] &gt;= DATE(2022,4,1), ekodom3[[#This Row],[Data]]&lt;=DATE(2022,9, 30)), "TAK", "NIE")</f>
        <v>NIE</v>
      </c>
      <c r="J310" s="4">
        <f>ekodom3[[#This Row],[Zużycie rodzinne]]+ekodom3[[#This Row],[Specjalne dolanie]]</f>
        <v>190</v>
      </c>
      <c r="K310" s="4">
        <f>ekodom3[[#This Row],[Stan po renetcji]]-ekodom3[[#This Row],[Zmiana]]</f>
        <v>7759</v>
      </c>
      <c r="L310" s="4">
        <f>MAX(ekodom3[[#This Row],[Zbiornik po zmianie]],0)</f>
        <v>7759</v>
      </c>
    </row>
    <row r="311" spans="1:12" x14ac:dyDescent="0.45">
      <c r="A311" s="1">
        <v>44871</v>
      </c>
      <c r="B311">
        <v>1276</v>
      </c>
      <c r="C311">
        <f t="shared" si="4"/>
        <v>7759</v>
      </c>
      <c r="D311">
        <f>ekodom3[[#This Row],[retencja]]+ekodom3[[#This Row],[Stan przed]]</f>
        <v>9035</v>
      </c>
      <c r="E311">
        <f>IF(ekodom3[[#This Row],[Dzień tygodnia]] = 3, 260, 190)</f>
        <v>190</v>
      </c>
      <c r="F311">
        <f>WEEKDAY(ekodom3[[#This Row],[Data]],2)</f>
        <v>7</v>
      </c>
      <c r="G311" s="4">
        <f>IF(ekodom3[[#This Row],[retencja]]= 0, G310+1, 0)</f>
        <v>0</v>
      </c>
      <c r="H311" s="4">
        <f>IF(AND(AND(ekodom3[[#This Row],[Dni bez deszczu dp]] &gt;= 5, MOD(ekodom3[[#This Row],[Dni bez deszczu dp]], 5) = 0), ekodom3[[#This Row],[Czy dobry przedział ]] = "TAK"), 300, 0)</f>
        <v>0</v>
      </c>
      <c r="I311" s="4" t="str">
        <f>IF(AND(ekodom3[[#This Row],[Data]] &gt;= DATE(2022,4,1), ekodom3[[#This Row],[Data]]&lt;=DATE(2022,9, 30)), "TAK", "NIE")</f>
        <v>NIE</v>
      </c>
      <c r="J311" s="4">
        <f>ekodom3[[#This Row],[Zużycie rodzinne]]+ekodom3[[#This Row],[Specjalne dolanie]]</f>
        <v>190</v>
      </c>
      <c r="K311" s="4">
        <f>ekodom3[[#This Row],[Stan po renetcji]]-ekodom3[[#This Row],[Zmiana]]</f>
        <v>8845</v>
      </c>
      <c r="L311" s="4">
        <f>MAX(ekodom3[[#This Row],[Zbiornik po zmianie]],0)</f>
        <v>8845</v>
      </c>
    </row>
    <row r="312" spans="1:12" x14ac:dyDescent="0.45">
      <c r="A312" s="1">
        <v>44872</v>
      </c>
      <c r="B312">
        <v>1234</v>
      </c>
      <c r="C312">
        <f t="shared" si="4"/>
        <v>8845</v>
      </c>
      <c r="D312">
        <f>ekodom3[[#This Row],[retencja]]+ekodom3[[#This Row],[Stan przed]]</f>
        <v>10079</v>
      </c>
      <c r="E312">
        <f>IF(ekodom3[[#This Row],[Dzień tygodnia]] = 3, 260, 190)</f>
        <v>190</v>
      </c>
      <c r="F312">
        <f>WEEKDAY(ekodom3[[#This Row],[Data]],2)</f>
        <v>1</v>
      </c>
      <c r="G312" s="4">
        <f>IF(ekodom3[[#This Row],[retencja]]= 0, G311+1, 0)</f>
        <v>0</v>
      </c>
      <c r="H312" s="4">
        <f>IF(AND(AND(ekodom3[[#This Row],[Dni bez deszczu dp]] &gt;= 5, MOD(ekodom3[[#This Row],[Dni bez deszczu dp]], 5) = 0), ekodom3[[#This Row],[Czy dobry przedział ]] = "TAK"), 300, 0)</f>
        <v>0</v>
      </c>
      <c r="I312" s="4" t="str">
        <f>IF(AND(ekodom3[[#This Row],[Data]] &gt;= DATE(2022,4,1), ekodom3[[#This Row],[Data]]&lt;=DATE(2022,9, 30)), "TAK", "NIE")</f>
        <v>NIE</v>
      </c>
      <c r="J312" s="4">
        <f>ekodom3[[#This Row],[Zużycie rodzinne]]+ekodom3[[#This Row],[Specjalne dolanie]]</f>
        <v>190</v>
      </c>
      <c r="K312" s="4">
        <f>ekodom3[[#This Row],[Stan po renetcji]]-ekodom3[[#This Row],[Zmiana]]</f>
        <v>9889</v>
      </c>
      <c r="L312" s="4">
        <f>MAX(ekodom3[[#This Row],[Zbiornik po zmianie]],0)</f>
        <v>9889</v>
      </c>
    </row>
    <row r="313" spans="1:12" x14ac:dyDescent="0.45">
      <c r="A313" s="1">
        <v>44873</v>
      </c>
      <c r="B313">
        <v>1302</v>
      </c>
      <c r="C313">
        <f t="shared" si="4"/>
        <v>9889</v>
      </c>
      <c r="D313">
        <f>ekodom3[[#This Row],[retencja]]+ekodom3[[#This Row],[Stan przed]]</f>
        <v>11191</v>
      </c>
      <c r="E313">
        <f>IF(ekodom3[[#This Row],[Dzień tygodnia]] = 3, 260, 190)</f>
        <v>190</v>
      </c>
      <c r="F313">
        <f>WEEKDAY(ekodom3[[#This Row],[Data]],2)</f>
        <v>2</v>
      </c>
      <c r="G313" s="4">
        <f>IF(ekodom3[[#This Row],[retencja]]= 0, G312+1, 0)</f>
        <v>0</v>
      </c>
      <c r="H313" s="4">
        <f>IF(AND(AND(ekodom3[[#This Row],[Dni bez deszczu dp]] &gt;= 5, MOD(ekodom3[[#This Row],[Dni bez deszczu dp]], 5) = 0), ekodom3[[#This Row],[Czy dobry przedział ]] = "TAK"), 300, 0)</f>
        <v>0</v>
      </c>
      <c r="I313" s="4" t="str">
        <f>IF(AND(ekodom3[[#This Row],[Data]] &gt;= DATE(2022,4,1), ekodom3[[#This Row],[Data]]&lt;=DATE(2022,9, 30)), "TAK", "NIE")</f>
        <v>NIE</v>
      </c>
      <c r="J313" s="4">
        <f>ekodom3[[#This Row],[Zużycie rodzinne]]+ekodom3[[#This Row],[Specjalne dolanie]]</f>
        <v>190</v>
      </c>
      <c r="K313" s="4">
        <f>ekodom3[[#This Row],[Stan po renetcji]]-ekodom3[[#This Row],[Zmiana]]</f>
        <v>11001</v>
      </c>
      <c r="L313" s="4">
        <f>MAX(ekodom3[[#This Row],[Zbiornik po zmianie]],0)</f>
        <v>11001</v>
      </c>
    </row>
    <row r="314" spans="1:12" x14ac:dyDescent="0.45">
      <c r="A314" s="1">
        <v>44874</v>
      </c>
      <c r="B314">
        <v>1316</v>
      </c>
      <c r="C314">
        <f t="shared" si="4"/>
        <v>11001</v>
      </c>
      <c r="D314">
        <f>ekodom3[[#This Row],[retencja]]+ekodom3[[#This Row],[Stan przed]]</f>
        <v>12317</v>
      </c>
      <c r="E314">
        <f>IF(ekodom3[[#This Row],[Dzień tygodnia]] = 3, 260, 190)</f>
        <v>260</v>
      </c>
      <c r="F314">
        <f>WEEKDAY(ekodom3[[#This Row],[Data]],2)</f>
        <v>3</v>
      </c>
      <c r="G314" s="4">
        <f>IF(ekodom3[[#This Row],[retencja]]= 0, G313+1, 0)</f>
        <v>0</v>
      </c>
      <c r="H314" s="4">
        <f>IF(AND(AND(ekodom3[[#This Row],[Dni bez deszczu dp]] &gt;= 5, MOD(ekodom3[[#This Row],[Dni bez deszczu dp]], 5) = 0), ekodom3[[#This Row],[Czy dobry przedział ]] = "TAK"), 300, 0)</f>
        <v>0</v>
      </c>
      <c r="I314" s="4" t="str">
        <f>IF(AND(ekodom3[[#This Row],[Data]] &gt;= DATE(2022,4,1), ekodom3[[#This Row],[Data]]&lt;=DATE(2022,9, 30)), "TAK", "NIE")</f>
        <v>NIE</v>
      </c>
      <c r="J314" s="4">
        <f>ekodom3[[#This Row],[Zużycie rodzinne]]+ekodom3[[#This Row],[Specjalne dolanie]]</f>
        <v>260</v>
      </c>
      <c r="K314" s="4">
        <f>ekodom3[[#This Row],[Stan po renetcji]]-ekodom3[[#This Row],[Zmiana]]</f>
        <v>12057</v>
      </c>
      <c r="L314" s="4">
        <f>MAX(ekodom3[[#This Row],[Zbiornik po zmianie]],0)</f>
        <v>12057</v>
      </c>
    </row>
    <row r="315" spans="1:12" x14ac:dyDescent="0.45">
      <c r="A315" s="1">
        <v>44875</v>
      </c>
      <c r="B315">
        <v>1463</v>
      </c>
      <c r="C315">
        <f t="shared" si="4"/>
        <v>12057</v>
      </c>
      <c r="D315">
        <f>ekodom3[[#This Row],[retencja]]+ekodom3[[#This Row],[Stan przed]]</f>
        <v>13520</v>
      </c>
      <c r="E315">
        <f>IF(ekodom3[[#This Row],[Dzień tygodnia]] = 3, 260, 190)</f>
        <v>190</v>
      </c>
      <c r="F315">
        <f>WEEKDAY(ekodom3[[#This Row],[Data]],2)</f>
        <v>4</v>
      </c>
      <c r="G315" s="4">
        <f>IF(ekodom3[[#This Row],[retencja]]= 0, G314+1, 0)</f>
        <v>0</v>
      </c>
      <c r="H315" s="4">
        <f>IF(AND(AND(ekodom3[[#This Row],[Dni bez deszczu dp]] &gt;= 5, MOD(ekodom3[[#This Row],[Dni bez deszczu dp]], 5) = 0), ekodom3[[#This Row],[Czy dobry przedział ]] = "TAK"), 300, 0)</f>
        <v>0</v>
      </c>
      <c r="I315" s="4" t="str">
        <f>IF(AND(ekodom3[[#This Row],[Data]] &gt;= DATE(2022,4,1), ekodom3[[#This Row],[Data]]&lt;=DATE(2022,9, 30)), "TAK", "NIE")</f>
        <v>NIE</v>
      </c>
      <c r="J315" s="4">
        <f>ekodom3[[#This Row],[Zużycie rodzinne]]+ekodom3[[#This Row],[Specjalne dolanie]]</f>
        <v>190</v>
      </c>
      <c r="K315" s="4">
        <f>ekodom3[[#This Row],[Stan po renetcji]]-ekodom3[[#This Row],[Zmiana]]</f>
        <v>13330</v>
      </c>
      <c r="L315" s="4">
        <f>MAX(ekodom3[[#This Row],[Zbiornik po zmianie]],0)</f>
        <v>13330</v>
      </c>
    </row>
    <row r="316" spans="1:12" x14ac:dyDescent="0.45">
      <c r="A316" s="1">
        <v>44876</v>
      </c>
      <c r="B316">
        <v>771</v>
      </c>
      <c r="C316">
        <f t="shared" si="4"/>
        <v>13330</v>
      </c>
      <c r="D316">
        <f>ekodom3[[#This Row],[retencja]]+ekodom3[[#This Row],[Stan przed]]</f>
        <v>14101</v>
      </c>
      <c r="E316">
        <f>IF(ekodom3[[#This Row],[Dzień tygodnia]] = 3, 260, 190)</f>
        <v>190</v>
      </c>
      <c r="F316">
        <f>WEEKDAY(ekodom3[[#This Row],[Data]],2)</f>
        <v>5</v>
      </c>
      <c r="G316" s="4">
        <f>IF(ekodom3[[#This Row],[retencja]]= 0, G315+1, 0)</f>
        <v>0</v>
      </c>
      <c r="H316" s="4">
        <f>IF(AND(AND(ekodom3[[#This Row],[Dni bez deszczu dp]] &gt;= 5, MOD(ekodom3[[#This Row],[Dni bez deszczu dp]], 5) = 0), ekodom3[[#This Row],[Czy dobry przedział ]] = "TAK"), 300, 0)</f>
        <v>0</v>
      </c>
      <c r="I316" s="4" t="str">
        <f>IF(AND(ekodom3[[#This Row],[Data]] &gt;= DATE(2022,4,1), ekodom3[[#This Row],[Data]]&lt;=DATE(2022,9, 30)), "TAK", "NIE")</f>
        <v>NIE</v>
      </c>
      <c r="J316" s="4">
        <f>ekodom3[[#This Row],[Zużycie rodzinne]]+ekodom3[[#This Row],[Specjalne dolanie]]</f>
        <v>190</v>
      </c>
      <c r="K316" s="4">
        <f>ekodom3[[#This Row],[Stan po renetcji]]-ekodom3[[#This Row],[Zmiana]]</f>
        <v>13911</v>
      </c>
      <c r="L316" s="4">
        <f>MAX(ekodom3[[#This Row],[Zbiornik po zmianie]],0)</f>
        <v>13911</v>
      </c>
    </row>
    <row r="317" spans="1:12" x14ac:dyDescent="0.45">
      <c r="A317" s="1">
        <v>44877</v>
      </c>
      <c r="B317">
        <v>0</v>
      </c>
      <c r="C317">
        <f t="shared" si="4"/>
        <v>13911</v>
      </c>
      <c r="D317">
        <f>ekodom3[[#This Row],[retencja]]+ekodom3[[#This Row],[Stan przed]]</f>
        <v>13911</v>
      </c>
      <c r="E317">
        <f>IF(ekodom3[[#This Row],[Dzień tygodnia]] = 3, 260, 190)</f>
        <v>190</v>
      </c>
      <c r="F317">
        <f>WEEKDAY(ekodom3[[#This Row],[Data]],2)</f>
        <v>6</v>
      </c>
      <c r="G317" s="4">
        <f>IF(ekodom3[[#This Row],[retencja]]= 0, G316+1, 0)</f>
        <v>1</v>
      </c>
      <c r="H317" s="4">
        <f>IF(AND(AND(ekodom3[[#This Row],[Dni bez deszczu dp]] &gt;= 5, MOD(ekodom3[[#This Row],[Dni bez deszczu dp]], 5) = 0), ekodom3[[#This Row],[Czy dobry przedział ]] = "TAK"), 300, 0)</f>
        <v>0</v>
      </c>
      <c r="I317" s="4" t="str">
        <f>IF(AND(ekodom3[[#This Row],[Data]] &gt;= DATE(2022,4,1), ekodom3[[#This Row],[Data]]&lt;=DATE(2022,9, 30)), "TAK", "NIE")</f>
        <v>NIE</v>
      </c>
      <c r="J317" s="4">
        <f>ekodom3[[#This Row],[Zużycie rodzinne]]+ekodom3[[#This Row],[Specjalne dolanie]]</f>
        <v>190</v>
      </c>
      <c r="K317" s="4">
        <f>ekodom3[[#This Row],[Stan po renetcji]]-ekodom3[[#This Row],[Zmiana]]</f>
        <v>13721</v>
      </c>
      <c r="L317" s="4">
        <f>MAX(ekodom3[[#This Row],[Zbiornik po zmianie]],0)</f>
        <v>13721</v>
      </c>
    </row>
    <row r="318" spans="1:12" x14ac:dyDescent="0.45">
      <c r="A318" s="1">
        <v>44878</v>
      </c>
      <c r="B318">
        <v>0</v>
      </c>
      <c r="C318">
        <f t="shared" si="4"/>
        <v>13721</v>
      </c>
      <c r="D318">
        <f>ekodom3[[#This Row],[retencja]]+ekodom3[[#This Row],[Stan przed]]</f>
        <v>13721</v>
      </c>
      <c r="E318">
        <f>IF(ekodom3[[#This Row],[Dzień tygodnia]] = 3, 260, 190)</f>
        <v>190</v>
      </c>
      <c r="F318">
        <f>WEEKDAY(ekodom3[[#This Row],[Data]],2)</f>
        <v>7</v>
      </c>
      <c r="G318" s="4">
        <f>IF(ekodom3[[#This Row],[retencja]]= 0, G317+1, 0)</f>
        <v>2</v>
      </c>
      <c r="H318" s="4">
        <f>IF(AND(AND(ekodom3[[#This Row],[Dni bez deszczu dp]] &gt;= 5, MOD(ekodom3[[#This Row],[Dni bez deszczu dp]], 5) = 0), ekodom3[[#This Row],[Czy dobry przedział ]] = "TAK"), 300, 0)</f>
        <v>0</v>
      </c>
      <c r="I318" s="4" t="str">
        <f>IF(AND(ekodom3[[#This Row],[Data]] &gt;= DATE(2022,4,1), ekodom3[[#This Row],[Data]]&lt;=DATE(2022,9, 30)), "TAK", "NIE")</f>
        <v>NIE</v>
      </c>
      <c r="J318" s="4">
        <f>ekodom3[[#This Row],[Zużycie rodzinne]]+ekodom3[[#This Row],[Specjalne dolanie]]</f>
        <v>190</v>
      </c>
      <c r="K318" s="4">
        <f>ekodom3[[#This Row],[Stan po renetcji]]-ekodom3[[#This Row],[Zmiana]]</f>
        <v>13531</v>
      </c>
      <c r="L318" s="4">
        <f>MAX(ekodom3[[#This Row],[Zbiornik po zmianie]],0)</f>
        <v>13531</v>
      </c>
    </row>
    <row r="319" spans="1:12" x14ac:dyDescent="0.45">
      <c r="A319" s="1">
        <v>44879</v>
      </c>
      <c r="B319">
        <v>0</v>
      </c>
      <c r="C319">
        <f t="shared" si="4"/>
        <v>13531</v>
      </c>
      <c r="D319">
        <f>ekodom3[[#This Row],[retencja]]+ekodom3[[#This Row],[Stan przed]]</f>
        <v>13531</v>
      </c>
      <c r="E319">
        <f>IF(ekodom3[[#This Row],[Dzień tygodnia]] = 3, 260, 190)</f>
        <v>190</v>
      </c>
      <c r="F319">
        <f>WEEKDAY(ekodom3[[#This Row],[Data]],2)</f>
        <v>1</v>
      </c>
      <c r="G319" s="4">
        <f>IF(ekodom3[[#This Row],[retencja]]= 0, G318+1, 0)</f>
        <v>3</v>
      </c>
      <c r="H319" s="4">
        <f>IF(AND(AND(ekodom3[[#This Row],[Dni bez deszczu dp]] &gt;= 5, MOD(ekodom3[[#This Row],[Dni bez deszczu dp]], 5) = 0), ekodom3[[#This Row],[Czy dobry przedział ]] = "TAK"), 300, 0)</f>
        <v>0</v>
      </c>
      <c r="I319" s="4" t="str">
        <f>IF(AND(ekodom3[[#This Row],[Data]] &gt;= DATE(2022,4,1), ekodom3[[#This Row],[Data]]&lt;=DATE(2022,9, 30)), "TAK", "NIE")</f>
        <v>NIE</v>
      </c>
      <c r="J319" s="4">
        <f>ekodom3[[#This Row],[Zużycie rodzinne]]+ekodom3[[#This Row],[Specjalne dolanie]]</f>
        <v>190</v>
      </c>
      <c r="K319" s="4">
        <f>ekodom3[[#This Row],[Stan po renetcji]]-ekodom3[[#This Row],[Zmiana]]</f>
        <v>13341</v>
      </c>
      <c r="L319" s="4">
        <f>MAX(ekodom3[[#This Row],[Zbiornik po zmianie]],0)</f>
        <v>13341</v>
      </c>
    </row>
    <row r="320" spans="1:12" x14ac:dyDescent="0.45">
      <c r="A320" s="1">
        <v>44880</v>
      </c>
      <c r="B320">
        <v>0</v>
      </c>
      <c r="C320">
        <f t="shared" si="4"/>
        <v>13341</v>
      </c>
      <c r="D320">
        <f>ekodom3[[#This Row],[retencja]]+ekodom3[[#This Row],[Stan przed]]</f>
        <v>13341</v>
      </c>
      <c r="E320">
        <f>IF(ekodom3[[#This Row],[Dzień tygodnia]] = 3, 260, 190)</f>
        <v>190</v>
      </c>
      <c r="F320">
        <f>WEEKDAY(ekodom3[[#This Row],[Data]],2)</f>
        <v>2</v>
      </c>
      <c r="G320" s="4">
        <f>IF(ekodom3[[#This Row],[retencja]]= 0, G319+1, 0)</f>
        <v>4</v>
      </c>
      <c r="H320" s="4">
        <f>IF(AND(AND(ekodom3[[#This Row],[Dni bez deszczu dp]] &gt;= 5, MOD(ekodom3[[#This Row],[Dni bez deszczu dp]], 5) = 0), ekodom3[[#This Row],[Czy dobry przedział ]] = "TAK"), 300, 0)</f>
        <v>0</v>
      </c>
      <c r="I320" s="4" t="str">
        <f>IF(AND(ekodom3[[#This Row],[Data]] &gt;= DATE(2022,4,1), ekodom3[[#This Row],[Data]]&lt;=DATE(2022,9, 30)), "TAK", "NIE")</f>
        <v>NIE</v>
      </c>
      <c r="J320" s="4">
        <f>ekodom3[[#This Row],[Zużycie rodzinne]]+ekodom3[[#This Row],[Specjalne dolanie]]</f>
        <v>190</v>
      </c>
      <c r="K320" s="4">
        <f>ekodom3[[#This Row],[Stan po renetcji]]-ekodom3[[#This Row],[Zmiana]]</f>
        <v>13151</v>
      </c>
      <c r="L320" s="4">
        <f>MAX(ekodom3[[#This Row],[Zbiornik po zmianie]],0)</f>
        <v>13151</v>
      </c>
    </row>
    <row r="321" spans="1:12" x14ac:dyDescent="0.45">
      <c r="A321" s="1">
        <v>44881</v>
      </c>
      <c r="B321">
        <v>0</v>
      </c>
      <c r="C321">
        <f t="shared" si="4"/>
        <v>13151</v>
      </c>
      <c r="D321">
        <f>ekodom3[[#This Row],[retencja]]+ekodom3[[#This Row],[Stan przed]]</f>
        <v>13151</v>
      </c>
      <c r="E321">
        <f>IF(ekodom3[[#This Row],[Dzień tygodnia]] = 3, 260, 190)</f>
        <v>260</v>
      </c>
      <c r="F321">
        <f>WEEKDAY(ekodom3[[#This Row],[Data]],2)</f>
        <v>3</v>
      </c>
      <c r="G321" s="4">
        <f>IF(ekodom3[[#This Row],[retencja]]= 0, G320+1, 0)</f>
        <v>5</v>
      </c>
      <c r="H321" s="4">
        <f>IF(AND(AND(ekodom3[[#This Row],[Dni bez deszczu dp]] &gt;= 5, MOD(ekodom3[[#This Row],[Dni bez deszczu dp]], 5) = 0), ekodom3[[#This Row],[Czy dobry przedział ]] = "TAK"), 300, 0)</f>
        <v>0</v>
      </c>
      <c r="I321" s="4" t="str">
        <f>IF(AND(ekodom3[[#This Row],[Data]] &gt;= DATE(2022,4,1), ekodom3[[#This Row],[Data]]&lt;=DATE(2022,9, 30)), "TAK", "NIE")</f>
        <v>NIE</v>
      </c>
      <c r="J321" s="4">
        <f>ekodom3[[#This Row],[Zużycie rodzinne]]+ekodom3[[#This Row],[Specjalne dolanie]]</f>
        <v>260</v>
      </c>
      <c r="K321" s="4">
        <f>ekodom3[[#This Row],[Stan po renetcji]]-ekodom3[[#This Row],[Zmiana]]</f>
        <v>12891</v>
      </c>
      <c r="L321" s="4">
        <f>MAX(ekodom3[[#This Row],[Zbiornik po zmianie]],0)</f>
        <v>12891</v>
      </c>
    </row>
    <row r="322" spans="1:12" x14ac:dyDescent="0.45">
      <c r="A322" s="1">
        <v>44882</v>
      </c>
      <c r="B322">
        <v>0</v>
      </c>
      <c r="C322">
        <f t="shared" si="4"/>
        <v>12891</v>
      </c>
      <c r="D322">
        <f>ekodom3[[#This Row],[retencja]]+ekodom3[[#This Row],[Stan przed]]</f>
        <v>12891</v>
      </c>
      <c r="E322">
        <f>IF(ekodom3[[#This Row],[Dzień tygodnia]] = 3, 260, 190)</f>
        <v>190</v>
      </c>
      <c r="F322">
        <f>WEEKDAY(ekodom3[[#This Row],[Data]],2)</f>
        <v>4</v>
      </c>
      <c r="G322" s="4">
        <f>IF(ekodom3[[#This Row],[retencja]]= 0, G321+1, 0)</f>
        <v>6</v>
      </c>
      <c r="H322" s="4">
        <f>IF(AND(AND(ekodom3[[#This Row],[Dni bez deszczu dp]] &gt;= 5, MOD(ekodom3[[#This Row],[Dni bez deszczu dp]], 5) = 0), ekodom3[[#This Row],[Czy dobry przedział ]] = "TAK"), 300, 0)</f>
        <v>0</v>
      </c>
      <c r="I322" s="4" t="str">
        <f>IF(AND(ekodom3[[#This Row],[Data]] &gt;= DATE(2022,4,1), ekodom3[[#This Row],[Data]]&lt;=DATE(2022,9, 30)), "TAK", "NIE")</f>
        <v>NIE</v>
      </c>
      <c r="J322" s="4">
        <f>ekodom3[[#This Row],[Zużycie rodzinne]]+ekodom3[[#This Row],[Specjalne dolanie]]</f>
        <v>190</v>
      </c>
      <c r="K322" s="4">
        <f>ekodom3[[#This Row],[Stan po renetcji]]-ekodom3[[#This Row],[Zmiana]]</f>
        <v>12701</v>
      </c>
      <c r="L322" s="4">
        <f>MAX(ekodom3[[#This Row],[Zbiornik po zmianie]],0)</f>
        <v>12701</v>
      </c>
    </row>
    <row r="323" spans="1:12" x14ac:dyDescent="0.45">
      <c r="A323" s="1">
        <v>44883</v>
      </c>
      <c r="B323">
        <v>0</v>
      </c>
      <c r="C323">
        <f t="shared" si="4"/>
        <v>12701</v>
      </c>
      <c r="D323">
        <f>ekodom3[[#This Row],[retencja]]+ekodom3[[#This Row],[Stan przed]]</f>
        <v>12701</v>
      </c>
      <c r="E323">
        <f>IF(ekodom3[[#This Row],[Dzień tygodnia]] = 3, 260, 190)</f>
        <v>190</v>
      </c>
      <c r="F323">
        <f>WEEKDAY(ekodom3[[#This Row],[Data]],2)</f>
        <v>5</v>
      </c>
      <c r="G323" s="4">
        <f>IF(ekodom3[[#This Row],[retencja]]= 0, G322+1, 0)</f>
        <v>7</v>
      </c>
      <c r="H323" s="4">
        <f>IF(AND(AND(ekodom3[[#This Row],[Dni bez deszczu dp]] &gt;= 5, MOD(ekodom3[[#This Row],[Dni bez deszczu dp]], 5) = 0), ekodom3[[#This Row],[Czy dobry przedział ]] = "TAK"), 300, 0)</f>
        <v>0</v>
      </c>
      <c r="I323" s="4" t="str">
        <f>IF(AND(ekodom3[[#This Row],[Data]] &gt;= DATE(2022,4,1), ekodom3[[#This Row],[Data]]&lt;=DATE(2022,9, 30)), "TAK", "NIE")</f>
        <v>NIE</v>
      </c>
      <c r="J323" s="4">
        <f>ekodom3[[#This Row],[Zużycie rodzinne]]+ekodom3[[#This Row],[Specjalne dolanie]]</f>
        <v>190</v>
      </c>
      <c r="K323" s="4">
        <f>ekodom3[[#This Row],[Stan po renetcji]]-ekodom3[[#This Row],[Zmiana]]</f>
        <v>12511</v>
      </c>
      <c r="L323" s="4">
        <f>MAX(ekodom3[[#This Row],[Zbiornik po zmianie]],0)</f>
        <v>12511</v>
      </c>
    </row>
    <row r="324" spans="1:12" x14ac:dyDescent="0.45">
      <c r="A324" s="1">
        <v>44884</v>
      </c>
      <c r="B324">
        <v>816</v>
      </c>
      <c r="C324">
        <f t="shared" ref="C324:C366" si="5">L323</f>
        <v>12511</v>
      </c>
      <c r="D324">
        <f>ekodom3[[#This Row],[retencja]]+ekodom3[[#This Row],[Stan przed]]</f>
        <v>13327</v>
      </c>
      <c r="E324">
        <f>IF(ekodom3[[#This Row],[Dzień tygodnia]] = 3, 260, 190)</f>
        <v>190</v>
      </c>
      <c r="F324">
        <f>WEEKDAY(ekodom3[[#This Row],[Data]],2)</f>
        <v>6</v>
      </c>
      <c r="G324" s="4">
        <f>IF(ekodom3[[#This Row],[retencja]]= 0, G323+1, 0)</f>
        <v>0</v>
      </c>
      <c r="H324" s="4">
        <f>IF(AND(AND(ekodom3[[#This Row],[Dni bez deszczu dp]] &gt;= 5, MOD(ekodom3[[#This Row],[Dni bez deszczu dp]], 5) = 0), ekodom3[[#This Row],[Czy dobry przedział ]] = "TAK"), 300, 0)</f>
        <v>0</v>
      </c>
      <c r="I324" s="4" t="str">
        <f>IF(AND(ekodom3[[#This Row],[Data]] &gt;= DATE(2022,4,1), ekodom3[[#This Row],[Data]]&lt;=DATE(2022,9, 30)), "TAK", "NIE")</f>
        <v>NIE</v>
      </c>
      <c r="J324" s="4">
        <f>ekodom3[[#This Row],[Zużycie rodzinne]]+ekodom3[[#This Row],[Specjalne dolanie]]</f>
        <v>190</v>
      </c>
      <c r="K324" s="4">
        <f>ekodom3[[#This Row],[Stan po renetcji]]-ekodom3[[#This Row],[Zmiana]]</f>
        <v>13137</v>
      </c>
      <c r="L324" s="4">
        <f>MAX(ekodom3[[#This Row],[Zbiornik po zmianie]],0)</f>
        <v>13137</v>
      </c>
    </row>
    <row r="325" spans="1:12" x14ac:dyDescent="0.45">
      <c r="A325" s="1">
        <v>44885</v>
      </c>
      <c r="B325">
        <v>734</v>
      </c>
      <c r="C325">
        <f t="shared" si="5"/>
        <v>13137</v>
      </c>
      <c r="D325">
        <f>ekodom3[[#This Row],[retencja]]+ekodom3[[#This Row],[Stan przed]]</f>
        <v>13871</v>
      </c>
      <c r="E325">
        <f>IF(ekodom3[[#This Row],[Dzień tygodnia]] = 3, 260, 190)</f>
        <v>190</v>
      </c>
      <c r="F325">
        <f>WEEKDAY(ekodom3[[#This Row],[Data]],2)</f>
        <v>7</v>
      </c>
      <c r="G325" s="4">
        <f>IF(ekodom3[[#This Row],[retencja]]= 0, G324+1, 0)</f>
        <v>0</v>
      </c>
      <c r="H325" s="4">
        <f>IF(AND(AND(ekodom3[[#This Row],[Dni bez deszczu dp]] &gt;= 5, MOD(ekodom3[[#This Row],[Dni bez deszczu dp]], 5) = 0), ekodom3[[#This Row],[Czy dobry przedział ]] = "TAK"), 300, 0)</f>
        <v>0</v>
      </c>
      <c r="I325" s="4" t="str">
        <f>IF(AND(ekodom3[[#This Row],[Data]] &gt;= DATE(2022,4,1), ekodom3[[#This Row],[Data]]&lt;=DATE(2022,9, 30)), "TAK", "NIE")</f>
        <v>NIE</v>
      </c>
      <c r="J325" s="4">
        <f>ekodom3[[#This Row],[Zużycie rodzinne]]+ekodom3[[#This Row],[Specjalne dolanie]]</f>
        <v>190</v>
      </c>
      <c r="K325" s="4">
        <f>ekodom3[[#This Row],[Stan po renetcji]]-ekodom3[[#This Row],[Zmiana]]</f>
        <v>13681</v>
      </c>
      <c r="L325" s="4">
        <f>MAX(ekodom3[[#This Row],[Zbiornik po zmianie]],0)</f>
        <v>13681</v>
      </c>
    </row>
    <row r="326" spans="1:12" x14ac:dyDescent="0.45">
      <c r="A326" s="1">
        <v>44886</v>
      </c>
      <c r="B326">
        <v>1097</v>
      </c>
      <c r="C326">
        <f t="shared" si="5"/>
        <v>13681</v>
      </c>
      <c r="D326">
        <f>ekodom3[[#This Row],[retencja]]+ekodom3[[#This Row],[Stan przed]]</f>
        <v>14778</v>
      </c>
      <c r="E326">
        <f>IF(ekodom3[[#This Row],[Dzień tygodnia]] = 3, 260, 190)</f>
        <v>190</v>
      </c>
      <c r="F326">
        <f>WEEKDAY(ekodom3[[#This Row],[Data]],2)</f>
        <v>1</v>
      </c>
      <c r="G326" s="4">
        <f>IF(ekodom3[[#This Row],[retencja]]= 0, G325+1, 0)</f>
        <v>0</v>
      </c>
      <c r="H326" s="4">
        <f>IF(AND(AND(ekodom3[[#This Row],[Dni bez deszczu dp]] &gt;= 5, MOD(ekodom3[[#This Row],[Dni bez deszczu dp]], 5) = 0), ekodom3[[#This Row],[Czy dobry przedział ]] = "TAK"), 300, 0)</f>
        <v>0</v>
      </c>
      <c r="I326" s="4" t="str">
        <f>IF(AND(ekodom3[[#This Row],[Data]] &gt;= DATE(2022,4,1), ekodom3[[#This Row],[Data]]&lt;=DATE(2022,9, 30)), "TAK", "NIE")</f>
        <v>NIE</v>
      </c>
      <c r="J326" s="4">
        <f>ekodom3[[#This Row],[Zużycie rodzinne]]+ekodom3[[#This Row],[Specjalne dolanie]]</f>
        <v>190</v>
      </c>
      <c r="K326" s="4">
        <f>ekodom3[[#This Row],[Stan po renetcji]]-ekodom3[[#This Row],[Zmiana]]</f>
        <v>14588</v>
      </c>
      <c r="L326" s="4">
        <f>MAX(ekodom3[[#This Row],[Zbiornik po zmianie]],0)</f>
        <v>14588</v>
      </c>
    </row>
    <row r="327" spans="1:12" x14ac:dyDescent="0.45">
      <c r="A327" s="1">
        <v>44887</v>
      </c>
      <c r="B327">
        <v>640</v>
      </c>
      <c r="C327">
        <f t="shared" si="5"/>
        <v>14588</v>
      </c>
      <c r="D327">
        <f>ekodom3[[#This Row],[retencja]]+ekodom3[[#This Row],[Stan przed]]</f>
        <v>15228</v>
      </c>
      <c r="E327">
        <f>IF(ekodom3[[#This Row],[Dzień tygodnia]] = 3, 260, 190)</f>
        <v>190</v>
      </c>
      <c r="F327">
        <f>WEEKDAY(ekodom3[[#This Row],[Data]],2)</f>
        <v>2</v>
      </c>
      <c r="G327" s="4">
        <f>IF(ekodom3[[#This Row],[retencja]]= 0, G326+1, 0)</f>
        <v>0</v>
      </c>
      <c r="H327" s="4">
        <f>IF(AND(AND(ekodom3[[#This Row],[Dni bez deszczu dp]] &gt;= 5, MOD(ekodom3[[#This Row],[Dni bez deszczu dp]], 5) = 0), ekodom3[[#This Row],[Czy dobry przedział ]] = "TAK"), 300, 0)</f>
        <v>0</v>
      </c>
      <c r="I327" s="4" t="str">
        <f>IF(AND(ekodom3[[#This Row],[Data]] &gt;= DATE(2022,4,1), ekodom3[[#This Row],[Data]]&lt;=DATE(2022,9, 30)), "TAK", "NIE")</f>
        <v>NIE</v>
      </c>
      <c r="J327" s="4">
        <f>ekodom3[[#This Row],[Zużycie rodzinne]]+ekodom3[[#This Row],[Specjalne dolanie]]</f>
        <v>190</v>
      </c>
      <c r="K327" s="4">
        <f>ekodom3[[#This Row],[Stan po renetcji]]-ekodom3[[#This Row],[Zmiana]]</f>
        <v>15038</v>
      </c>
      <c r="L327" s="4">
        <f>MAX(ekodom3[[#This Row],[Zbiornik po zmianie]],0)</f>
        <v>15038</v>
      </c>
    </row>
    <row r="328" spans="1:12" x14ac:dyDescent="0.45">
      <c r="A328" s="1">
        <v>44888</v>
      </c>
      <c r="B328">
        <v>0</v>
      </c>
      <c r="C328">
        <f t="shared" si="5"/>
        <v>15038</v>
      </c>
      <c r="D328">
        <f>ekodom3[[#This Row],[retencja]]+ekodom3[[#This Row],[Stan przed]]</f>
        <v>15038</v>
      </c>
      <c r="E328">
        <f>IF(ekodom3[[#This Row],[Dzień tygodnia]] = 3, 260, 190)</f>
        <v>260</v>
      </c>
      <c r="F328">
        <f>WEEKDAY(ekodom3[[#This Row],[Data]],2)</f>
        <v>3</v>
      </c>
      <c r="G328" s="4">
        <f>IF(ekodom3[[#This Row],[retencja]]= 0, G327+1, 0)</f>
        <v>1</v>
      </c>
      <c r="H328" s="4">
        <f>IF(AND(AND(ekodom3[[#This Row],[Dni bez deszczu dp]] &gt;= 5, MOD(ekodom3[[#This Row],[Dni bez deszczu dp]], 5) = 0), ekodom3[[#This Row],[Czy dobry przedział ]] = "TAK"), 300, 0)</f>
        <v>0</v>
      </c>
      <c r="I328" s="4" t="str">
        <f>IF(AND(ekodom3[[#This Row],[Data]] &gt;= DATE(2022,4,1), ekodom3[[#This Row],[Data]]&lt;=DATE(2022,9, 30)), "TAK", "NIE")</f>
        <v>NIE</v>
      </c>
      <c r="J328" s="4">
        <f>ekodom3[[#This Row],[Zużycie rodzinne]]+ekodom3[[#This Row],[Specjalne dolanie]]</f>
        <v>260</v>
      </c>
      <c r="K328" s="4">
        <f>ekodom3[[#This Row],[Stan po renetcji]]-ekodom3[[#This Row],[Zmiana]]</f>
        <v>14778</v>
      </c>
      <c r="L328" s="4">
        <f>MAX(ekodom3[[#This Row],[Zbiornik po zmianie]],0)</f>
        <v>14778</v>
      </c>
    </row>
    <row r="329" spans="1:12" x14ac:dyDescent="0.45">
      <c r="A329" s="1">
        <v>44889</v>
      </c>
      <c r="B329">
        <v>0</v>
      </c>
      <c r="C329">
        <f t="shared" si="5"/>
        <v>14778</v>
      </c>
      <c r="D329">
        <f>ekodom3[[#This Row],[retencja]]+ekodom3[[#This Row],[Stan przed]]</f>
        <v>14778</v>
      </c>
      <c r="E329">
        <f>IF(ekodom3[[#This Row],[Dzień tygodnia]] = 3, 260, 190)</f>
        <v>190</v>
      </c>
      <c r="F329">
        <f>WEEKDAY(ekodom3[[#This Row],[Data]],2)</f>
        <v>4</v>
      </c>
      <c r="G329" s="4">
        <f>IF(ekodom3[[#This Row],[retencja]]= 0, G328+1, 0)</f>
        <v>2</v>
      </c>
      <c r="H329" s="4">
        <f>IF(AND(AND(ekodom3[[#This Row],[Dni bez deszczu dp]] &gt;= 5, MOD(ekodom3[[#This Row],[Dni bez deszczu dp]], 5) = 0), ekodom3[[#This Row],[Czy dobry przedział ]] = "TAK"), 300, 0)</f>
        <v>0</v>
      </c>
      <c r="I329" s="4" t="str">
        <f>IF(AND(ekodom3[[#This Row],[Data]] &gt;= DATE(2022,4,1), ekodom3[[#This Row],[Data]]&lt;=DATE(2022,9, 30)), "TAK", "NIE")</f>
        <v>NIE</v>
      </c>
      <c r="J329" s="4">
        <f>ekodom3[[#This Row],[Zużycie rodzinne]]+ekodom3[[#This Row],[Specjalne dolanie]]</f>
        <v>190</v>
      </c>
      <c r="K329" s="4">
        <f>ekodom3[[#This Row],[Stan po renetcji]]-ekodom3[[#This Row],[Zmiana]]</f>
        <v>14588</v>
      </c>
      <c r="L329" s="4">
        <f>MAX(ekodom3[[#This Row],[Zbiornik po zmianie]],0)</f>
        <v>14588</v>
      </c>
    </row>
    <row r="330" spans="1:12" x14ac:dyDescent="0.45">
      <c r="A330" s="1">
        <v>44890</v>
      </c>
      <c r="B330">
        <v>1066</v>
      </c>
      <c r="C330">
        <f t="shared" si="5"/>
        <v>14588</v>
      </c>
      <c r="D330">
        <f>ekodom3[[#This Row],[retencja]]+ekodom3[[#This Row],[Stan przed]]</f>
        <v>15654</v>
      </c>
      <c r="E330">
        <f>IF(ekodom3[[#This Row],[Dzień tygodnia]] = 3, 260, 190)</f>
        <v>190</v>
      </c>
      <c r="F330">
        <f>WEEKDAY(ekodom3[[#This Row],[Data]],2)</f>
        <v>5</v>
      </c>
      <c r="G330" s="4">
        <f>IF(ekodom3[[#This Row],[retencja]]= 0, G329+1, 0)</f>
        <v>0</v>
      </c>
      <c r="H330" s="4">
        <f>IF(AND(AND(ekodom3[[#This Row],[Dni bez deszczu dp]] &gt;= 5, MOD(ekodom3[[#This Row],[Dni bez deszczu dp]], 5) = 0), ekodom3[[#This Row],[Czy dobry przedział ]] = "TAK"), 300, 0)</f>
        <v>0</v>
      </c>
      <c r="I330" s="4" t="str">
        <f>IF(AND(ekodom3[[#This Row],[Data]] &gt;= DATE(2022,4,1), ekodom3[[#This Row],[Data]]&lt;=DATE(2022,9, 30)), "TAK", "NIE")</f>
        <v>NIE</v>
      </c>
      <c r="J330" s="4">
        <f>ekodom3[[#This Row],[Zużycie rodzinne]]+ekodom3[[#This Row],[Specjalne dolanie]]</f>
        <v>190</v>
      </c>
      <c r="K330" s="4">
        <f>ekodom3[[#This Row],[Stan po renetcji]]-ekodom3[[#This Row],[Zmiana]]</f>
        <v>15464</v>
      </c>
      <c r="L330" s="4">
        <f>MAX(ekodom3[[#This Row],[Zbiornik po zmianie]],0)</f>
        <v>15464</v>
      </c>
    </row>
    <row r="331" spans="1:12" x14ac:dyDescent="0.45">
      <c r="A331" s="1">
        <v>44891</v>
      </c>
      <c r="B331">
        <v>670</v>
      </c>
      <c r="C331">
        <f t="shared" si="5"/>
        <v>15464</v>
      </c>
      <c r="D331">
        <f>ekodom3[[#This Row],[retencja]]+ekodom3[[#This Row],[Stan przed]]</f>
        <v>16134</v>
      </c>
      <c r="E331">
        <f>IF(ekodom3[[#This Row],[Dzień tygodnia]] = 3, 260, 190)</f>
        <v>190</v>
      </c>
      <c r="F331">
        <f>WEEKDAY(ekodom3[[#This Row],[Data]],2)</f>
        <v>6</v>
      </c>
      <c r="G331" s="4">
        <f>IF(ekodom3[[#This Row],[retencja]]= 0, G330+1, 0)</f>
        <v>0</v>
      </c>
      <c r="H331" s="4">
        <f>IF(AND(AND(ekodom3[[#This Row],[Dni bez deszczu dp]] &gt;= 5, MOD(ekodom3[[#This Row],[Dni bez deszczu dp]], 5) = 0), ekodom3[[#This Row],[Czy dobry przedział ]] = "TAK"), 300, 0)</f>
        <v>0</v>
      </c>
      <c r="I331" s="4" t="str">
        <f>IF(AND(ekodom3[[#This Row],[Data]] &gt;= DATE(2022,4,1), ekodom3[[#This Row],[Data]]&lt;=DATE(2022,9, 30)), "TAK", "NIE")</f>
        <v>NIE</v>
      </c>
      <c r="J331" s="4">
        <f>ekodom3[[#This Row],[Zużycie rodzinne]]+ekodom3[[#This Row],[Specjalne dolanie]]</f>
        <v>190</v>
      </c>
      <c r="K331" s="4">
        <f>ekodom3[[#This Row],[Stan po renetcji]]-ekodom3[[#This Row],[Zmiana]]</f>
        <v>15944</v>
      </c>
      <c r="L331" s="4">
        <f>MAX(ekodom3[[#This Row],[Zbiornik po zmianie]],0)</f>
        <v>15944</v>
      </c>
    </row>
    <row r="332" spans="1:12" x14ac:dyDescent="0.45">
      <c r="A332" s="1">
        <v>44892</v>
      </c>
      <c r="B332">
        <v>0</v>
      </c>
      <c r="C332">
        <f t="shared" si="5"/>
        <v>15944</v>
      </c>
      <c r="D332">
        <f>ekodom3[[#This Row],[retencja]]+ekodom3[[#This Row],[Stan przed]]</f>
        <v>15944</v>
      </c>
      <c r="E332">
        <f>IF(ekodom3[[#This Row],[Dzień tygodnia]] = 3, 260, 190)</f>
        <v>190</v>
      </c>
      <c r="F332">
        <f>WEEKDAY(ekodom3[[#This Row],[Data]],2)</f>
        <v>7</v>
      </c>
      <c r="G332" s="4">
        <f>IF(ekodom3[[#This Row],[retencja]]= 0, G331+1, 0)</f>
        <v>1</v>
      </c>
      <c r="H332" s="4">
        <f>IF(AND(AND(ekodom3[[#This Row],[Dni bez deszczu dp]] &gt;= 5, MOD(ekodom3[[#This Row],[Dni bez deszczu dp]], 5) = 0), ekodom3[[#This Row],[Czy dobry przedział ]] = "TAK"), 300, 0)</f>
        <v>0</v>
      </c>
      <c r="I332" s="4" t="str">
        <f>IF(AND(ekodom3[[#This Row],[Data]] &gt;= DATE(2022,4,1), ekodom3[[#This Row],[Data]]&lt;=DATE(2022,9, 30)), "TAK", "NIE")</f>
        <v>NIE</v>
      </c>
      <c r="J332" s="4">
        <f>ekodom3[[#This Row],[Zużycie rodzinne]]+ekodom3[[#This Row],[Specjalne dolanie]]</f>
        <v>190</v>
      </c>
      <c r="K332" s="4">
        <f>ekodom3[[#This Row],[Stan po renetcji]]-ekodom3[[#This Row],[Zmiana]]</f>
        <v>15754</v>
      </c>
      <c r="L332" s="4">
        <f>MAX(ekodom3[[#This Row],[Zbiornik po zmianie]],0)</f>
        <v>15754</v>
      </c>
    </row>
    <row r="333" spans="1:12" x14ac:dyDescent="0.45">
      <c r="A333" s="1">
        <v>44893</v>
      </c>
      <c r="B333">
        <v>0</v>
      </c>
      <c r="C333">
        <f t="shared" si="5"/>
        <v>15754</v>
      </c>
      <c r="D333">
        <f>ekodom3[[#This Row],[retencja]]+ekodom3[[#This Row],[Stan przed]]</f>
        <v>15754</v>
      </c>
      <c r="E333">
        <f>IF(ekodom3[[#This Row],[Dzień tygodnia]] = 3, 260, 190)</f>
        <v>190</v>
      </c>
      <c r="F333">
        <f>WEEKDAY(ekodom3[[#This Row],[Data]],2)</f>
        <v>1</v>
      </c>
      <c r="G333" s="4">
        <f>IF(ekodom3[[#This Row],[retencja]]= 0, G332+1, 0)</f>
        <v>2</v>
      </c>
      <c r="H333" s="4">
        <f>IF(AND(AND(ekodom3[[#This Row],[Dni bez deszczu dp]] &gt;= 5, MOD(ekodom3[[#This Row],[Dni bez deszczu dp]], 5) = 0), ekodom3[[#This Row],[Czy dobry przedział ]] = "TAK"), 300, 0)</f>
        <v>0</v>
      </c>
      <c r="I333" s="4" t="str">
        <f>IF(AND(ekodom3[[#This Row],[Data]] &gt;= DATE(2022,4,1), ekodom3[[#This Row],[Data]]&lt;=DATE(2022,9, 30)), "TAK", "NIE")</f>
        <v>NIE</v>
      </c>
      <c r="J333" s="4">
        <f>ekodom3[[#This Row],[Zużycie rodzinne]]+ekodom3[[#This Row],[Specjalne dolanie]]</f>
        <v>190</v>
      </c>
      <c r="K333" s="4">
        <f>ekodom3[[#This Row],[Stan po renetcji]]-ekodom3[[#This Row],[Zmiana]]</f>
        <v>15564</v>
      </c>
      <c r="L333" s="4">
        <f>MAX(ekodom3[[#This Row],[Zbiornik po zmianie]],0)</f>
        <v>15564</v>
      </c>
    </row>
    <row r="334" spans="1:12" x14ac:dyDescent="0.45">
      <c r="A334" s="1">
        <v>44894</v>
      </c>
      <c r="B334">
        <v>0</v>
      </c>
      <c r="C334">
        <f t="shared" si="5"/>
        <v>15564</v>
      </c>
      <c r="D334">
        <f>ekodom3[[#This Row],[retencja]]+ekodom3[[#This Row],[Stan przed]]</f>
        <v>15564</v>
      </c>
      <c r="E334">
        <f>IF(ekodom3[[#This Row],[Dzień tygodnia]] = 3, 260, 190)</f>
        <v>190</v>
      </c>
      <c r="F334">
        <f>WEEKDAY(ekodom3[[#This Row],[Data]],2)</f>
        <v>2</v>
      </c>
      <c r="G334" s="4">
        <f>IF(ekodom3[[#This Row],[retencja]]= 0, G333+1, 0)</f>
        <v>3</v>
      </c>
      <c r="H334" s="4">
        <f>IF(AND(AND(ekodom3[[#This Row],[Dni bez deszczu dp]] &gt;= 5, MOD(ekodom3[[#This Row],[Dni bez deszczu dp]], 5) = 0), ekodom3[[#This Row],[Czy dobry przedział ]] = "TAK"), 300, 0)</f>
        <v>0</v>
      </c>
      <c r="I334" s="4" t="str">
        <f>IF(AND(ekodom3[[#This Row],[Data]] &gt;= DATE(2022,4,1), ekodom3[[#This Row],[Data]]&lt;=DATE(2022,9, 30)), "TAK", "NIE")</f>
        <v>NIE</v>
      </c>
      <c r="J334" s="4">
        <f>ekodom3[[#This Row],[Zużycie rodzinne]]+ekodom3[[#This Row],[Specjalne dolanie]]</f>
        <v>190</v>
      </c>
      <c r="K334" s="4">
        <f>ekodom3[[#This Row],[Stan po renetcji]]-ekodom3[[#This Row],[Zmiana]]</f>
        <v>15374</v>
      </c>
      <c r="L334" s="4">
        <f>MAX(ekodom3[[#This Row],[Zbiornik po zmianie]],0)</f>
        <v>15374</v>
      </c>
    </row>
    <row r="335" spans="1:12" x14ac:dyDescent="0.45">
      <c r="A335" s="1">
        <v>44895</v>
      </c>
      <c r="B335">
        <v>0</v>
      </c>
      <c r="C335">
        <f t="shared" si="5"/>
        <v>15374</v>
      </c>
      <c r="D335">
        <f>ekodom3[[#This Row],[retencja]]+ekodom3[[#This Row],[Stan przed]]</f>
        <v>15374</v>
      </c>
      <c r="E335">
        <f>IF(ekodom3[[#This Row],[Dzień tygodnia]] = 3, 260, 190)</f>
        <v>260</v>
      </c>
      <c r="F335">
        <f>WEEKDAY(ekodom3[[#This Row],[Data]],2)</f>
        <v>3</v>
      </c>
      <c r="G335" s="4">
        <f>IF(ekodom3[[#This Row],[retencja]]= 0, G334+1, 0)</f>
        <v>4</v>
      </c>
      <c r="H335" s="4">
        <f>IF(AND(AND(ekodom3[[#This Row],[Dni bez deszczu dp]] &gt;= 5, MOD(ekodom3[[#This Row],[Dni bez deszczu dp]], 5) = 0), ekodom3[[#This Row],[Czy dobry przedział ]] = "TAK"), 300, 0)</f>
        <v>0</v>
      </c>
      <c r="I335" s="4" t="str">
        <f>IF(AND(ekodom3[[#This Row],[Data]] &gt;= DATE(2022,4,1), ekodom3[[#This Row],[Data]]&lt;=DATE(2022,9, 30)), "TAK", "NIE")</f>
        <v>NIE</v>
      </c>
      <c r="J335" s="4">
        <f>ekodom3[[#This Row],[Zużycie rodzinne]]+ekodom3[[#This Row],[Specjalne dolanie]]</f>
        <v>260</v>
      </c>
      <c r="K335" s="4">
        <f>ekodom3[[#This Row],[Stan po renetcji]]-ekodom3[[#This Row],[Zmiana]]</f>
        <v>15114</v>
      </c>
      <c r="L335" s="4">
        <f>MAX(ekodom3[[#This Row],[Zbiornik po zmianie]],0)</f>
        <v>15114</v>
      </c>
    </row>
    <row r="336" spans="1:12" x14ac:dyDescent="0.45">
      <c r="A336" s="1">
        <v>44896</v>
      </c>
      <c r="B336">
        <v>0</v>
      </c>
      <c r="C336">
        <f t="shared" si="5"/>
        <v>15114</v>
      </c>
      <c r="D336">
        <f>ekodom3[[#This Row],[retencja]]+ekodom3[[#This Row],[Stan przed]]</f>
        <v>15114</v>
      </c>
      <c r="E336">
        <f>IF(ekodom3[[#This Row],[Dzień tygodnia]] = 3, 260, 190)</f>
        <v>190</v>
      </c>
      <c r="F336">
        <f>WEEKDAY(ekodom3[[#This Row],[Data]],2)</f>
        <v>4</v>
      </c>
      <c r="G336" s="4">
        <f>IF(ekodom3[[#This Row],[retencja]]= 0, G335+1, 0)</f>
        <v>5</v>
      </c>
      <c r="H336" s="4">
        <f>IF(AND(AND(ekodom3[[#This Row],[Dni bez deszczu dp]] &gt;= 5, MOD(ekodom3[[#This Row],[Dni bez deszczu dp]], 5) = 0), ekodom3[[#This Row],[Czy dobry przedział ]] = "TAK"), 300, 0)</f>
        <v>0</v>
      </c>
      <c r="I336" s="4" t="str">
        <f>IF(AND(ekodom3[[#This Row],[Data]] &gt;= DATE(2022,4,1), ekodom3[[#This Row],[Data]]&lt;=DATE(2022,9, 30)), "TAK", "NIE")</f>
        <v>NIE</v>
      </c>
      <c r="J336" s="4">
        <f>ekodom3[[#This Row],[Zużycie rodzinne]]+ekodom3[[#This Row],[Specjalne dolanie]]</f>
        <v>190</v>
      </c>
      <c r="K336" s="4">
        <f>ekodom3[[#This Row],[Stan po renetcji]]-ekodom3[[#This Row],[Zmiana]]</f>
        <v>14924</v>
      </c>
      <c r="L336" s="4">
        <f>MAX(ekodom3[[#This Row],[Zbiornik po zmianie]],0)</f>
        <v>14924</v>
      </c>
    </row>
    <row r="337" spans="1:12" x14ac:dyDescent="0.45">
      <c r="A337" s="1">
        <v>44897</v>
      </c>
      <c r="B337">
        <v>0</v>
      </c>
      <c r="C337">
        <f t="shared" si="5"/>
        <v>14924</v>
      </c>
      <c r="D337">
        <f>ekodom3[[#This Row],[retencja]]+ekodom3[[#This Row],[Stan przed]]</f>
        <v>14924</v>
      </c>
      <c r="E337">
        <f>IF(ekodom3[[#This Row],[Dzień tygodnia]] = 3, 260, 190)</f>
        <v>190</v>
      </c>
      <c r="F337">
        <f>WEEKDAY(ekodom3[[#This Row],[Data]],2)</f>
        <v>5</v>
      </c>
      <c r="G337" s="4">
        <f>IF(ekodom3[[#This Row],[retencja]]= 0, G336+1, 0)</f>
        <v>6</v>
      </c>
      <c r="H337" s="4">
        <f>IF(AND(AND(ekodom3[[#This Row],[Dni bez deszczu dp]] &gt;= 5, MOD(ekodom3[[#This Row],[Dni bez deszczu dp]], 5) = 0), ekodom3[[#This Row],[Czy dobry przedział ]] = "TAK"), 300, 0)</f>
        <v>0</v>
      </c>
      <c r="I337" s="4" t="str">
        <f>IF(AND(ekodom3[[#This Row],[Data]] &gt;= DATE(2022,4,1), ekodom3[[#This Row],[Data]]&lt;=DATE(2022,9, 30)), "TAK", "NIE")</f>
        <v>NIE</v>
      </c>
      <c r="J337" s="4">
        <f>ekodom3[[#This Row],[Zużycie rodzinne]]+ekodom3[[#This Row],[Specjalne dolanie]]</f>
        <v>190</v>
      </c>
      <c r="K337" s="4">
        <f>ekodom3[[#This Row],[Stan po renetcji]]-ekodom3[[#This Row],[Zmiana]]</f>
        <v>14734</v>
      </c>
      <c r="L337" s="4">
        <f>MAX(ekodom3[[#This Row],[Zbiornik po zmianie]],0)</f>
        <v>14734</v>
      </c>
    </row>
    <row r="338" spans="1:12" x14ac:dyDescent="0.45">
      <c r="A338" s="1">
        <v>44898</v>
      </c>
      <c r="B338">
        <v>0</v>
      </c>
      <c r="C338">
        <f t="shared" si="5"/>
        <v>14734</v>
      </c>
      <c r="D338">
        <f>ekodom3[[#This Row],[retencja]]+ekodom3[[#This Row],[Stan przed]]</f>
        <v>14734</v>
      </c>
      <c r="E338">
        <f>IF(ekodom3[[#This Row],[Dzień tygodnia]] = 3, 260, 190)</f>
        <v>190</v>
      </c>
      <c r="F338">
        <f>WEEKDAY(ekodom3[[#This Row],[Data]],2)</f>
        <v>6</v>
      </c>
      <c r="G338" s="4">
        <f>IF(ekodom3[[#This Row],[retencja]]= 0, G337+1, 0)</f>
        <v>7</v>
      </c>
      <c r="H338" s="4">
        <f>IF(AND(AND(ekodom3[[#This Row],[Dni bez deszczu dp]] &gt;= 5, MOD(ekodom3[[#This Row],[Dni bez deszczu dp]], 5) = 0), ekodom3[[#This Row],[Czy dobry przedział ]] = "TAK"), 300, 0)</f>
        <v>0</v>
      </c>
      <c r="I338" s="4" t="str">
        <f>IF(AND(ekodom3[[#This Row],[Data]] &gt;= DATE(2022,4,1), ekodom3[[#This Row],[Data]]&lt;=DATE(2022,9, 30)), "TAK", "NIE")</f>
        <v>NIE</v>
      </c>
      <c r="J338" s="4">
        <f>ekodom3[[#This Row],[Zużycie rodzinne]]+ekodom3[[#This Row],[Specjalne dolanie]]</f>
        <v>190</v>
      </c>
      <c r="K338" s="4">
        <f>ekodom3[[#This Row],[Stan po renetcji]]-ekodom3[[#This Row],[Zmiana]]</f>
        <v>14544</v>
      </c>
      <c r="L338" s="4">
        <f>MAX(ekodom3[[#This Row],[Zbiornik po zmianie]],0)</f>
        <v>14544</v>
      </c>
    </row>
    <row r="339" spans="1:12" x14ac:dyDescent="0.45">
      <c r="A339" s="1">
        <v>44899</v>
      </c>
      <c r="B339">
        <v>0</v>
      </c>
      <c r="C339">
        <f t="shared" si="5"/>
        <v>14544</v>
      </c>
      <c r="D339">
        <f>ekodom3[[#This Row],[retencja]]+ekodom3[[#This Row],[Stan przed]]</f>
        <v>14544</v>
      </c>
      <c r="E339">
        <f>IF(ekodom3[[#This Row],[Dzień tygodnia]] = 3, 260, 190)</f>
        <v>190</v>
      </c>
      <c r="F339">
        <f>WEEKDAY(ekodom3[[#This Row],[Data]],2)</f>
        <v>7</v>
      </c>
      <c r="G339" s="4">
        <f>IF(ekodom3[[#This Row],[retencja]]= 0, G338+1, 0)</f>
        <v>8</v>
      </c>
      <c r="H339" s="4">
        <f>IF(AND(AND(ekodom3[[#This Row],[Dni bez deszczu dp]] &gt;= 5, MOD(ekodom3[[#This Row],[Dni bez deszczu dp]], 5) = 0), ekodom3[[#This Row],[Czy dobry przedział ]] = "TAK"), 300, 0)</f>
        <v>0</v>
      </c>
      <c r="I339" s="4" t="str">
        <f>IF(AND(ekodom3[[#This Row],[Data]] &gt;= DATE(2022,4,1), ekodom3[[#This Row],[Data]]&lt;=DATE(2022,9, 30)), "TAK", "NIE")</f>
        <v>NIE</v>
      </c>
      <c r="J339" s="4">
        <f>ekodom3[[#This Row],[Zużycie rodzinne]]+ekodom3[[#This Row],[Specjalne dolanie]]</f>
        <v>190</v>
      </c>
      <c r="K339" s="4">
        <f>ekodom3[[#This Row],[Stan po renetcji]]-ekodom3[[#This Row],[Zmiana]]</f>
        <v>14354</v>
      </c>
      <c r="L339" s="4">
        <f>MAX(ekodom3[[#This Row],[Zbiornik po zmianie]],0)</f>
        <v>14354</v>
      </c>
    </row>
    <row r="340" spans="1:12" x14ac:dyDescent="0.45">
      <c r="A340" s="1">
        <v>44900</v>
      </c>
      <c r="B340">
        <v>29</v>
      </c>
      <c r="C340">
        <f t="shared" si="5"/>
        <v>14354</v>
      </c>
      <c r="D340">
        <f>ekodom3[[#This Row],[retencja]]+ekodom3[[#This Row],[Stan przed]]</f>
        <v>14383</v>
      </c>
      <c r="E340">
        <f>IF(ekodom3[[#This Row],[Dzień tygodnia]] = 3, 260, 190)</f>
        <v>190</v>
      </c>
      <c r="F340">
        <f>WEEKDAY(ekodom3[[#This Row],[Data]],2)</f>
        <v>1</v>
      </c>
      <c r="G340" s="4">
        <f>IF(ekodom3[[#This Row],[retencja]]= 0, G339+1, 0)</f>
        <v>0</v>
      </c>
      <c r="H340" s="4">
        <f>IF(AND(AND(ekodom3[[#This Row],[Dni bez deszczu dp]] &gt;= 5, MOD(ekodom3[[#This Row],[Dni bez deszczu dp]], 5) = 0), ekodom3[[#This Row],[Czy dobry przedział ]] = "TAK"), 300, 0)</f>
        <v>0</v>
      </c>
      <c r="I340" s="4" t="str">
        <f>IF(AND(ekodom3[[#This Row],[Data]] &gt;= DATE(2022,4,1), ekodom3[[#This Row],[Data]]&lt;=DATE(2022,9, 30)), "TAK", "NIE")</f>
        <v>NIE</v>
      </c>
      <c r="J340" s="4">
        <f>ekodom3[[#This Row],[Zużycie rodzinne]]+ekodom3[[#This Row],[Specjalne dolanie]]</f>
        <v>190</v>
      </c>
      <c r="K340" s="4">
        <f>ekodom3[[#This Row],[Stan po renetcji]]-ekodom3[[#This Row],[Zmiana]]</f>
        <v>14193</v>
      </c>
      <c r="L340" s="4">
        <f>MAX(ekodom3[[#This Row],[Zbiornik po zmianie]],0)</f>
        <v>14193</v>
      </c>
    </row>
    <row r="341" spans="1:12" x14ac:dyDescent="0.45">
      <c r="A341" s="1">
        <v>44901</v>
      </c>
      <c r="B341">
        <v>46</v>
      </c>
      <c r="C341">
        <f t="shared" si="5"/>
        <v>14193</v>
      </c>
      <c r="D341">
        <f>ekodom3[[#This Row],[retencja]]+ekodom3[[#This Row],[Stan przed]]</f>
        <v>14239</v>
      </c>
      <c r="E341">
        <f>IF(ekodom3[[#This Row],[Dzień tygodnia]] = 3, 260, 190)</f>
        <v>190</v>
      </c>
      <c r="F341">
        <f>WEEKDAY(ekodom3[[#This Row],[Data]],2)</f>
        <v>2</v>
      </c>
      <c r="G341" s="4">
        <f>IF(ekodom3[[#This Row],[retencja]]= 0, G340+1, 0)</f>
        <v>0</v>
      </c>
      <c r="H341" s="4">
        <f>IF(AND(AND(ekodom3[[#This Row],[Dni bez deszczu dp]] &gt;= 5, MOD(ekodom3[[#This Row],[Dni bez deszczu dp]], 5) = 0), ekodom3[[#This Row],[Czy dobry przedział ]] = "TAK"), 300, 0)</f>
        <v>0</v>
      </c>
      <c r="I341" s="4" t="str">
        <f>IF(AND(ekodom3[[#This Row],[Data]] &gt;= DATE(2022,4,1), ekodom3[[#This Row],[Data]]&lt;=DATE(2022,9, 30)), "TAK", "NIE")</f>
        <v>NIE</v>
      </c>
      <c r="J341" s="4">
        <f>ekodom3[[#This Row],[Zużycie rodzinne]]+ekodom3[[#This Row],[Specjalne dolanie]]</f>
        <v>190</v>
      </c>
      <c r="K341" s="4">
        <f>ekodom3[[#This Row],[Stan po renetcji]]-ekodom3[[#This Row],[Zmiana]]</f>
        <v>14049</v>
      </c>
      <c r="L341" s="4">
        <f>MAX(ekodom3[[#This Row],[Zbiornik po zmianie]],0)</f>
        <v>14049</v>
      </c>
    </row>
    <row r="342" spans="1:12" x14ac:dyDescent="0.45">
      <c r="A342" s="1">
        <v>44902</v>
      </c>
      <c r="B342">
        <v>0</v>
      </c>
      <c r="C342">
        <f t="shared" si="5"/>
        <v>14049</v>
      </c>
      <c r="D342">
        <f>ekodom3[[#This Row],[retencja]]+ekodom3[[#This Row],[Stan przed]]</f>
        <v>14049</v>
      </c>
      <c r="E342">
        <f>IF(ekodom3[[#This Row],[Dzień tygodnia]] = 3, 260, 190)</f>
        <v>260</v>
      </c>
      <c r="F342">
        <f>WEEKDAY(ekodom3[[#This Row],[Data]],2)</f>
        <v>3</v>
      </c>
      <c r="G342" s="4">
        <f>IF(ekodom3[[#This Row],[retencja]]= 0, G341+1, 0)</f>
        <v>1</v>
      </c>
      <c r="H342" s="4">
        <f>IF(AND(AND(ekodom3[[#This Row],[Dni bez deszczu dp]] &gt;= 5, MOD(ekodom3[[#This Row],[Dni bez deszczu dp]], 5) = 0), ekodom3[[#This Row],[Czy dobry przedział ]] = "TAK"), 300, 0)</f>
        <v>0</v>
      </c>
      <c r="I342" s="4" t="str">
        <f>IF(AND(ekodom3[[#This Row],[Data]] &gt;= DATE(2022,4,1), ekodom3[[#This Row],[Data]]&lt;=DATE(2022,9, 30)), "TAK", "NIE")</f>
        <v>NIE</v>
      </c>
      <c r="J342" s="4">
        <f>ekodom3[[#This Row],[Zużycie rodzinne]]+ekodom3[[#This Row],[Specjalne dolanie]]</f>
        <v>260</v>
      </c>
      <c r="K342" s="4">
        <f>ekodom3[[#This Row],[Stan po renetcji]]-ekodom3[[#This Row],[Zmiana]]</f>
        <v>13789</v>
      </c>
      <c r="L342" s="4">
        <f>MAX(ekodom3[[#This Row],[Zbiornik po zmianie]],0)</f>
        <v>13789</v>
      </c>
    </row>
    <row r="343" spans="1:12" x14ac:dyDescent="0.45">
      <c r="A343" s="1">
        <v>44903</v>
      </c>
      <c r="B343">
        <v>0</v>
      </c>
      <c r="C343">
        <f t="shared" si="5"/>
        <v>13789</v>
      </c>
      <c r="D343">
        <f>ekodom3[[#This Row],[retencja]]+ekodom3[[#This Row],[Stan przed]]</f>
        <v>13789</v>
      </c>
      <c r="E343">
        <f>IF(ekodom3[[#This Row],[Dzień tygodnia]] = 3, 260, 190)</f>
        <v>190</v>
      </c>
      <c r="F343">
        <f>WEEKDAY(ekodom3[[#This Row],[Data]],2)</f>
        <v>4</v>
      </c>
      <c r="G343" s="4">
        <f>IF(ekodom3[[#This Row],[retencja]]= 0, G342+1, 0)</f>
        <v>2</v>
      </c>
      <c r="H343" s="4">
        <f>IF(AND(AND(ekodom3[[#This Row],[Dni bez deszczu dp]] &gt;= 5, MOD(ekodom3[[#This Row],[Dni bez deszczu dp]], 5) = 0), ekodom3[[#This Row],[Czy dobry przedział ]] = "TAK"), 300, 0)</f>
        <v>0</v>
      </c>
      <c r="I343" s="4" t="str">
        <f>IF(AND(ekodom3[[#This Row],[Data]] &gt;= DATE(2022,4,1), ekodom3[[#This Row],[Data]]&lt;=DATE(2022,9, 30)), "TAK", "NIE")</f>
        <v>NIE</v>
      </c>
      <c r="J343" s="4">
        <f>ekodom3[[#This Row],[Zużycie rodzinne]]+ekodom3[[#This Row],[Specjalne dolanie]]</f>
        <v>190</v>
      </c>
      <c r="K343" s="4">
        <f>ekodom3[[#This Row],[Stan po renetcji]]-ekodom3[[#This Row],[Zmiana]]</f>
        <v>13599</v>
      </c>
      <c r="L343" s="4">
        <f>MAX(ekodom3[[#This Row],[Zbiornik po zmianie]],0)</f>
        <v>13599</v>
      </c>
    </row>
    <row r="344" spans="1:12" x14ac:dyDescent="0.45">
      <c r="A344" s="1">
        <v>44904</v>
      </c>
      <c r="B344">
        <v>0</v>
      </c>
      <c r="C344">
        <f t="shared" si="5"/>
        <v>13599</v>
      </c>
      <c r="D344">
        <f>ekodom3[[#This Row],[retencja]]+ekodom3[[#This Row],[Stan przed]]</f>
        <v>13599</v>
      </c>
      <c r="E344">
        <f>IF(ekodom3[[#This Row],[Dzień tygodnia]] = 3, 260, 190)</f>
        <v>190</v>
      </c>
      <c r="F344">
        <f>WEEKDAY(ekodom3[[#This Row],[Data]],2)</f>
        <v>5</v>
      </c>
      <c r="G344" s="4">
        <f>IF(ekodom3[[#This Row],[retencja]]= 0, G343+1, 0)</f>
        <v>3</v>
      </c>
      <c r="H344" s="4">
        <f>IF(AND(AND(ekodom3[[#This Row],[Dni bez deszczu dp]] &gt;= 5, MOD(ekodom3[[#This Row],[Dni bez deszczu dp]], 5) = 0), ekodom3[[#This Row],[Czy dobry przedział ]] = "TAK"), 300, 0)</f>
        <v>0</v>
      </c>
      <c r="I344" s="4" t="str">
        <f>IF(AND(ekodom3[[#This Row],[Data]] &gt;= DATE(2022,4,1), ekodom3[[#This Row],[Data]]&lt;=DATE(2022,9, 30)), "TAK", "NIE")</f>
        <v>NIE</v>
      </c>
      <c r="J344" s="4">
        <f>ekodom3[[#This Row],[Zużycie rodzinne]]+ekodom3[[#This Row],[Specjalne dolanie]]</f>
        <v>190</v>
      </c>
      <c r="K344" s="4">
        <f>ekodom3[[#This Row],[Stan po renetcji]]-ekodom3[[#This Row],[Zmiana]]</f>
        <v>13409</v>
      </c>
      <c r="L344" s="4">
        <f>MAX(ekodom3[[#This Row],[Zbiornik po zmianie]],0)</f>
        <v>13409</v>
      </c>
    </row>
    <row r="345" spans="1:12" x14ac:dyDescent="0.45">
      <c r="A345" s="1">
        <v>44905</v>
      </c>
      <c r="B345">
        <v>0</v>
      </c>
      <c r="C345">
        <f t="shared" si="5"/>
        <v>13409</v>
      </c>
      <c r="D345">
        <f>ekodom3[[#This Row],[retencja]]+ekodom3[[#This Row],[Stan przed]]</f>
        <v>13409</v>
      </c>
      <c r="E345">
        <f>IF(ekodom3[[#This Row],[Dzień tygodnia]] = 3, 260, 190)</f>
        <v>190</v>
      </c>
      <c r="F345">
        <f>WEEKDAY(ekodom3[[#This Row],[Data]],2)</f>
        <v>6</v>
      </c>
      <c r="G345" s="4">
        <f>IF(ekodom3[[#This Row],[retencja]]= 0, G344+1, 0)</f>
        <v>4</v>
      </c>
      <c r="H345" s="4">
        <f>IF(AND(AND(ekodom3[[#This Row],[Dni bez deszczu dp]] &gt;= 5, MOD(ekodom3[[#This Row],[Dni bez deszczu dp]], 5) = 0), ekodom3[[#This Row],[Czy dobry przedział ]] = "TAK"), 300, 0)</f>
        <v>0</v>
      </c>
      <c r="I345" s="4" t="str">
        <f>IF(AND(ekodom3[[#This Row],[Data]] &gt;= DATE(2022,4,1), ekodom3[[#This Row],[Data]]&lt;=DATE(2022,9, 30)), "TAK", "NIE")</f>
        <v>NIE</v>
      </c>
      <c r="J345" s="4">
        <f>ekodom3[[#This Row],[Zużycie rodzinne]]+ekodom3[[#This Row],[Specjalne dolanie]]</f>
        <v>190</v>
      </c>
      <c r="K345" s="4">
        <f>ekodom3[[#This Row],[Stan po renetcji]]-ekodom3[[#This Row],[Zmiana]]</f>
        <v>13219</v>
      </c>
      <c r="L345" s="4">
        <f>MAX(ekodom3[[#This Row],[Zbiornik po zmianie]],0)</f>
        <v>13219</v>
      </c>
    </row>
    <row r="346" spans="1:12" x14ac:dyDescent="0.45">
      <c r="A346" s="1">
        <v>44906</v>
      </c>
      <c r="B346">
        <v>0</v>
      </c>
      <c r="C346">
        <f t="shared" si="5"/>
        <v>13219</v>
      </c>
      <c r="D346">
        <f>ekodom3[[#This Row],[retencja]]+ekodom3[[#This Row],[Stan przed]]</f>
        <v>13219</v>
      </c>
      <c r="E346">
        <f>IF(ekodom3[[#This Row],[Dzień tygodnia]] = 3, 260, 190)</f>
        <v>190</v>
      </c>
      <c r="F346">
        <f>WEEKDAY(ekodom3[[#This Row],[Data]],2)</f>
        <v>7</v>
      </c>
      <c r="G346" s="4">
        <f>IF(ekodom3[[#This Row],[retencja]]= 0, G345+1, 0)</f>
        <v>5</v>
      </c>
      <c r="H346" s="4">
        <f>IF(AND(AND(ekodom3[[#This Row],[Dni bez deszczu dp]] &gt;= 5, MOD(ekodom3[[#This Row],[Dni bez deszczu dp]], 5) = 0), ekodom3[[#This Row],[Czy dobry przedział ]] = "TAK"), 300, 0)</f>
        <v>0</v>
      </c>
      <c r="I346" s="4" t="str">
        <f>IF(AND(ekodom3[[#This Row],[Data]] &gt;= DATE(2022,4,1), ekodom3[[#This Row],[Data]]&lt;=DATE(2022,9, 30)), "TAK", "NIE")</f>
        <v>NIE</v>
      </c>
      <c r="J346" s="4">
        <f>ekodom3[[#This Row],[Zużycie rodzinne]]+ekodom3[[#This Row],[Specjalne dolanie]]</f>
        <v>190</v>
      </c>
      <c r="K346" s="4">
        <f>ekodom3[[#This Row],[Stan po renetcji]]-ekodom3[[#This Row],[Zmiana]]</f>
        <v>13029</v>
      </c>
      <c r="L346" s="4">
        <f>MAX(ekodom3[[#This Row],[Zbiornik po zmianie]],0)</f>
        <v>13029</v>
      </c>
    </row>
    <row r="347" spans="1:12" x14ac:dyDescent="0.45">
      <c r="A347" s="1">
        <v>44907</v>
      </c>
      <c r="B347">
        <v>0</v>
      </c>
      <c r="C347">
        <f t="shared" si="5"/>
        <v>13029</v>
      </c>
      <c r="D347">
        <f>ekodom3[[#This Row],[retencja]]+ekodom3[[#This Row],[Stan przed]]</f>
        <v>13029</v>
      </c>
      <c r="E347">
        <f>IF(ekodom3[[#This Row],[Dzień tygodnia]] = 3, 260, 190)</f>
        <v>190</v>
      </c>
      <c r="F347">
        <f>WEEKDAY(ekodom3[[#This Row],[Data]],2)</f>
        <v>1</v>
      </c>
      <c r="G347" s="4">
        <f>IF(ekodom3[[#This Row],[retencja]]= 0, G346+1, 0)</f>
        <v>6</v>
      </c>
      <c r="H347" s="4">
        <f>IF(AND(AND(ekodom3[[#This Row],[Dni bez deszczu dp]] &gt;= 5, MOD(ekodom3[[#This Row],[Dni bez deszczu dp]], 5) = 0), ekodom3[[#This Row],[Czy dobry przedział ]] = "TAK"), 300, 0)</f>
        <v>0</v>
      </c>
      <c r="I347" s="4" t="str">
        <f>IF(AND(ekodom3[[#This Row],[Data]] &gt;= DATE(2022,4,1), ekodom3[[#This Row],[Data]]&lt;=DATE(2022,9, 30)), "TAK", "NIE")</f>
        <v>NIE</v>
      </c>
      <c r="J347" s="4">
        <f>ekodom3[[#This Row],[Zużycie rodzinne]]+ekodom3[[#This Row],[Specjalne dolanie]]</f>
        <v>190</v>
      </c>
      <c r="K347" s="4">
        <f>ekodom3[[#This Row],[Stan po renetcji]]-ekodom3[[#This Row],[Zmiana]]</f>
        <v>12839</v>
      </c>
      <c r="L347" s="4">
        <f>MAX(ekodom3[[#This Row],[Zbiornik po zmianie]],0)</f>
        <v>12839</v>
      </c>
    </row>
    <row r="348" spans="1:12" x14ac:dyDescent="0.45">
      <c r="A348" s="1">
        <v>44908</v>
      </c>
      <c r="B348">
        <v>145</v>
      </c>
      <c r="C348">
        <f t="shared" si="5"/>
        <v>12839</v>
      </c>
      <c r="D348">
        <f>ekodom3[[#This Row],[retencja]]+ekodom3[[#This Row],[Stan przed]]</f>
        <v>12984</v>
      </c>
      <c r="E348">
        <f>IF(ekodom3[[#This Row],[Dzień tygodnia]] = 3, 260, 190)</f>
        <v>190</v>
      </c>
      <c r="F348">
        <f>WEEKDAY(ekodom3[[#This Row],[Data]],2)</f>
        <v>2</v>
      </c>
      <c r="G348" s="4">
        <f>IF(ekodom3[[#This Row],[retencja]]= 0, G347+1, 0)</f>
        <v>0</v>
      </c>
      <c r="H348" s="4">
        <f>IF(AND(AND(ekodom3[[#This Row],[Dni bez deszczu dp]] &gt;= 5, MOD(ekodom3[[#This Row],[Dni bez deszczu dp]], 5) = 0), ekodom3[[#This Row],[Czy dobry przedział ]] = "TAK"), 300, 0)</f>
        <v>0</v>
      </c>
      <c r="I348" s="4" t="str">
        <f>IF(AND(ekodom3[[#This Row],[Data]] &gt;= DATE(2022,4,1), ekodom3[[#This Row],[Data]]&lt;=DATE(2022,9, 30)), "TAK", "NIE")</f>
        <v>NIE</v>
      </c>
      <c r="J348" s="4">
        <f>ekodom3[[#This Row],[Zużycie rodzinne]]+ekodom3[[#This Row],[Specjalne dolanie]]</f>
        <v>190</v>
      </c>
      <c r="K348" s="4">
        <f>ekodom3[[#This Row],[Stan po renetcji]]-ekodom3[[#This Row],[Zmiana]]</f>
        <v>12794</v>
      </c>
      <c r="L348" s="4">
        <f>MAX(ekodom3[[#This Row],[Zbiornik po zmianie]],0)</f>
        <v>12794</v>
      </c>
    </row>
    <row r="349" spans="1:12" x14ac:dyDescent="0.45">
      <c r="A349" s="1">
        <v>44909</v>
      </c>
      <c r="B349">
        <v>0</v>
      </c>
      <c r="C349">
        <f t="shared" si="5"/>
        <v>12794</v>
      </c>
      <c r="D349">
        <f>ekodom3[[#This Row],[retencja]]+ekodom3[[#This Row],[Stan przed]]</f>
        <v>12794</v>
      </c>
      <c r="E349">
        <f>IF(ekodom3[[#This Row],[Dzień tygodnia]] = 3, 260, 190)</f>
        <v>260</v>
      </c>
      <c r="F349">
        <f>WEEKDAY(ekodom3[[#This Row],[Data]],2)</f>
        <v>3</v>
      </c>
      <c r="G349" s="4">
        <f>IF(ekodom3[[#This Row],[retencja]]= 0, G348+1, 0)</f>
        <v>1</v>
      </c>
      <c r="H349" s="4">
        <f>IF(AND(AND(ekodom3[[#This Row],[Dni bez deszczu dp]] &gt;= 5, MOD(ekodom3[[#This Row],[Dni bez deszczu dp]], 5) = 0), ekodom3[[#This Row],[Czy dobry przedział ]] = "TAK"), 300, 0)</f>
        <v>0</v>
      </c>
      <c r="I349" s="4" t="str">
        <f>IF(AND(ekodom3[[#This Row],[Data]] &gt;= DATE(2022,4,1), ekodom3[[#This Row],[Data]]&lt;=DATE(2022,9, 30)), "TAK", "NIE")</f>
        <v>NIE</v>
      </c>
      <c r="J349" s="4">
        <f>ekodom3[[#This Row],[Zużycie rodzinne]]+ekodom3[[#This Row],[Specjalne dolanie]]</f>
        <v>260</v>
      </c>
      <c r="K349" s="4">
        <f>ekodom3[[#This Row],[Stan po renetcji]]-ekodom3[[#This Row],[Zmiana]]</f>
        <v>12534</v>
      </c>
      <c r="L349" s="4">
        <f>MAX(ekodom3[[#This Row],[Zbiornik po zmianie]],0)</f>
        <v>12534</v>
      </c>
    </row>
    <row r="350" spans="1:12" x14ac:dyDescent="0.45">
      <c r="A350" s="1">
        <v>44910</v>
      </c>
      <c r="B350">
        <v>0</v>
      </c>
      <c r="C350">
        <f t="shared" si="5"/>
        <v>12534</v>
      </c>
      <c r="D350">
        <f>ekodom3[[#This Row],[retencja]]+ekodom3[[#This Row],[Stan przed]]</f>
        <v>12534</v>
      </c>
      <c r="E350">
        <f>IF(ekodom3[[#This Row],[Dzień tygodnia]] = 3, 260, 190)</f>
        <v>190</v>
      </c>
      <c r="F350">
        <f>WEEKDAY(ekodom3[[#This Row],[Data]],2)</f>
        <v>4</v>
      </c>
      <c r="G350" s="4">
        <f>IF(ekodom3[[#This Row],[retencja]]= 0, G349+1, 0)</f>
        <v>2</v>
      </c>
      <c r="H350" s="4">
        <f>IF(AND(AND(ekodom3[[#This Row],[Dni bez deszczu dp]] &gt;= 5, MOD(ekodom3[[#This Row],[Dni bez deszczu dp]], 5) = 0), ekodom3[[#This Row],[Czy dobry przedział ]] = "TAK"), 300, 0)</f>
        <v>0</v>
      </c>
      <c r="I350" s="4" t="str">
        <f>IF(AND(ekodom3[[#This Row],[Data]] &gt;= DATE(2022,4,1), ekodom3[[#This Row],[Data]]&lt;=DATE(2022,9, 30)), "TAK", "NIE")</f>
        <v>NIE</v>
      </c>
      <c r="J350" s="4">
        <f>ekodom3[[#This Row],[Zużycie rodzinne]]+ekodom3[[#This Row],[Specjalne dolanie]]</f>
        <v>190</v>
      </c>
      <c r="K350" s="4">
        <f>ekodom3[[#This Row],[Stan po renetcji]]-ekodom3[[#This Row],[Zmiana]]</f>
        <v>12344</v>
      </c>
      <c r="L350" s="4">
        <f>MAX(ekodom3[[#This Row],[Zbiornik po zmianie]],0)</f>
        <v>12344</v>
      </c>
    </row>
    <row r="351" spans="1:12" x14ac:dyDescent="0.45">
      <c r="A351" s="1">
        <v>44911</v>
      </c>
      <c r="B351">
        <v>24</v>
      </c>
      <c r="C351">
        <f t="shared" si="5"/>
        <v>12344</v>
      </c>
      <c r="D351">
        <f>ekodom3[[#This Row],[retencja]]+ekodom3[[#This Row],[Stan przed]]</f>
        <v>12368</v>
      </c>
      <c r="E351">
        <f>IF(ekodom3[[#This Row],[Dzień tygodnia]] = 3, 260, 190)</f>
        <v>190</v>
      </c>
      <c r="F351">
        <f>WEEKDAY(ekodom3[[#This Row],[Data]],2)</f>
        <v>5</v>
      </c>
      <c r="G351" s="4">
        <f>IF(ekodom3[[#This Row],[retencja]]= 0, G350+1, 0)</f>
        <v>0</v>
      </c>
      <c r="H351" s="4">
        <f>IF(AND(AND(ekodom3[[#This Row],[Dni bez deszczu dp]] &gt;= 5, MOD(ekodom3[[#This Row],[Dni bez deszczu dp]], 5) = 0), ekodom3[[#This Row],[Czy dobry przedział ]] = "TAK"), 300, 0)</f>
        <v>0</v>
      </c>
      <c r="I351" s="4" t="str">
        <f>IF(AND(ekodom3[[#This Row],[Data]] &gt;= DATE(2022,4,1), ekodom3[[#This Row],[Data]]&lt;=DATE(2022,9, 30)), "TAK", "NIE")</f>
        <v>NIE</v>
      </c>
      <c r="J351" s="4">
        <f>ekodom3[[#This Row],[Zużycie rodzinne]]+ekodom3[[#This Row],[Specjalne dolanie]]</f>
        <v>190</v>
      </c>
      <c r="K351" s="4">
        <f>ekodom3[[#This Row],[Stan po renetcji]]-ekodom3[[#This Row],[Zmiana]]</f>
        <v>12178</v>
      </c>
      <c r="L351" s="4">
        <f>MAX(ekodom3[[#This Row],[Zbiornik po zmianie]],0)</f>
        <v>12178</v>
      </c>
    </row>
    <row r="352" spans="1:12" x14ac:dyDescent="0.45">
      <c r="A352" s="1">
        <v>44912</v>
      </c>
      <c r="B352">
        <v>0</v>
      </c>
      <c r="C352">
        <f t="shared" si="5"/>
        <v>12178</v>
      </c>
      <c r="D352">
        <f>ekodom3[[#This Row],[retencja]]+ekodom3[[#This Row],[Stan przed]]</f>
        <v>12178</v>
      </c>
      <c r="E352">
        <f>IF(ekodom3[[#This Row],[Dzień tygodnia]] = 3, 260, 190)</f>
        <v>190</v>
      </c>
      <c r="F352">
        <f>WEEKDAY(ekodom3[[#This Row],[Data]],2)</f>
        <v>6</v>
      </c>
      <c r="G352" s="4">
        <f>IF(ekodom3[[#This Row],[retencja]]= 0, G351+1, 0)</f>
        <v>1</v>
      </c>
      <c r="H352" s="4">
        <f>IF(AND(AND(ekodom3[[#This Row],[Dni bez deszczu dp]] &gt;= 5, MOD(ekodom3[[#This Row],[Dni bez deszczu dp]], 5) = 0), ekodom3[[#This Row],[Czy dobry przedział ]] = "TAK"), 300, 0)</f>
        <v>0</v>
      </c>
      <c r="I352" s="4" t="str">
        <f>IF(AND(ekodom3[[#This Row],[Data]] &gt;= DATE(2022,4,1), ekodom3[[#This Row],[Data]]&lt;=DATE(2022,9, 30)), "TAK", "NIE")</f>
        <v>NIE</v>
      </c>
      <c r="J352" s="4">
        <f>ekodom3[[#This Row],[Zużycie rodzinne]]+ekodom3[[#This Row],[Specjalne dolanie]]</f>
        <v>190</v>
      </c>
      <c r="K352" s="4">
        <f>ekodom3[[#This Row],[Stan po renetcji]]-ekodom3[[#This Row],[Zmiana]]</f>
        <v>11988</v>
      </c>
      <c r="L352" s="4">
        <f>MAX(ekodom3[[#This Row],[Zbiornik po zmianie]],0)</f>
        <v>11988</v>
      </c>
    </row>
    <row r="353" spans="1:12" x14ac:dyDescent="0.45">
      <c r="A353" s="1">
        <v>44913</v>
      </c>
      <c r="B353">
        <v>0</v>
      </c>
      <c r="C353">
        <f t="shared" si="5"/>
        <v>11988</v>
      </c>
      <c r="D353">
        <f>ekodom3[[#This Row],[retencja]]+ekodom3[[#This Row],[Stan przed]]</f>
        <v>11988</v>
      </c>
      <c r="E353">
        <f>IF(ekodom3[[#This Row],[Dzień tygodnia]] = 3, 260, 190)</f>
        <v>190</v>
      </c>
      <c r="F353">
        <f>WEEKDAY(ekodom3[[#This Row],[Data]],2)</f>
        <v>7</v>
      </c>
      <c r="G353" s="4">
        <f>IF(ekodom3[[#This Row],[retencja]]= 0, G352+1, 0)</f>
        <v>2</v>
      </c>
      <c r="H353" s="4">
        <f>IF(AND(AND(ekodom3[[#This Row],[Dni bez deszczu dp]] &gt;= 5, MOD(ekodom3[[#This Row],[Dni bez deszczu dp]], 5) = 0), ekodom3[[#This Row],[Czy dobry przedział ]] = "TAK"), 300, 0)</f>
        <v>0</v>
      </c>
      <c r="I353" s="4" t="str">
        <f>IF(AND(ekodom3[[#This Row],[Data]] &gt;= DATE(2022,4,1), ekodom3[[#This Row],[Data]]&lt;=DATE(2022,9, 30)), "TAK", "NIE")</f>
        <v>NIE</v>
      </c>
      <c r="J353" s="4">
        <f>ekodom3[[#This Row],[Zużycie rodzinne]]+ekodom3[[#This Row],[Specjalne dolanie]]</f>
        <v>190</v>
      </c>
      <c r="K353" s="4">
        <f>ekodom3[[#This Row],[Stan po renetcji]]-ekodom3[[#This Row],[Zmiana]]</f>
        <v>11798</v>
      </c>
      <c r="L353" s="4">
        <f>MAX(ekodom3[[#This Row],[Zbiornik po zmianie]],0)</f>
        <v>11798</v>
      </c>
    </row>
    <row r="354" spans="1:12" x14ac:dyDescent="0.45">
      <c r="A354" s="1">
        <v>44914</v>
      </c>
      <c r="B354">
        <v>45</v>
      </c>
      <c r="C354">
        <f t="shared" si="5"/>
        <v>11798</v>
      </c>
      <c r="D354">
        <f>ekodom3[[#This Row],[retencja]]+ekodom3[[#This Row],[Stan przed]]</f>
        <v>11843</v>
      </c>
      <c r="E354">
        <f>IF(ekodom3[[#This Row],[Dzień tygodnia]] = 3, 260, 190)</f>
        <v>190</v>
      </c>
      <c r="F354">
        <f>WEEKDAY(ekodom3[[#This Row],[Data]],2)</f>
        <v>1</v>
      </c>
      <c r="G354" s="4">
        <f>IF(ekodom3[[#This Row],[retencja]]= 0, G353+1, 0)</f>
        <v>0</v>
      </c>
      <c r="H354" s="4">
        <f>IF(AND(AND(ekodom3[[#This Row],[Dni bez deszczu dp]] &gt;= 5, MOD(ekodom3[[#This Row],[Dni bez deszczu dp]], 5) = 0), ekodom3[[#This Row],[Czy dobry przedział ]] = "TAK"), 300, 0)</f>
        <v>0</v>
      </c>
      <c r="I354" s="4" t="str">
        <f>IF(AND(ekodom3[[#This Row],[Data]] &gt;= DATE(2022,4,1), ekodom3[[#This Row],[Data]]&lt;=DATE(2022,9, 30)), "TAK", "NIE")</f>
        <v>NIE</v>
      </c>
      <c r="J354" s="4">
        <f>ekodom3[[#This Row],[Zużycie rodzinne]]+ekodom3[[#This Row],[Specjalne dolanie]]</f>
        <v>190</v>
      </c>
      <c r="K354" s="4">
        <f>ekodom3[[#This Row],[Stan po renetcji]]-ekodom3[[#This Row],[Zmiana]]</f>
        <v>11653</v>
      </c>
      <c r="L354" s="4">
        <f>MAX(ekodom3[[#This Row],[Zbiornik po zmianie]],0)</f>
        <v>11653</v>
      </c>
    </row>
    <row r="355" spans="1:12" x14ac:dyDescent="0.45">
      <c r="A355" s="1">
        <v>44915</v>
      </c>
      <c r="B355">
        <v>97</v>
      </c>
      <c r="C355">
        <f t="shared" si="5"/>
        <v>11653</v>
      </c>
      <c r="D355">
        <f>ekodom3[[#This Row],[retencja]]+ekodom3[[#This Row],[Stan przed]]</f>
        <v>11750</v>
      </c>
      <c r="E355">
        <f>IF(ekodom3[[#This Row],[Dzień tygodnia]] = 3, 260, 190)</f>
        <v>190</v>
      </c>
      <c r="F355">
        <f>WEEKDAY(ekodom3[[#This Row],[Data]],2)</f>
        <v>2</v>
      </c>
      <c r="G355" s="4">
        <f>IF(ekodom3[[#This Row],[retencja]]= 0, G354+1, 0)</f>
        <v>0</v>
      </c>
      <c r="H355" s="4">
        <f>IF(AND(AND(ekodom3[[#This Row],[Dni bez deszczu dp]] &gt;= 5, MOD(ekodom3[[#This Row],[Dni bez deszczu dp]], 5) = 0), ekodom3[[#This Row],[Czy dobry przedział ]] = "TAK"), 300, 0)</f>
        <v>0</v>
      </c>
      <c r="I355" s="4" t="str">
        <f>IF(AND(ekodom3[[#This Row],[Data]] &gt;= DATE(2022,4,1), ekodom3[[#This Row],[Data]]&lt;=DATE(2022,9, 30)), "TAK", "NIE")</f>
        <v>NIE</v>
      </c>
      <c r="J355" s="4">
        <f>ekodom3[[#This Row],[Zużycie rodzinne]]+ekodom3[[#This Row],[Specjalne dolanie]]</f>
        <v>190</v>
      </c>
      <c r="K355" s="4">
        <f>ekodom3[[#This Row],[Stan po renetcji]]-ekodom3[[#This Row],[Zmiana]]</f>
        <v>11560</v>
      </c>
      <c r="L355" s="4">
        <f>MAX(ekodom3[[#This Row],[Zbiornik po zmianie]],0)</f>
        <v>11560</v>
      </c>
    </row>
    <row r="356" spans="1:12" x14ac:dyDescent="0.45">
      <c r="A356" s="1">
        <v>44916</v>
      </c>
      <c r="B356">
        <v>0</v>
      </c>
      <c r="C356">
        <f t="shared" si="5"/>
        <v>11560</v>
      </c>
      <c r="D356">
        <f>ekodom3[[#This Row],[retencja]]+ekodom3[[#This Row],[Stan przed]]</f>
        <v>11560</v>
      </c>
      <c r="E356">
        <f>IF(ekodom3[[#This Row],[Dzień tygodnia]] = 3, 260, 190)</f>
        <v>260</v>
      </c>
      <c r="F356">
        <f>WEEKDAY(ekodom3[[#This Row],[Data]],2)</f>
        <v>3</v>
      </c>
      <c r="G356" s="4">
        <f>IF(ekodom3[[#This Row],[retencja]]= 0, G355+1, 0)</f>
        <v>1</v>
      </c>
      <c r="H356" s="4">
        <f>IF(AND(AND(ekodom3[[#This Row],[Dni bez deszczu dp]] &gt;= 5, MOD(ekodom3[[#This Row],[Dni bez deszczu dp]], 5) = 0), ekodom3[[#This Row],[Czy dobry przedział ]] = "TAK"), 300, 0)</f>
        <v>0</v>
      </c>
      <c r="I356" s="4" t="str">
        <f>IF(AND(ekodom3[[#This Row],[Data]] &gt;= DATE(2022,4,1), ekodom3[[#This Row],[Data]]&lt;=DATE(2022,9, 30)), "TAK", "NIE")</f>
        <v>NIE</v>
      </c>
      <c r="J356" s="4">
        <f>ekodom3[[#This Row],[Zużycie rodzinne]]+ekodom3[[#This Row],[Specjalne dolanie]]</f>
        <v>260</v>
      </c>
      <c r="K356" s="4">
        <f>ekodom3[[#This Row],[Stan po renetcji]]-ekodom3[[#This Row],[Zmiana]]</f>
        <v>11300</v>
      </c>
      <c r="L356" s="4">
        <f>MAX(ekodom3[[#This Row],[Zbiornik po zmianie]],0)</f>
        <v>11300</v>
      </c>
    </row>
    <row r="357" spans="1:12" x14ac:dyDescent="0.45">
      <c r="A357" s="1">
        <v>44917</v>
      </c>
      <c r="B357">
        <v>22</v>
      </c>
      <c r="C357">
        <f t="shared" si="5"/>
        <v>11300</v>
      </c>
      <c r="D357">
        <f>ekodom3[[#This Row],[retencja]]+ekodom3[[#This Row],[Stan przed]]</f>
        <v>11322</v>
      </c>
      <c r="E357">
        <f>IF(ekodom3[[#This Row],[Dzień tygodnia]] = 3, 260, 190)</f>
        <v>190</v>
      </c>
      <c r="F357">
        <f>WEEKDAY(ekodom3[[#This Row],[Data]],2)</f>
        <v>4</v>
      </c>
      <c r="G357" s="4">
        <f>IF(ekodom3[[#This Row],[retencja]]= 0, G356+1, 0)</f>
        <v>0</v>
      </c>
      <c r="H357" s="4">
        <f>IF(AND(AND(ekodom3[[#This Row],[Dni bez deszczu dp]] &gt;= 5, MOD(ekodom3[[#This Row],[Dni bez deszczu dp]], 5) = 0), ekodom3[[#This Row],[Czy dobry przedział ]] = "TAK"), 300, 0)</f>
        <v>0</v>
      </c>
      <c r="I357" s="4" t="str">
        <f>IF(AND(ekodom3[[#This Row],[Data]] &gt;= DATE(2022,4,1), ekodom3[[#This Row],[Data]]&lt;=DATE(2022,9, 30)), "TAK", "NIE")</f>
        <v>NIE</v>
      </c>
      <c r="J357" s="4">
        <f>ekodom3[[#This Row],[Zużycie rodzinne]]+ekodom3[[#This Row],[Specjalne dolanie]]</f>
        <v>190</v>
      </c>
      <c r="K357" s="4">
        <f>ekodom3[[#This Row],[Stan po renetcji]]-ekodom3[[#This Row],[Zmiana]]</f>
        <v>11132</v>
      </c>
      <c r="L357" s="4">
        <f>MAX(ekodom3[[#This Row],[Zbiornik po zmianie]],0)</f>
        <v>11132</v>
      </c>
    </row>
    <row r="358" spans="1:12" x14ac:dyDescent="0.45">
      <c r="A358" s="1">
        <v>44918</v>
      </c>
      <c r="B358">
        <v>0</v>
      </c>
      <c r="C358">
        <f t="shared" si="5"/>
        <v>11132</v>
      </c>
      <c r="D358">
        <f>ekodom3[[#This Row],[retencja]]+ekodom3[[#This Row],[Stan przed]]</f>
        <v>11132</v>
      </c>
      <c r="E358">
        <f>IF(ekodom3[[#This Row],[Dzień tygodnia]] = 3, 260, 190)</f>
        <v>190</v>
      </c>
      <c r="F358">
        <f>WEEKDAY(ekodom3[[#This Row],[Data]],2)</f>
        <v>5</v>
      </c>
      <c r="G358" s="4">
        <f>IF(ekodom3[[#This Row],[retencja]]= 0, G357+1, 0)</f>
        <v>1</v>
      </c>
      <c r="H358" s="4">
        <f>IF(AND(AND(ekodom3[[#This Row],[Dni bez deszczu dp]] &gt;= 5, MOD(ekodom3[[#This Row],[Dni bez deszczu dp]], 5) = 0), ekodom3[[#This Row],[Czy dobry przedział ]] = "TAK"), 300, 0)</f>
        <v>0</v>
      </c>
      <c r="I358" s="4" t="str">
        <f>IF(AND(ekodom3[[#This Row],[Data]] &gt;= DATE(2022,4,1), ekodom3[[#This Row],[Data]]&lt;=DATE(2022,9, 30)), "TAK", "NIE")</f>
        <v>NIE</v>
      </c>
      <c r="J358" s="4">
        <f>ekodom3[[#This Row],[Zużycie rodzinne]]+ekodom3[[#This Row],[Specjalne dolanie]]</f>
        <v>190</v>
      </c>
      <c r="K358" s="4">
        <f>ekodom3[[#This Row],[Stan po renetcji]]-ekodom3[[#This Row],[Zmiana]]</f>
        <v>10942</v>
      </c>
      <c r="L358" s="4">
        <f>MAX(ekodom3[[#This Row],[Zbiornik po zmianie]],0)</f>
        <v>10942</v>
      </c>
    </row>
    <row r="359" spans="1:12" x14ac:dyDescent="0.45">
      <c r="A359" s="1">
        <v>44919</v>
      </c>
      <c r="B359">
        <v>0</v>
      </c>
      <c r="C359">
        <f t="shared" si="5"/>
        <v>10942</v>
      </c>
      <c r="D359">
        <f>ekodom3[[#This Row],[retencja]]+ekodom3[[#This Row],[Stan przed]]</f>
        <v>10942</v>
      </c>
      <c r="E359">
        <f>IF(ekodom3[[#This Row],[Dzień tygodnia]] = 3, 260, 190)</f>
        <v>190</v>
      </c>
      <c r="F359">
        <f>WEEKDAY(ekodom3[[#This Row],[Data]],2)</f>
        <v>6</v>
      </c>
      <c r="G359" s="4">
        <f>IF(ekodom3[[#This Row],[retencja]]= 0, G358+1, 0)</f>
        <v>2</v>
      </c>
      <c r="H359" s="4">
        <f>IF(AND(AND(ekodom3[[#This Row],[Dni bez deszczu dp]] &gt;= 5, MOD(ekodom3[[#This Row],[Dni bez deszczu dp]], 5) = 0), ekodom3[[#This Row],[Czy dobry przedział ]] = "TAK"), 300, 0)</f>
        <v>0</v>
      </c>
      <c r="I359" s="4" t="str">
        <f>IF(AND(ekodom3[[#This Row],[Data]] &gt;= DATE(2022,4,1), ekodom3[[#This Row],[Data]]&lt;=DATE(2022,9, 30)), "TAK", "NIE")</f>
        <v>NIE</v>
      </c>
      <c r="J359" s="4">
        <f>ekodom3[[#This Row],[Zużycie rodzinne]]+ekodom3[[#This Row],[Specjalne dolanie]]</f>
        <v>190</v>
      </c>
      <c r="K359" s="4">
        <f>ekodom3[[#This Row],[Stan po renetcji]]-ekodom3[[#This Row],[Zmiana]]</f>
        <v>10752</v>
      </c>
      <c r="L359" s="4">
        <f>MAX(ekodom3[[#This Row],[Zbiornik po zmianie]],0)</f>
        <v>10752</v>
      </c>
    </row>
    <row r="360" spans="1:12" x14ac:dyDescent="0.45">
      <c r="A360" s="1">
        <v>44920</v>
      </c>
      <c r="B360">
        <v>0</v>
      </c>
      <c r="C360">
        <f t="shared" si="5"/>
        <v>10752</v>
      </c>
      <c r="D360">
        <f>ekodom3[[#This Row],[retencja]]+ekodom3[[#This Row],[Stan przed]]</f>
        <v>10752</v>
      </c>
      <c r="E360">
        <f>IF(ekodom3[[#This Row],[Dzień tygodnia]] = 3, 260, 190)</f>
        <v>190</v>
      </c>
      <c r="F360">
        <f>WEEKDAY(ekodom3[[#This Row],[Data]],2)</f>
        <v>7</v>
      </c>
      <c r="G360" s="4">
        <f>IF(ekodom3[[#This Row],[retencja]]= 0, G359+1, 0)</f>
        <v>3</v>
      </c>
      <c r="H360" s="4">
        <f>IF(AND(AND(ekodom3[[#This Row],[Dni bez deszczu dp]] &gt;= 5, MOD(ekodom3[[#This Row],[Dni bez deszczu dp]], 5) = 0), ekodom3[[#This Row],[Czy dobry przedział ]] = "TAK"), 300, 0)</f>
        <v>0</v>
      </c>
      <c r="I360" s="4" t="str">
        <f>IF(AND(ekodom3[[#This Row],[Data]] &gt;= DATE(2022,4,1), ekodom3[[#This Row],[Data]]&lt;=DATE(2022,9, 30)), "TAK", "NIE")</f>
        <v>NIE</v>
      </c>
      <c r="J360" s="4">
        <f>ekodom3[[#This Row],[Zużycie rodzinne]]+ekodom3[[#This Row],[Specjalne dolanie]]</f>
        <v>190</v>
      </c>
      <c r="K360" s="4">
        <f>ekodom3[[#This Row],[Stan po renetcji]]-ekodom3[[#This Row],[Zmiana]]</f>
        <v>10562</v>
      </c>
      <c r="L360" s="4">
        <f>MAX(ekodom3[[#This Row],[Zbiornik po zmianie]],0)</f>
        <v>10562</v>
      </c>
    </row>
    <row r="361" spans="1:12" x14ac:dyDescent="0.45">
      <c r="A361" s="1">
        <v>44921</v>
      </c>
      <c r="B361">
        <v>135</v>
      </c>
      <c r="C361">
        <f t="shared" si="5"/>
        <v>10562</v>
      </c>
      <c r="D361">
        <f>ekodom3[[#This Row],[retencja]]+ekodom3[[#This Row],[Stan przed]]</f>
        <v>10697</v>
      </c>
      <c r="E361">
        <f>IF(ekodom3[[#This Row],[Dzień tygodnia]] = 3, 260, 190)</f>
        <v>190</v>
      </c>
      <c r="F361">
        <f>WEEKDAY(ekodom3[[#This Row],[Data]],2)</f>
        <v>1</v>
      </c>
      <c r="G361" s="4">
        <f>IF(ekodom3[[#This Row],[retencja]]= 0, G360+1, 0)</f>
        <v>0</v>
      </c>
      <c r="H361" s="4">
        <f>IF(AND(AND(ekodom3[[#This Row],[Dni bez deszczu dp]] &gt;= 5, MOD(ekodom3[[#This Row],[Dni bez deszczu dp]], 5) = 0), ekodom3[[#This Row],[Czy dobry przedział ]] = "TAK"), 300, 0)</f>
        <v>0</v>
      </c>
      <c r="I361" s="4" t="str">
        <f>IF(AND(ekodom3[[#This Row],[Data]] &gt;= DATE(2022,4,1), ekodom3[[#This Row],[Data]]&lt;=DATE(2022,9, 30)), "TAK", "NIE")</f>
        <v>NIE</v>
      </c>
      <c r="J361" s="4">
        <f>ekodom3[[#This Row],[Zużycie rodzinne]]+ekodom3[[#This Row],[Specjalne dolanie]]</f>
        <v>190</v>
      </c>
      <c r="K361" s="4">
        <f>ekodom3[[#This Row],[Stan po renetcji]]-ekodom3[[#This Row],[Zmiana]]</f>
        <v>10507</v>
      </c>
      <c r="L361" s="4">
        <f>MAX(ekodom3[[#This Row],[Zbiornik po zmianie]],0)</f>
        <v>10507</v>
      </c>
    </row>
    <row r="362" spans="1:12" x14ac:dyDescent="0.45">
      <c r="A362" s="1">
        <v>44922</v>
      </c>
      <c r="B362">
        <v>0</v>
      </c>
      <c r="C362">
        <f t="shared" si="5"/>
        <v>10507</v>
      </c>
      <c r="D362">
        <f>ekodom3[[#This Row],[retencja]]+ekodom3[[#This Row],[Stan przed]]</f>
        <v>10507</v>
      </c>
      <c r="E362">
        <f>IF(ekodom3[[#This Row],[Dzień tygodnia]] = 3, 260, 190)</f>
        <v>190</v>
      </c>
      <c r="F362">
        <f>WEEKDAY(ekodom3[[#This Row],[Data]],2)</f>
        <v>2</v>
      </c>
      <c r="G362" s="4">
        <f>IF(ekodom3[[#This Row],[retencja]]= 0, G361+1, 0)</f>
        <v>1</v>
      </c>
      <c r="H362" s="4">
        <f>IF(AND(AND(ekodom3[[#This Row],[Dni bez deszczu dp]] &gt;= 5, MOD(ekodom3[[#This Row],[Dni bez deszczu dp]], 5) = 0), ekodom3[[#This Row],[Czy dobry przedział ]] = "TAK"), 300, 0)</f>
        <v>0</v>
      </c>
      <c r="I362" s="4" t="str">
        <f>IF(AND(ekodom3[[#This Row],[Data]] &gt;= DATE(2022,4,1), ekodom3[[#This Row],[Data]]&lt;=DATE(2022,9, 30)), "TAK", "NIE")</f>
        <v>NIE</v>
      </c>
      <c r="J362" s="4">
        <f>ekodom3[[#This Row],[Zużycie rodzinne]]+ekodom3[[#This Row],[Specjalne dolanie]]</f>
        <v>190</v>
      </c>
      <c r="K362" s="4">
        <f>ekodom3[[#This Row],[Stan po renetcji]]-ekodom3[[#This Row],[Zmiana]]</f>
        <v>10317</v>
      </c>
      <c r="L362" s="4">
        <f>MAX(ekodom3[[#This Row],[Zbiornik po zmianie]],0)</f>
        <v>10317</v>
      </c>
    </row>
    <row r="363" spans="1:12" x14ac:dyDescent="0.45">
      <c r="A363" s="1">
        <v>44923</v>
      </c>
      <c r="B363">
        <v>153</v>
      </c>
      <c r="C363">
        <f t="shared" si="5"/>
        <v>10317</v>
      </c>
      <c r="D363">
        <f>ekodom3[[#This Row],[retencja]]+ekodom3[[#This Row],[Stan przed]]</f>
        <v>10470</v>
      </c>
      <c r="E363">
        <f>IF(ekodom3[[#This Row],[Dzień tygodnia]] = 3, 260, 190)</f>
        <v>260</v>
      </c>
      <c r="F363">
        <f>WEEKDAY(ekodom3[[#This Row],[Data]],2)</f>
        <v>3</v>
      </c>
      <c r="G363" s="4">
        <f>IF(ekodom3[[#This Row],[retencja]]= 0, G362+1, 0)</f>
        <v>0</v>
      </c>
      <c r="H363" s="4">
        <f>IF(AND(AND(ekodom3[[#This Row],[Dni bez deszczu dp]] &gt;= 5, MOD(ekodom3[[#This Row],[Dni bez deszczu dp]], 5) = 0), ekodom3[[#This Row],[Czy dobry przedział ]] = "TAK"), 300, 0)</f>
        <v>0</v>
      </c>
      <c r="I363" s="4" t="str">
        <f>IF(AND(ekodom3[[#This Row],[Data]] &gt;= DATE(2022,4,1), ekodom3[[#This Row],[Data]]&lt;=DATE(2022,9, 30)), "TAK", "NIE")</f>
        <v>NIE</v>
      </c>
      <c r="J363" s="4">
        <f>ekodom3[[#This Row],[Zużycie rodzinne]]+ekodom3[[#This Row],[Specjalne dolanie]]</f>
        <v>260</v>
      </c>
      <c r="K363" s="4">
        <f>ekodom3[[#This Row],[Stan po renetcji]]-ekodom3[[#This Row],[Zmiana]]</f>
        <v>10210</v>
      </c>
      <c r="L363" s="4">
        <f>MAX(ekodom3[[#This Row],[Zbiornik po zmianie]],0)</f>
        <v>10210</v>
      </c>
    </row>
    <row r="364" spans="1:12" x14ac:dyDescent="0.45">
      <c r="A364" s="1">
        <v>44924</v>
      </c>
      <c r="B364">
        <v>0</v>
      </c>
      <c r="C364">
        <f t="shared" si="5"/>
        <v>10210</v>
      </c>
      <c r="D364">
        <f>ekodom3[[#This Row],[retencja]]+ekodom3[[#This Row],[Stan przed]]</f>
        <v>10210</v>
      </c>
      <c r="E364">
        <f>IF(ekodom3[[#This Row],[Dzień tygodnia]] = 3, 260, 190)</f>
        <v>190</v>
      </c>
      <c r="F364">
        <f>WEEKDAY(ekodom3[[#This Row],[Data]],2)</f>
        <v>4</v>
      </c>
      <c r="G364" s="4">
        <f>IF(ekodom3[[#This Row],[retencja]]= 0, G363+1, 0)</f>
        <v>1</v>
      </c>
      <c r="H364" s="4">
        <f>IF(AND(AND(ekodom3[[#This Row],[Dni bez deszczu dp]] &gt;= 5, MOD(ekodom3[[#This Row],[Dni bez deszczu dp]], 5) = 0), ekodom3[[#This Row],[Czy dobry przedział ]] = "TAK"), 300, 0)</f>
        <v>0</v>
      </c>
      <c r="I364" s="4" t="str">
        <f>IF(AND(ekodom3[[#This Row],[Data]] &gt;= DATE(2022,4,1), ekodom3[[#This Row],[Data]]&lt;=DATE(2022,9, 30)), "TAK", "NIE")</f>
        <v>NIE</v>
      </c>
      <c r="J364" s="4">
        <f>ekodom3[[#This Row],[Zużycie rodzinne]]+ekodom3[[#This Row],[Specjalne dolanie]]</f>
        <v>190</v>
      </c>
      <c r="K364" s="4">
        <f>ekodom3[[#This Row],[Stan po renetcji]]-ekodom3[[#This Row],[Zmiana]]</f>
        <v>10020</v>
      </c>
      <c r="L364" s="4">
        <f>MAX(ekodom3[[#This Row],[Zbiornik po zmianie]],0)</f>
        <v>10020</v>
      </c>
    </row>
    <row r="365" spans="1:12" x14ac:dyDescent="0.45">
      <c r="A365" s="1">
        <v>44925</v>
      </c>
      <c r="B365">
        <v>0</v>
      </c>
      <c r="C365">
        <f t="shared" si="5"/>
        <v>10020</v>
      </c>
      <c r="D365">
        <f>ekodom3[[#This Row],[retencja]]+ekodom3[[#This Row],[Stan przed]]</f>
        <v>10020</v>
      </c>
      <c r="E365">
        <f>IF(ekodom3[[#This Row],[Dzień tygodnia]] = 3, 260, 190)</f>
        <v>190</v>
      </c>
      <c r="F365">
        <f>WEEKDAY(ekodom3[[#This Row],[Data]],2)</f>
        <v>5</v>
      </c>
      <c r="G365" s="4">
        <f>IF(ekodom3[[#This Row],[retencja]]= 0, G364+1, 0)</f>
        <v>2</v>
      </c>
      <c r="H365" s="4">
        <f>IF(AND(AND(ekodom3[[#This Row],[Dni bez deszczu dp]] &gt;= 5, MOD(ekodom3[[#This Row],[Dni bez deszczu dp]], 5) = 0), ekodom3[[#This Row],[Czy dobry przedział ]] = "TAK"), 300, 0)</f>
        <v>0</v>
      </c>
      <c r="I365" s="4" t="str">
        <f>IF(AND(ekodom3[[#This Row],[Data]] &gt;= DATE(2022,4,1), ekodom3[[#This Row],[Data]]&lt;=DATE(2022,9, 30)), "TAK", "NIE")</f>
        <v>NIE</v>
      </c>
      <c r="J365" s="4">
        <f>ekodom3[[#This Row],[Zużycie rodzinne]]+ekodom3[[#This Row],[Specjalne dolanie]]</f>
        <v>190</v>
      </c>
      <c r="K365" s="4">
        <f>ekodom3[[#This Row],[Stan po renetcji]]-ekodom3[[#This Row],[Zmiana]]</f>
        <v>9830</v>
      </c>
      <c r="L365" s="4">
        <f>MAX(ekodom3[[#This Row],[Zbiornik po zmianie]],0)</f>
        <v>9830</v>
      </c>
    </row>
    <row r="366" spans="1:12" x14ac:dyDescent="0.45">
      <c r="A366" s="1">
        <v>44926</v>
      </c>
      <c r="B366">
        <v>144</v>
      </c>
      <c r="C366">
        <f t="shared" si="5"/>
        <v>9830</v>
      </c>
      <c r="D366">
        <f>ekodom3[[#This Row],[retencja]]+ekodom3[[#This Row],[Stan przed]]</f>
        <v>9974</v>
      </c>
      <c r="E366">
        <f>IF(ekodom3[[#This Row],[Dzień tygodnia]] = 3, 260, 190)</f>
        <v>190</v>
      </c>
      <c r="F366">
        <f>WEEKDAY(ekodom3[[#This Row],[Data]],2)</f>
        <v>6</v>
      </c>
      <c r="G366" s="4">
        <f>IF(ekodom3[[#This Row],[retencja]]= 0, G365+1, 0)</f>
        <v>0</v>
      </c>
      <c r="H366" s="4">
        <f>IF(AND(AND(ekodom3[[#This Row],[Dni bez deszczu dp]] &gt;= 5, MOD(ekodom3[[#This Row],[Dni bez deszczu dp]], 5) = 0), ekodom3[[#This Row],[Czy dobry przedział ]] = "TAK"), 300, 0)</f>
        <v>0</v>
      </c>
      <c r="I366" s="4" t="str">
        <f>IF(AND(ekodom3[[#This Row],[Data]] &gt;= DATE(2022,4,1), ekodom3[[#This Row],[Data]]&lt;=DATE(2022,9, 30)), "TAK", "NIE")</f>
        <v>NIE</v>
      </c>
      <c r="J366" s="4">
        <f>ekodom3[[#This Row],[Zużycie rodzinne]]+ekodom3[[#This Row],[Specjalne dolanie]]</f>
        <v>190</v>
      </c>
      <c r="K366" s="4">
        <f>ekodom3[[#This Row],[Stan po renetcji]]-ekodom3[[#This Row],[Zmiana]]</f>
        <v>9784</v>
      </c>
      <c r="L366" s="4">
        <f>MAX(ekodom3[[#This Row],[Zbiornik po zmianie]],0)</f>
        <v>9784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BD38-34D6-463F-A280-5B99527E12DC}">
  <dimension ref="A1:P366"/>
  <sheetViews>
    <sheetView topLeftCell="I1" workbookViewId="0">
      <selection activeCell="O19" sqref="O19"/>
    </sheetView>
  </sheetViews>
  <sheetFormatPr defaultRowHeight="14.25" x14ac:dyDescent="0.45"/>
  <cols>
    <col min="1" max="1" width="9.9296875" bestFit="1" customWidth="1"/>
    <col min="2" max="2" width="9.53125" bestFit="1" customWidth="1"/>
    <col min="3" max="3" width="9.53125" customWidth="1"/>
    <col min="4" max="4" width="16.59765625" customWidth="1"/>
    <col min="5" max="5" width="15.3984375" customWidth="1"/>
    <col min="15" max="15" width="15.6640625" bestFit="1" customWidth="1"/>
    <col min="16" max="16" width="13.3984375" bestFit="1" customWidth="1"/>
  </cols>
  <sheetData>
    <row r="1" spans="1:16" x14ac:dyDescent="0.4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45">
      <c r="A2" s="1">
        <v>44562</v>
      </c>
      <c r="B2">
        <v>0</v>
      </c>
      <c r="C2">
        <v>0</v>
      </c>
      <c r="D2">
        <f>ekodom35[[#This Row],[retencja]]+ekodom35[[#This Row],[Stan przed]]</f>
        <v>0</v>
      </c>
      <c r="E2">
        <f>IF(ekodom35[[#This Row],[Dzień tygodnia]] = 3, 260, 190)</f>
        <v>190</v>
      </c>
      <c r="F2">
        <f>WEEKDAY(ekodom35[[#This Row],[Data]],2)</f>
        <v>6</v>
      </c>
      <c r="G2" s="4">
        <v>1</v>
      </c>
      <c r="H2" s="4">
        <f>IF(AND(AND(ekodom35[[#This Row],[Dni bez deszczu dp]] &gt;= 5, MOD(ekodom35[[#This Row],[Dni bez deszczu dp]], 5) = 0), ekodom35[[#This Row],[Czy dobry przedział ]] = "TAK"), 300, 0)</f>
        <v>0</v>
      </c>
      <c r="I2" s="4" t="str">
        <f>IF(AND(ekodom35[[#This Row],[Data]] &gt;= DATE(2022,4,1), ekodom35[[#This Row],[Data]]&lt;=DATE(2022,9, 30)), "TAK", "NIE")</f>
        <v>NIE</v>
      </c>
      <c r="J2" s="4">
        <f>ekodom35[[#This Row],[Zużycie rodzinne]]+ekodom35[[#This Row],[Specjalne dolanie]]</f>
        <v>190</v>
      </c>
      <c r="K2" s="4">
        <f>ekodom35[[#This Row],[Stan po renetcji]]-ekodom35[[#This Row],[Zmiana]]</f>
        <v>-190</v>
      </c>
      <c r="L2" s="4">
        <f>MAX(ekodom35[[#This Row],[Zbiornik po zmianie]],0)</f>
        <v>0</v>
      </c>
    </row>
    <row r="3" spans="1:16" x14ac:dyDescent="0.45">
      <c r="A3" s="1">
        <v>44563</v>
      </c>
      <c r="B3">
        <v>0</v>
      </c>
      <c r="C3">
        <f>L2</f>
        <v>0</v>
      </c>
      <c r="D3">
        <f>ekodom35[[#This Row],[retencja]]+ekodom35[[#This Row],[Stan przed]]</f>
        <v>0</v>
      </c>
      <c r="E3">
        <f>IF(ekodom35[[#This Row],[Dzień tygodnia]] = 3, 260, 190)</f>
        <v>190</v>
      </c>
      <c r="F3">
        <f>WEEKDAY(ekodom35[[#This Row],[Data]],2)</f>
        <v>7</v>
      </c>
      <c r="G3" s="4">
        <f>IF(ekodom35[[#This Row],[retencja]]= 0, G2+1, 0)</f>
        <v>2</v>
      </c>
      <c r="H3" s="4">
        <f>IF(AND(AND(ekodom35[[#This Row],[Dni bez deszczu dp]] &gt;= 5, MOD(ekodom35[[#This Row],[Dni bez deszczu dp]], 5) = 0), ekodom35[[#This Row],[Czy dobry przedział ]] = "TAK"), 300, 0)</f>
        <v>0</v>
      </c>
      <c r="I3" s="4" t="str">
        <f>IF(AND(ekodom35[[#This Row],[Data]] &gt;= DATE(2022,4,1), ekodom35[[#This Row],[Data]]&lt;=DATE(2022,9, 30)), "TAK", "NIE")</f>
        <v>NIE</v>
      </c>
      <c r="J3" s="4">
        <f>ekodom35[[#This Row],[Zużycie rodzinne]]+ekodom35[[#This Row],[Specjalne dolanie]]</f>
        <v>190</v>
      </c>
      <c r="K3" s="4">
        <f>ekodom35[[#This Row],[Stan po renetcji]]-ekodom35[[#This Row],[Zmiana]]</f>
        <v>-190</v>
      </c>
      <c r="L3" s="4">
        <f>MAX(ekodom35[[#This Row],[Zbiornik po zmianie]],0)</f>
        <v>0</v>
      </c>
      <c r="O3" s="10" t="s">
        <v>12</v>
      </c>
      <c r="P3" t="s">
        <v>26</v>
      </c>
    </row>
    <row r="4" spans="1:16" x14ac:dyDescent="0.45">
      <c r="A4" s="1">
        <v>44564</v>
      </c>
      <c r="B4">
        <v>0</v>
      </c>
      <c r="C4">
        <f t="shared" ref="C4:C67" si="0">L3</f>
        <v>0</v>
      </c>
      <c r="D4">
        <f>ekodom35[[#This Row],[retencja]]+ekodom35[[#This Row],[Stan przed]]</f>
        <v>0</v>
      </c>
      <c r="E4">
        <f>IF(ekodom35[[#This Row],[Dzień tygodnia]] = 3, 260, 190)</f>
        <v>190</v>
      </c>
      <c r="F4">
        <f>WEEKDAY(ekodom35[[#This Row],[Data]],2)</f>
        <v>1</v>
      </c>
      <c r="G4" s="4">
        <f>IF(ekodom35[[#This Row],[retencja]]= 0, G3+1, 0)</f>
        <v>3</v>
      </c>
      <c r="H4" s="4">
        <f>IF(AND(AND(ekodom35[[#This Row],[Dni bez deszczu dp]] &gt;= 5, MOD(ekodom35[[#This Row],[Dni bez deszczu dp]], 5) = 0), ekodom35[[#This Row],[Czy dobry przedział ]] = "TAK"), 300, 0)</f>
        <v>0</v>
      </c>
      <c r="I4" s="4" t="str">
        <f>IF(AND(ekodom35[[#This Row],[Data]] &gt;= DATE(2022,4,1), ekodom35[[#This Row],[Data]]&lt;=DATE(2022,9, 30)), "TAK", "NIE")</f>
        <v>NIE</v>
      </c>
      <c r="J4" s="4">
        <f>ekodom35[[#This Row],[Zużycie rodzinne]]+ekodom35[[#This Row],[Specjalne dolanie]]</f>
        <v>190</v>
      </c>
      <c r="K4" s="4">
        <f>ekodom35[[#This Row],[Stan po renetcji]]-ekodom35[[#This Row],[Zmiana]]</f>
        <v>-190</v>
      </c>
      <c r="L4" s="4">
        <f>MAX(ekodom35[[#This Row],[Zbiornik po zmianie]],0)</f>
        <v>0</v>
      </c>
      <c r="O4" s="11" t="s">
        <v>14</v>
      </c>
      <c r="P4" s="4">
        <v>2452</v>
      </c>
    </row>
    <row r="5" spans="1:16" x14ac:dyDescent="0.45">
      <c r="A5" s="1">
        <v>44565</v>
      </c>
      <c r="B5">
        <v>0</v>
      </c>
      <c r="C5">
        <f t="shared" si="0"/>
        <v>0</v>
      </c>
      <c r="D5">
        <f>ekodom35[[#This Row],[retencja]]+ekodom35[[#This Row],[Stan przed]]</f>
        <v>0</v>
      </c>
      <c r="E5">
        <f>IF(ekodom35[[#This Row],[Dzień tygodnia]] = 3, 260, 190)</f>
        <v>190</v>
      </c>
      <c r="F5">
        <f>WEEKDAY(ekodom35[[#This Row],[Data]],2)</f>
        <v>2</v>
      </c>
      <c r="G5" s="4">
        <f>IF(ekodom35[[#This Row],[retencja]]= 0, G4+1, 0)</f>
        <v>4</v>
      </c>
      <c r="H5" s="4">
        <f>IF(AND(AND(ekodom35[[#This Row],[Dni bez deszczu dp]] &gt;= 5, MOD(ekodom35[[#This Row],[Dni bez deszczu dp]], 5) = 0), ekodom35[[#This Row],[Czy dobry przedział ]] = "TAK"), 300, 0)</f>
        <v>0</v>
      </c>
      <c r="I5" s="4" t="str">
        <f>IF(AND(ekodom35[[#This Row],[Data]] &gt;= DATE(2022,4,1), ekodom35[[#This Row],[Data]]&lt;=DATE(2022,9, 30)), "TAK", "NIE")</f>
        <v>NIE</v>
      </c>
      <c r="J5" s="4">
        <f>ekodom35[[#This Row],[Zużycie rodzinne]]+ekodom35[[#This Row],[Specjalne dolanie]]</f>
        <v>190</v>
      </c>
      <c r="K5" s="4">
        <f>ekodom35[[#This Row],[Stan po renetcji]]-ekodom35[[#This Row],[Zmiana]]</f>
        <v>-190</v>
      </c>
      <c r="L5" s="4">
        <f>MAX(ekodom35[[#This Row],[Zbiornik po zmianie]],0)</f>
        <v>0</v>
      </c>
      <c r="O5" s="11" t="s">
        <v>15</v>
      </c>
      <c r="P5" s="4">
        <v>1381</v>
      </c>
    </row>
    <row r="6" spans="1:16" x14ac:dyDescent="0.45">
      <c r="A6" s="1">
        <v>44566</v>
      </c>
      <c r="B6">
        <v>0</v>
      </c>
      <c r="C6">
        <f t="shared" si="0"/>
        <v>0</v>
      </c>
      <c r="D6">
        <f>ekodom35[[#This Row],[retencja]]+ekodom35[[#This Row],[Stan przed]]</f>
        <v>0</v>
      </c>
      <c r="E6">
        <f>IF(ekodom35[[#This Row],[Dzień tygodnia]] = 3, 260, 190)</f>
        <v>260</v>
      </c>
      <c r="F6">
        <f>WEEKDAY(ekodom35[[#This Row],[Data]],2)</f>
        <v>3</v>
      </c>
      <c r="G6" s="4">
        <f>IF(ekodom35[[#This Row],[retencja]]= 0, G5+1, 0)</f>
        <v>5</v>
      </c>
      <c r="H6" s="4">
        <f>IF(AND(AND(ekodom35[[#This Row],[Dni bez deszczu dp]] &gt;= 5, MOD(ekodom35[[#This Row],[Dni bez deszczu dp]], 5) = 0), ekodom35[[#This Row],[Czy dobry przedział ]] = "TAK"), 300, 0)</f>
        <v>0</v>
      </c>
      <c r="I6" s="4" t="str">
        <f>IF(AND(ekodom35[[#This Row],[Data]] &gt;= DATE(2022,4,1), ekodom35[[#This Row],[Data]]&lt;=DATE(2022,9, 30)), "TAK", "NIE")</f>
        <v>NIE</v>
      </c>
      <c r="J6" s="4">
        <f>ekodom35[[#This Row],[Zużycie rodzinne]]+ekodom35[[#This Row],[Specjalne dolanie]]</f>
        <v>260</v>
      </c>
      <c r="K6" s="4">
        <f>ekodom35[[#This Row],[Stan po renetcji]]-ekodom35[[#This Row],[Zmiana]]</f>
        <v>-260</v>
      </c>
      <c r="L6" s="4">
        <f>MAX(ekodom35[[#This Row],[Zbiornik po zmianie]],0)</f>
        <v>0</v>
      </c>
      <c r="O6" s="11" t="s">
        <v>16</v>
      </c>
      <c r="P6" s="4">
        <v>3755</v>
      </c>
    </row>
    <row r="7" spans="1:16" x14ac:dyDescent="0.45">
      <c r="A7" s="1">
        <v>44567</v>
      </c>
      <c r="B7">
        <v>0</v>
      </c>
      <c r="C7">
        <f t="shared" si="0"/>
        <v>0</v>
      </c>
      <c r="D7">
        <f>ekodom35[[#This Row],[retencja]]+ekodom35[[#This Row],[Stan przed]]</f>
        <v>0</v>
      </c>
      <c r="E7">
        <f>IF(ekodom35[[#This Row],[Dzień tygodnia]] = 3, 260, 190)</f>
        <v>190</v>
      </c>
      <c r="F7">
        <f>WEEKDAY(ekodom35[[#This Row],[Data]],2)</f>
        <v>4</v>
      </c>
      <c r="G7" s="4">
        <f>IF(ekodom35[[#This Row],[retencja]]= 0, G6+1, 0)</f>
        <v>6</v>
      </c>
      <c r="H7" s="4">
        <f>IF(AND(AND(ekodom35[[#This Row],[Dni bez deszczu dp]] &gt;= 5, MOD(ekodom35[[#This Row],[Dni bez deszczu dp]], 5) = 0), ekodom35[[#This Row],[Czy dobry przedział ]] = "TAK"), 300, 0)</f>
        <v>0</v>
      </c>
      <c r="I7" s="4" t="str">
        <f>IF(AND(ekodom35[[#This Row],[Data]] &gt;= DATE(2022,4,1), ekodom35[[#This Row],[Data]]&lt;=DATE(2022,9, 30)), "TAK", "NIE")</f>
        <v>NIE</v>
      </c>
      <c r="J7" s="4">
        <f>ekodom35[[#This Row],[Zużycie rodzinne]]+ekodom35[[#This Row],[Specjalne dolanie]]</f>
        <v>190</v>
      </c>
      <c r="K7" s="4">
        <f>ekodom35[[#This Row],[Stan po renetcji]]-ekodom35[[#This Row],[Zmiana]]</f>
        <v>-190</v>
      </c>
      <c r="L7" s="4">
        <f>MAX(ekodom35[[#This Row],[Zbiornik po zmianie]],0)</f>
        <v>0</v>
      </c>
      <c r="O7" s="11" t="s">
        <v>17</v>
      </c>
      <c r="P7" s="4">
        <v>4213</v>
      </c>
    </row>
    <row r="8" spans="1:16" x14ac:dyDescent="0.45">
      <c r="A8" s="1">
        <v>44568</v>
      </c>
      <c r="B8">
        <v>0</v>
      </c>
      <c r="C8">
        <f t="shared" si="0"/>
        <v>0</v>
      </c>
      <c r="D8">
        <f>ekodom35[[#This Row],[retencja]]+ekodom35[[#This Row],[Stan przed]]</f>
        <v>0</v>
      </c>
      <c r="E8">
        <f>IF(ekodom35[[#This Row],[Dzień tygodnia]] = 3, 260, 190)</f>
        <v>190</v>
      </c>
      <c r="F8">
        <f>WEEKDAY(ekodom35[[#This Row],[Data]],2)</f>
        <v>5</v>
      </c>
      <c r="G8" s="4">
        <f>IF(ekodom35[[#This Row],[retencja]]= 0, G7+1, 0)</f>
        <v>7</v>
      </c>
      <c r="H8" s="4">
        <f>IF(AND(AND(ekodom35[[#This Row],[Dni bez deszczu dp]] &gt;= 5, MOD(ekodom35[[#This Row],[Dni bez deszczu dp]], 5) = 0), ekodom35[[#This Row],[Czy dobry przedział ]] = "TAK"), 300, 0)</f>
        <v>0</v>
      </c>
      <c r="I8" s="4" t="str">
        <f>IF(AND(ekodom35[[#This Row],[Data]] &gt;= DATE(2022,4,1), ekodom35[[#This Row],[Data]]&lt;=DATE(2022,9, 30)), "TAK", "NIE")</f>
        <v>NIE</v>
      </c>
      <c r="J8" s="4">
        <f>ekodom35[[#This Row],[Zużycie rodzinne]]+ekodom35[[#This Row],[Specjalne dolanie]]</f>
        <v>190</v>
      </c>
      <c r="K8" s="4">
        <f>ekodom35[[#This Row],[Stan po renetcji]]-ekodom35[[#This Row],[Zmiana]]</f>
        <v>-190</v>
      </c>
      <c r="L8" s="4">
        <f>MAX(ekodom35[[#This Row],[Zbiornik po zmianie]],0)</f>
        <v>0</v>
      </c>
      <c r="O8" s="11" t="s">
        <v>18</v>
      </c>
      <c r="P8" s="4">
        <v>3935</v>
      </c>
    </row>
    <row r="9" spans="1:16" x14ac:dyDescent="0.45">
      <c r="A9" s="1">
        <v>44569</v>
      </c>
      <c r="B9">
        <v>41</v>
      </c>
      <c r="C9">
        <f t="shared" si="0"/>
        <v>0</v>
      </c>
      <c r="D9">
        <f>ekodom35[[#This Row],[retencja]]+ekodom35[[#This Row],[Stan przed]]</f>
        <v>41</v>
      </c>
      <c r="E9">
        <f>IF(ekodom35[[#This Row],[Dzień tygodnia]] = 3, 260, 190)</f>
        <v>190</v>
      </c>
      <c r="F9">
        <f>WEEKDAY(ekodom35[[#This Row],[Data]],2)</f>
        <v>6</v>
      </c>
      <c r="G9" s="4">
        <f>IF(ekodom35[[#This Row],[retencja]]= 0, G8+1, 0)</f>
        <v>0</v>
      </c>
      <c r="H9" s="4">
        <f>IF(AND(AND(ekodom35[[#This Row],[Dni bez deszczu dp]] &gt;= 5, MOD(ekodom35[[#This Row],[Dni bez deszczu dp]], 5) = 0), ekodom35[[#This Row],[Czy dobry przedział ]] = "TAK"), 300, 0)</f>
        <v>0</v>
      </c>
      <c r="I9" s="4" t="str">
        <f>IF(AND(ekodom35[[#This Row],[Data]] &gt;= DATE(2022,4,1), ekodom35[[#This Row],[Data]]&lt;=DATE(2022,9, 30)), "TAK", "NIE")</f>
        <v>NIE</v>
      </c>
      <c r="J9" s="4">
        <f>ekodom35[[#This Row],[Zużycie rodzinne]]+ekodom35[[#This Row],[Specjalne dolanie]]</f>
        <v>190</v>
      </c>
      <c r="K9" s="4">
        <f>ekodom35[[#This Row],[Stan po renetcji]]-ekodom35[[#This Row],[Zmiana]]</f>
        <v>-149</v>
      </c>
      <c r="L9" s="4">
        <f>MAX(ekodom35[[#This Row],[Zbiornik po zmianie]],0)</f>
        <v>0</v>
      </c>
      <c r="O9" s="11" t="s">
        <v>19</v>
      </c>
      <c r="P9" s="4">
        <v>5566</v>
      </c>
    </row>
    <row r="10" spans="1:16" x14ac:dyDescent="0.45">
      <c r="A10" s="1">
        <v>44570</v>
      </c>
      <c r="B10">
        <v>79</v>
      </c>
      <c r="C10">
        <f t="shared" si="0"/>
        <v>0</v>
      </c>
      <c r="D10">
        <f>ekodom35[[#This Row],[retencja]]+ekodom35[[#This Row],[Stan przed]]</f>
        <v>79</v>
      </c>
      <c r="E10">
        <f>IF(ekodom35[[#This Row],[Dzień tygodnia]] = 3, 260, 190)</f>
        <v>190</v>
      </c>
      <c r="F10">
        <f>WEEKDAY(ekodom35[[#This Row],[Data]],2)</f>
        <v>7</v>
      </c>
      <c r="G10" s="4">
        <f>IF(ekodom35[[#This Row],[retencja]]= 0, G9+1, 0)</f>
        <v>0</v>
      </c>
      <c r="H10" s="4">
        <f>IF(AND(AND(ekodom35[[#This Row],[Dni bez deszczu dp]] &gt;= 5, MOD(ekodom35[[#This Row],[Dni bez deszczu dp]], 5) = 0), ekodom35[[#This Row],[Czy dobry przedział ]] = "TAK"), 300, 0)</f>
        <v>0</v>
      </c>
      <c r="I10" s="4" t="str">
        <f>IF(AND(ekodom35[[#This Row],[Data]] &gt;= DATE(2022,4,1), ekodom35[[#This Row],[Data]]&lt;=DATE(2022,9, 30)), "TAK", "NIE")</f>
        <v>NIE</v>
      </c>
      <c r="J10" s="4">
        <f>ekodom35[[#This Row],[Zużycie rodzinne]]+ekodom35[[#This Row],[Specjalne dolanie]]</f>
        <v>190</v>
      </c>
      <c r="K10" s="4">
        <f>ekodom35[[#This Row],[Stan po renetcji]]-ekodom35[[#This Row],[Zmiana]]</f>
        <v>-111</v>
      </c>
      <c r="L10" s="4">
        <f>MAX(ekodom35[[#This Row],[Zbiornik po zmianie]],0)</f>
        <v>0</v>
      </c>
      <c r="O10" s="11" t="s">
        <v>20</v>
      </c>
      <c r="P10" s="4">
        <v>6516</v>
      </c>
    </row>
    <row r="11" spans="1:16" x14ac:dyDescent="0.45">
      <c r="A11" s="1">
        <v>44571</v>
      </c>
      <c r="B11">
        <v>163</v>
      </c>
      <c r="C11">
        <f t="shared" si="0"/>
        <v>0</v>
      </c>
      <c r="D11">
        <f>ekodom35[[#This Row],[retencja]]+ekodom35[[#This Row],[Stan przed]]</f>
        <v>163</v>
      </c>
      <c r="E11">
        <f>IF(ekodom35[[#This Row],[Dzień tygodnia]] = 3, 260, 190)</f>
        <v>190</v>
      </c>
      <c r="F11">
        <f>WEEKDAY(ekodom35[[#This Row],[Data]],2)</f>
        <v>1</v>
      </c>
      <c r="G11" s="4">
        <f>IF(ekodom35[[#This Row],[retencja]]= 0, G10+1, 0)</f>
        <v>0</v>
      </c>
      <c r="H11" s="4">
        <f>IF(AND(AND(ekodom35[[#This Row],[Dni bez deszczu dp]] &gt;= 5, MOD(ekodom35[[#This Row],[Dni bez deszczu dp]], 5) = 0), ekodom35[[#This Row],[Czy dobry przedział ]] = "TAK"), 300, 0)</f>
        <v>0</v>
      </c>
      <c r="I11" s="4" t="str">
        <f>IF(AND(ekodom35[[#This Row],[Data]] &gt;= DATE(2022,4,1), ekodom35[[#This Row],[Data]]&lt;=DATE(2022,9, 30)), "TAK", "NIE")</f>
        <v>NIE</v>
      </c>
      <c r="J11" s="4">
        <f>ekodom35[[#This Row],[Zużycie rodzinne]]+ekodom35[[#This Row],[Specjalne dolanie]]</f>
        <v>190</v>
      </c>
      <c r="K11" s="4">
        <f>ekodom35[[#This Row],[Stan po renetcji]]-ekodom35[[#This Row],[Zmiana]]</f>
        <v>-27</v>
      </c>
      <c r="L11" s="4">
        <f>MAX(ekodom35[[#This Row],[Zbiornik po zmianie]],0)</f>
        <v>0</v>
      </c>
      <c r="O11" s="11" t="s">
        <v>21</v>
      </c>
      <c r="P11" s="4">
        <v>2698</v>
      </c>
    </row>
    <row r="12" spans="1:16" x14ac:dyDescent="0.45">
      <c r="A12" s="1">
        <v>44572</v>
      </c>
      <c r="B12">
        <v>259</v>
      </c>
      <c r="C12">
        <f t="shared" si="0"/>
        <v>0</v>
      </c>
      <c r="D12">
        <f>ekodom35[[#This Row],[retencja]]+ekodom35[[#This Row],[Stan przed]]</f>
        <v>259</v>
      </c>
      <c r="E12">
        <f>IF(ekodom35[[#This Row],[Dzień tygodnia]] = 3, 260, 190)</f>
        <v>190</v>
      </c>
      <c r="F12">
        <f>WEEKDAY(ekodom35[[#This Row],[Data]],2)</f>
        <v>2</v>
      </c>
      <c r="G12" s="4">
        <f>IF(ekodom35[[#This Row],[retencja]]= 0, G11+1, 0)</f>
        <v>0</v>
      </c>
      <c r="H12" s="4">
        <f>IF(AND(AND(ekodom35[[#This Row],[Dni bez deszczu dp]] &gt;= 5, MOD(ekodom35[[#This Row],[Dni bez deszczu dp]], 5) = 0), ekodom35[[#This Row],[Czy dobry przedział ]] = "TAK"), 300, 0)</f>
        <v>0</v>
      </c>
      <c r="I12" s="4" t="str">
        <f>IF(AND(ekodom35[[#This Row],[Data]] &gt;= DATE(2022,4,1), ekodom35[[#This Row],[Data]]&lt;=DATE(2022,9, 30)), "TAK", "NIE")</f>
        <v>NIE</v>
      </c>
      <c r="J12" s="4">
        <f>ekodom35[[#This Row],[Zużycie rodzinne]]+ekodom35[[#This Row],[Specjalne dolanie]]</f>
        <v>190</v>
      </c>
      <c r="K12" s="4">
        <f>ekodom35[[#This Row],[Stan po renetcji]]-ekodom35[[#This Row],[Zmiana]]</f>
        <v>69</v>
      </c>
      <c r="L12" s="4">
        <f>MAX(ekodom35[[#This Row],[Zbiornik po zmianie]],0)</f>
        <v>69</v>
      </c>
      <c r="O12" s="11" t="s">
        <v>22</v>
      </c>
      <c r="P12" s="4">
        <v>5680</v>
      </c>
    </row>
    <row r="13" spans="1:16" x14ac:dyDescent="0.45">
      <c r="A13" s="1">
        <v>44573</v>
      </c>
      <c r="B13">
        <v>368</v>
      </c>
      <c r="C13">
        <f t="shared" si="0"/>
        <v>69</v>
      </c>
      <c r="D13">
        <f>ekodom35[[#This Row],[retencja]]+ekodom35[[#This Row],[Stan przed]]</f>
        <v>437</v>
      </c>
      <c r="E13">
        <f>IF(ekodom35[[#This Row],[Dzień tygodnia]] = 3, 260, 190)</f>
        <v>260</v>
      </c>
      <c r="F13">
        <f>WEEKDAY(ekodom35[[#This Row],[Data]],2)</f>
        <v>3</v>
      </c>
      <c r="G13" s="4">
        <f>IF(ekodom35[[#This Row],[retencja]]= 0, G12+1, 0)</f>
        <v>0</v>
      </c>
      <c r="H13" s="4">
        <f>IF(AND(AND(ekodom35[[#This Row],[Dni bez deszczu dp]] &gt;= 5, MOD(ekodom35[[#This Row],[Dni bez deszczu dp]], 5) = 0), ekodom35[[#This Row],[Czy dobry przedział ]] = "TAK"), 300, 0)</f>
        <v>0</v>
      </c>
      <c r="I13" s="4" t="str">
        <f>IF(AND(ekodom35[[#This Row],[Data]] &gt;= DATE(2022,4,1), ekodom35[[#This Row],[Data]]&lt;=DATE(2022,9, 30)), "TAK", "NIE")</f>
        <v>NIE</v>
      </c>
      <c r="J13" s="4">
        <f>ekodom35[[#This Row],[Zużycie rodzinne]]+ekodom35[[#This Row],[Specjalne dolanie]]</f>
        <v>260</v>
      </c>
      <c r="K13" s="4">
        <f>ekodom35[[#This Row],[Stan po renetcji]]-ekodom35[[#This Row],[Zmiana]]</f>
        <v>177</v>
      </c>
      <c r="L13" s="4">
        <f>MAX(ekodom35[[#This Row],[Zbiornik po zmianie]],0)</f>
        <v>177</v>
      </c>
      <c r="O13" s="11" t="s">
        <v>23</v>
      </c>
      <c r="P13" s="4">
        <v>12225</v>
      </c>
    </row>
    <row r="14" spans="1:16" x14ac:dyDescent="0.45">
      <c r="A14" s="1">
        <v>44574</v>
      </c>
      <c r="B14">
        <v>45</v>
      </c>
      <c r="C14">
        <f t="shared" si="0"/>
        <v>177</v>
      </c>
      <c r="D14">
        <f>ekodom35[[#This Row],[retencja]]+ekodom35[[#This Row],[Stan przed]]</f>
        <v>222</v>
      </c>
      <c r="E14">
        <f>IF(ekodom35[[#This Row],[Dzień tygodnia]] = 3, 260, 190)</f>
        <v>190</v>
      </c>
      <c r="F14">
        <f>WEEKDAY(ekodom35[[#This Row],[Data]],2)</f>
        <v>4</v>
      </c>
      <c r="G14" s="4">
        <f>IF(ekodom35[[#This Row],[retencja]]= 0, G13+1, 0)</f>
        <v>0</v>
      </c>
      <c r="H14" s="4">
        <f>IF(AND(AND(ekodom35[[#This Row],[Dni bez deszczu dp]] &gt;= 5, MOD(ekodom35[[#This Row],[Dni bez deszczu dp]], 5) = 0), ekodom35[[#This Row],[Czy dobry przedział ]] = "TAK"), 300, 0)</f>
        <v>0</v>
      </c>
      <c r="I14" s="4" t="str">
        <f>IF(AND(ekodom35[[#This Row],[Data]] &gt;= DATE(2022,4,1), ekodom35[[#This Row],[Data]]&lt;=DATE(2022,9, 30)), "TAK", "NIE")</f>
        <v>NIE</v>
      </c>
      <c r="J14" s="4">
        <f>ekodom35[[#This Row],[Zużycie rodzinne]]+ekodom35[[#This Row],[Specjalne dolanie]]</f>
        <v>190</v>
      </c>
      <c r="K14" s="4">
        <f>ekodom35[[#This Row],[Stan po renetcji]]-ekodom35[[#This Row],[Zmiana]]</f>
        <v>32</v>
      </c>
      <c r="L14" s="4">
        <f>MAX(ekodom35[[#This Row],[Zbiornik po zmianie]],0)</f>
        <v>32</v>
      </c>
      <c r="O14" s="11" t="s">
        <v>24</v>
      </c>
      <c r="P14" s="4">
        <v>14761</v>
      </c>
    </row>
    <row r="15" spans="1:16" x14ac:dyDescent="0.45">
      <c r="A15" s="1">
        <v>44575</v>
      </c>
      <c r="B15">
        <v>0</v>
      </c>
      <c r="C15">
        <f t="shared" si="0"/>
        <v>32</v>
      </c>
      <c r="D15">
        <f>ekodom35[[#This Row],[retencja]]+ekodom35[[#This Row],[Stan przed]]</f>
        <v>32</v>
      </c>
      <c r="E15">
        <f>IF(ekodom35[[#This Row],[Dzień tygodnia]] = 3, 260, 190)</f>
        <v>190</v>
      </c>
      <c r="F15">
        <f>WEEKDAY(ekodom35[[#This Row],[Data]],2)</f>
        <v>5</v>
      </c>
      <c r="G15" s="4">
        <f>IF(ekodom35[[#This Row],[retencja]]= 0, G14+1, 0)</f>
        <v>1</v>
      </c>
      <c r="H15" s="4">
        <f>IF(AND(AND(ekodom35[[#This Row],[Dni bez deszczu dp]] &gt;= 5, MOD(ekodom35[[#This Row],[Dni bez deszczu dp]], 5) = 0), ekodom35[[#This Row],[Czy dobry przedział ]] = "TAK"), 300, 0)</f>
        <v>0</v>
      </c>
      <c r="I15" s="4" t="str">
        <f>IF(AND(ekodom35[[#This Row],[Data]] &gt;= DATE(2022,4,1), ekodom35[[#This Row],[Data]]&lt;=DATE(2022,9, 30)), "TAK", "NIE")</f>
        <v>NIE</v>
      </c>
      <c r="J15" s="4">
        <f>ekodom35[[#This Row],[Zużycie rodzinne]]+ekodom35[[#This Row],[Specjalne dolanie]]</f>
        <v>190</v>
      </c>
      <c r="K15" s="4">
        <f>ekodom35[[#This Row],[Stan po renetcji]]-ekodom35[[#This Row],[Zmiana]]</f>
        <v>-158</v>
      </c>
      <c r="L15" s="4">
        <f>MAX(ekodom35[[#This Row],[Zbiornik po zmianie]],0)</f>
        <v>0</v>
      </c>
      <c r="O15" s="11" t="s">
        <v>25</v>
      </c>
      <c r="P15" s="4">
        <v>840</v>
      </c>
    </row>
    <row r="16" spans="1:16" x14ac:dyDescent="0.45">
      <c r="A16" s="1">
        <v>44576</v>
      </c>
      <c r="B16">
        <v>0</v>
      </c>
      <c r="C16">
        <f t="shared" si="0"/>
        <v>0</v>
      </c>
      <c r="D16">
        <f>ekodom35[[#This Row],[retencja]]+ekodom35[[#This Row],[Stan przed]]</f>
        <v>0</v>
      </c>
      <c r="E16">
        <f>IF(ekodom35[[#This Row],[Dzień tygodnia]] = 3, 260, 190)</f>
        <v>190</v>
      </c>
      <c r="F16">
        <f>WEEKDAY(ekodom35[[#This Row],[Data]],2)</f>
        <v>6</v>
      </c>
      <c r="G16" s="4">
        <f>IF(ekodom35[[#This Row],[retencja]]= 0, G15+1, 0)</f>
        <v>2</v>
      </c>
      <c r="H16" s="4">
        <f>IF(AND(AND(ekodom35[[#This Row],[Dni bez deszczu dp]] &gt;= 5, MOD(ekodom35[[#This Row],[Dni bez deszczu dp]], 5) = 0), ekodom35[[#This Row],[Czy dobry przedział ]] = "TAK"), 300, 0)</f>
        <v>0</v>
      </c>
      <c r="I16" s="4" t="str">
        <f>IF(AND(ekodom35[[#This Row],[Data]] &gt;= DATE(2022,4,1), ekodom35[[#This Row],[Data]]&lt;=DATE(2022,9, 30)), "TAK", "NIE")</f>
        <v>NIE</v>
      </c>
      <c r="J16" s="4">
        <f>ekodom35[[#This Row],[Zużycie rodzinne]]+ekodom35[[#This Row],[Specjalne dolanie]]</f>
        <v>190</v>
      </c>
      <c r="K16" s="4">
        <f>ekodom35[[#This Row],[Stan po renetcji]]-ekodom35[[#This Row],[Zmiana]]</f>
        <v>-190</v>
      </c>
      <c r="L16" s="4">
        <f>MAX(ekodom35[[#This Row],[Zbiornik po zmianie]],0)</f>
        <v>0</v>
      </c>
      <c r="O16" s="11" t="s">
        <v>13</v>
      </c>
      <c r="P16" s="4">
        <v>64022</v>
      </c>
    </row>
    <row r="17" spans="1:12" x14ac:dyDescent="0.45">
      <c r="A17" s="1">
        <v>44577</v>
      </c>
      <c r="B17">
        <v>0</v>
      </c>
      <c r="C17">
        <f t="shared" si="0"/>
        <v>0</v>
      </c>
      <c r="D17">
        <f>ekodom35[[#This Row],[retencja]]+ekodom35[[#This Row],[Stan przed]]</f>
        <v>0</v>
      </c>
      <c r="E17">
        <f>IF(ekodom35[[#This Row],[Dzień tygodnia]] = 3, 260, 190)</f>
        <v>190</v>
      </c>
      <c r="F17">
        <f>WEEKDAY(ekodom35[[#This Row],[Data]],2)</f>
        <v>7</v>
      </c>
      <c r="G17" s="4">
        <f>IF(ekodom35[[#This Row],[retencja]]= 0, G16+1, 0)</f>
        <v>3</v>
      </c>
      <c r="H17" s="4">
        <f>IF(AND(AND(ekodom35[[#This Row],[Dni bez deszczu dp]] &gt;= 5, MOD(ekodom35[[#This Row],[Dni bez deszczu dp]], 5) = 0), ekodom35[[#This Row],[Czy dobry przedział ]] = "TAK"), 300, 0)</f>
        <v>0</v>
      </c>
      <c r="I17" s="4" t="str">
        <f>IF(AND(ekodom35[[#This Row],[Data]] &gt;= DATE(2022,4,1), ekodom35[[#This Row],[Data]]&lt;=DATE(2022,9, 30)), "TAK", "NIE")</f>
        <v>NIE</v>
      </c>
      <c r="J17" s="4">
        <f>ekodom35[[#This Row],[Zużycie rodzinne]]+ekodom35[[#This Row],[Specjalne dolanie]]</f>
        <v>190</v>
      </c>
      <c r="K17" s="4">
        <f>ekodom35[[#This Row],[Stan po renetcji]]-ekodom35[[#This Row],[Zmiana]]</f>
        <v>-190</v>
      </c>
      <c r="L17" s="4">
        <f>MAX(ekodom35[[#This Row],[Zbiornik po zmianie]],0)</f>
        <v>0</v>
      </c>
    </row>
    <row r="18" spans="1:12" x14ac:dyDescent="0.45">
      <c r="A18" s="1">
        <v>44578</v>
      </c>
      <c r="B18">
        <v>0</v>
      </c>
      <c r="C18">
        <f t="shared" si="0"/>
        <v>0</v>
      </c>
      <c r="D18">
        <f>ekodom35[[#This Row],[retencja]]+ekodom35[[#This Row],[Stan przed]]</f>
        <v>0</v>
      </c>
      <c r="E18">
        <f>IF(ekodom35[[#This Row],[Dzień tygodnia]] = 3, 260, 190)</f>
        <v>190</v>
      </c>
      <c r="F18">
        <f>WEEKDAY(ekodom35[[#This Row],[Data]],2)</f>
        <v>1</v>
      </c>
      <c r="G18" s="4">
        <f>IF(ekodom35[[#This Row],[retencja]]= 0, G17+1, 0)</f>
        <v>4</v>
      </c>
      <c r="H18" s="4">
        <f>IF(AND(AND(ekodom35[[#This Row],[Dni bez deszczu dp]] &gt;= 5, MOD(ekodom35[[#This Row],[Dni bez deszczu dp]], 5) = 0), ekodom35[[#This Row],[Czy dobry przedział ]] = "TAK"), 300, 0)</f>
        <v>0</v>
      </c>
      <c r="I18" s="4" t="str">
        <f>IF(AND(ekodom35[[#This Row],[Data]] &gt;= DATE(2022,4,1), ekodom35[[#This Row],[Data]]&lt;=DATE(2022,9, 30)), "TAK", "NIE")</f>
        <v>NIE</v>
      </c>
      <c r="J18" s="4">
        <f>ekodom35[[#This Row],[Zużycie rodzinne]]+ekodom35[[#This Row],[Specjalne dolanie]]</f>
        <v>190</v>
      </c>
      <c r="K18" s="4">
        <f>ekodom35[[#This Row],[Stan po renetcji]]-ekodom35[[#This Row],[Zmiana]]</f>
        <v>-190</v>
      </c>
      <c r="L18" s="4">
        <f>MAX(ekodom35[[#This Row],[Zbiornik po zmianie]],0)</f>
        <v>0</v>
      </c>
    </row>
    <row r="19" spans="1:12" x14ac:dyDescent="0.45">
      <c r="A19" s="1">
        <v>44579</v>
      </c>
      <c r="B19">
        <v>0</v>
      </c>
      <c r="C19">
        <f t="shared" si="0"/>
        <v>0</v>
      </c>
      <c r="D19">
        <f>ekodom35[[#This Row],[retencja]]+ekodom35[[#This Row],[Stan przed]]</f>
        <v>0</v>
      </c>
      <c r="E19">
        <f>IF(ekodom35[[#This Row],[Dzień tygodnia]] = 3, 260, 190)</f>
        <v>190</v>
      </c>
      <c r="F19">
        <f>WEEKDAY(ekodom35[[#This Row],[Data]],2)</f>
        <v>2</v>
      </c>
      <c r="G19" s="4">
        <f>IF(ekodom35[[#This Row],[retencja]]= 0, G18+1, 0)</f>
        <v>5</v>
      </c>
      <c r="H19" s="4">
        <f>IF(AND(AND(ekodom35[[#This Row],[Dni bez deszczu dp]] &gt;= 5, MOD(ekodom35[[#This Row],[Dni bez deszczu dp]], 5) = 0), ekodom35[[#This Row],[Czy dobry przedział ]] = "TAK"), 300, 0)</f>
        <v>0</v>
      </c>
      <c r="I19" s="4" t="str">
        <f>IF(AND(ekodom35[[#This Row],[Data]] &gt;= DATE(2022,4,1), ekodom35[[#This Row],[Data]]&lt;=DATE(2022,9, 30)), "TAK", "NIE")</f>
        <v>NIE</v>
      </c>
      <c r="J19" s="4">
        <f>ekodom35[[#This Row],[Zużycie rodzinne]]+ekodom35[[#This Row],[Specjalne dolanie]]</f>
        <v>190</v>
      </c>
      <c r="K19" s="4">
        <f>ekodom35[[#This Row],[Stan po renetcji]]-ekodom35[[#This Row],[Zmiana]]</f>
        <v>-190</v>
      </c>
      <c r="L19" s="4">
        <f>MAX(ekodom35[[#This Row],[Zbiornik po zmianie]],0)</f>
        <v>0</v>
      </c>
    </row>
    <row r="20" spans="1:12" x14ac:dyDescent="0.45">
      <c r="A20" s="1">
        <v>44580</v>
      </c>
      <c r="B20">
        <v>0</v>
      </c>
      <c r="C20">
        <f t="shared" si="0"/>
        <v>0</v>
      </c>
      <c r="D20">
        <f>ekodom35[[#This Row],[retencja]]+ekodom35[[#This Row],[Stan przed]]</f>
        <v>0</v>
      </c>
      <c r="E20">
        <f>IF(ekodom35[[#This Row],[Dzień tygodnia]] = 3, 260, 190)</f>
        <v>260</v>
      </c>
      <c r="F20">
        <f>WEEKDAY(ekodom35[[#This Row],[Data]],2)</f>
        <v>3</v>
      </c>
      <c r="G20" s="4">
        <f>IF(ekodom35[[#This Row],[retencja]]= 0, G19+1, 0)</f>
        <v>6</v>
      </c>
      <c r="H20" s="4">
        <f>IF(AND(AND(ekodom35[[#This Row],[Dni bez deszczu dp]] &gt;= 5, MOD(ekodom35[[#This Row],[Dni bez deszczu dp]], 5) = 0), ekodom35[[#This Row],[Czy dobry przedział ]] = "TAK"), 300, 0)</f>
        <v>0</v>
      </c>
      <c r="I20" s="4" t="str">
        <f>IF(AND(ekodom35[[#This Row],[Data]] &gt;= DATE(2022,4,1), ekodom35[[#This Row],[Data]]&lt;=DATE(2022,9, 30)), "TAK", "NIE")</f>
        <v>NIE</v>
      </c>
      <c r="J20" s="4">
        <f>ekodom35[[#This Row],[Zużycie rodzinne]]+ekodom35[[#This Row],[Specjalne dolanie]]</f>
        <v>260</v>
      </c>
      <c r="K20" s="4">
        <f>ekodom35[[#This Row],[Stan po renetcji]]-ekodom35[[#This Row],[Zmiana]]</f>
        <v>-260</v>
      </c>
      <c r="L20" s="4">
        <f>MAX(ekodom35[[#This Row],[Zbiornik po zmianie]],0)</f>
        <v>0</v>
      </c>
    </row>
    <row r="21" spans="1:12" x14ac:dyDescent="0.45">
      <c r="A21" s="1">
        <v>44581</v>
      </c>
      <c r="B21">
        <v>0</v>
      </c>
      <c r="C21">
        <f t="shared" si="0"/>
        <v>0</v>
      </c>
      <c r="D21">
        <f>ekodom35[[#This Row],[retencja]]+ekodom35[[#This Row],[Stan przed]]</f>
        <v>0</v>
      </c>
      <c r="E21">
        <f>IF(ekodom35[[#This Row],[Dzień tygodnia]] = 3, 260, 190)</f>
        <v>190</v>
      </c>
      <c r="F21">
        <f>WEEKDAY(ekodom35[[#This Row],[Data]],2)</f>
        <v>4</v>
      </c>
      <c r="G21" s="4">
        <f>IF(ekodom35[[#This Row],[retencja]]= 0, G20+1, 0)</f>
        <v>7</v>
      </c>
      <c r="H21" s="4">
        <f>IF(AND(AND(ekodom35[[#This Row],[Dni bez deszczu dp]] &gt;= 5, MOD(ekodom35[[#This Row],[Dni bez deszczu dp]], 5) = 0), ekodom35[[#This Row],[Czy dobry przedział ]] = "TAK"), 300, 0)</f>
        <v>0</v>
      </c>
      <c r="I21" s="4" t="str">
        <f>IF(AND(ekodom35[[#This Row],[Data]] &gt;= DATE(2022,4,1), ekodom35[[#This Row],[Data]]&lt;=DATE(2022,9, 30)), "TAK", "NIE")</f>
        <v>NIE</v>
      </c>
      <c r="J21" s="4">
        <f>ekodom35[[#This Row],[Zużycie rodzinne]]+ekodom35[[#This Row],[Specjalne dolanie]]</f>
        <v>190</v>
      </c>
      <c r="K21" s="4">
        <f>ekodom35[[#This Row],[Stan po renetcji]]-ekodom35[[#This Row],[Zmiana]]</f>
        <v>-190</v>
      </c>
      <c r="L21" s="4">
        <f>MAX(ekodom35[[#This Row],[Zbiornik po zmianie]],0)</f>
        <v>0</v>
      </c>
    </row>
    <row r="22" spans="1:12" x14ac:dyDescent="0.45">
      <c r="A22" s="1">
        <v>44582</v>
      </c>
      <c r="B22">
        <v>0</v>
      </c>
      <c r="C22">
        <f t="shared" si="0"/>
        <v>0</v>
      </c>
      <c r="D22">
        <f>ekodom35[[#This Row],[retencja]]+ekodom35[[#This Row],[Stan przed]]</f>
        <v>0</v>
      </c>
      <c r="E22">
        <f>IF(ekodom35[[#This Row],[Dzień tygodnia]] = 3, 260, 190)</f>
        <v>190</v>
      </c>
      <c r="F22">
        <f>WEEKDAY(ekodom35[[#This Row],[Data]],2)</f>
        <v>5</v>
      </c>
      <c r="G22" s="4">
        <f>IF(ekodom35[[#This Row],[retencja]]= 0, G21+1, 0)</f>
        <v>8</v>
      </c>
      <c r="H22" s="4">
        <f>IF(AND(AND(ekodom35[[#This Row],[Dni bez deszczu dp]] &gt;= 5, MOD(ekodom35[[#This Row],[Dni bez deszczu dp]], 5) = 0), ekodom35[[#This Row],[Czy dobry przedział ]] = "TAK"), 300, 0)</f>
        <v>0</v>
      </c>
      <c r="I22" s="4" t="str">
        <f>IF(AND(ekodom35[[#This Row],[Data]] &gt;= DATE(2022,4,1), ekodom35[[#This Row],[Data]]&lt;=DATE(2022,9, 30)), "TAK", "NIE")</f>
        <v>NIE</v>
      </c>
      <c r="J22" s="4">
        <f>ekodom35[[#This Row],[Zużycie rodzinne]]+ekodom35[[#This Row],[Specjalne dolanie]]</f>
        <v>190</v>
      </c>
      <c r="K22" s="4">
        <f>ekodom35[[#This Row],[Stan po renetcji]]-ekodom35[[#This Row],[Zmiana]]</f>
        <v>-190</v>
      </c>
      <c r="L22" s="4">
        <f>MAX(ekodom35[[#This Row],[Zbiornik po zmianie]],0)</f>
        <v>0</v>
      </c>
    </row>
    <row r="23" spans="1:12" x14ac:dyDescent="0.45">
      <c r="A23" s="1">
        <v>44583</v>
      </c>
      <c r="B23">
        <v>0</v>
      </c>
      <c r="C23">
        <f t="shared" si="0"/>
        <v>0</v>
      </c>
      <c r="D23">
        <f>ekodom35[[#This Row],[retencja]]+ekodom35[[#This Row],[Stan przed]]</f>
        <v>0</v>
      </c>
      <c r="E23">
        <f>IF(ekodom35[[#This Row],[Dzień tygodnia]] = 3, 260, 190)</f>
        <v>190</v>
      </c>
      <c r="F23">
        <f>WEEKDAY(ekodom35[[#This Row],[Data]],2)</f>
        <v>6</v>
      </c>
      <c r="G23" s="4">
        <f>IF(ekodom35[[#This Row],[retencja]]= 0, G22+1, 0)</f>
        <v>9</v>
      </c>
      <c r="H23" s="4">
        <f>IF(AND(AND(ekodom35[[#This Row],[Dni bez deszczu dp]] &gt;= 5, MOD(ekodom35[[#This Row],[Dni bez deszczu dp]], 5) = 0), ekodom35[[#This Row],[Czy dobry przedział ]] = "TAK"), 300, 0)</f>
        <v>0</v>
      </c>
      <c r="I23" s="4" t="str">
        <f>IF(AND(ekodom35[[#This Row],[Data]] &gt;= DATE(2022,4,1), ekodom35[[#This Row],[Data]]&lt;=DATE(2022,9, 30)), "TAK", "NIE")</f>
        <v>NIE</v>
      </c>
      <c r="J23" s="4">
        <f>ekodom35[[#This Row],[Zużycie rodzinne]]+ekodom35[[#This Row],[Specjalne dolanie]]</f>
        <v>190</v>
      </c>
      <c r="K23" s="4">
        <f>ekodom35[[#This Row],[Stan po renetcji]]-ekodom35[[#This Row],[Zmiana]]</f>
        <v>-190</v>
      </c>
      <c r="L23" s="4">
        <f>MAX(ekodom35[[#This Row],[Zbiornik po zmianie]],0)</f>
        <v>0</v>
      </c>
    </row>
    <row r="24" spans="1:12" x14ac:dyDescent="0.45">
      <c r="A24" s="1">
        <v>44584</v>
      </c>
      <c r="B24">
        <v>33</v>
      </c>
      <c r="C24">
        <f t="shared" si="0"/>
        <v>0</v>
      </c>
      <c r="D24">
        <f>ekodom35[[#This Row],[retencja]]+ekodom35[[#This Row],[Stan przed]]</f>
        <v>33</v>
      </c>
      <c r="E24">
        <f>IF(ekodom35[[#This Row],[Dzień tygodnia]] = 3, 260, 190)</f>
        <v>190</v>
      </c>
      <c r="F24">
        <f>WEEKDAY(ekodom35[[#This Row],[Data]],2)</f>
        <v>7</v>
      </c>
      <c r="G24" s="4">
        <f>IF(ekodom35[[#This Row],[retencja]]= 0, G23+1, 0)</f>
        <v>0</v>
      </c>
      <c r="H24" s="4">
        <f>IF(AND(AND(ekodom35[[#This Row],[Dni bez deszczu dp]] &gt;= 5, MOD(ekodom35[[#This Row],[Dni bez deszczu dp]], 5) = 0), ekodom35[[#This Row],[Czy dobry przedział ]] = "TAK"), 300, 0)</f>
        <v>0</v>
      </c>
      <c r="I24" s="4" t="str">
        <f>IF(AND(ekodom35[[#This Row],[Data]] &gt;= DATE(2022,4,1), ekodom35[[#This Row],[Data]]&lt;=DATE(2022,9, 30)), "TAK", "NIE")</f>
        <v>NIE</v>
      </c>
      <c r="J24" s="4">
        <f>ekodom35[[#This Row],[Zużycie rodzinne]]+ekodom35[[#This Row],[Specjalne dolanie]]</f>
        <v>190</v>
      </c>
      <c r="K24" s="4">
        <f>ekodom35[[#This Row],[Stan po renetcji]]-ekodom35[[#This Row],[Zmiana]]</f>
        <v>-157</v>
      </c>
      <c r="L24" s="4">
        <f>MAX(ekodom35[[#This Row],[Zbiornik po zmianie]],0)</f>
        <v>0</v>
      </c>
    </row>
    <row r="25" spans="1:12" x14ac:dyDescent="0.45">
      <c r="A25" s="1">
        <v>44585</v>
      </c>
      <c r="B25">
        <v>75</v>
      </c>
      <c r="C25">
        <f t="shared" si="0"/>
        <v>0</v>
      </c>
      <c r="D25">
        <f>ekodom35[[#This Row],[retencja]]+ekodom35[[#This Row],[Stan przed]]</f>
        <v>75</v>
      </c>
      <c r="E25">
        <f>IF(ekodom35[[#This Row],[Dzień tygodnia]] = 3, 260, 190)</f>
        <v>190</v>
      </c>
      <c r="F25">
        <f>WEEKDAY(ekodom35[[#This Row],[Data]],2)</f>
        <v>1</v>
      </c>
      <c r="G25" s="4">
        <f>IF(ekodom35[[#This Row],[retencja]]= 0, G24+1, 0)</f>
        <v>0</v>
      </c>
      <c r="H25" s="4">
        <f>IF(AND(AND(ekodom35[[#This Row],[Dni bez deszczu dp]] &gt;= 5, MOD(ekodom35[[#This Row],[Dni bez deszczu dp]], 5) = 0), ekodom35[[#This Row],[Czy dobry przedział ]] = "TAK"), 300, 0)</f>
        <v>0</v>
      </c>
      <c r="I25" s="4" t="str">
        <f>IF(AND(ekodom35[[#This Row],[Data]] &gt;= DATE(2022,4,1), ekodom35[[#This Row],[Data]]&lt;=DATE(2022,9, 30)), "TAK", "NIE")</f>
        <v>NIE</v>
      </c>
      <c r="J25" s="4">
        <f>ekodom35[[#This Row],[Zużycie rodzinne]]+ekodom35[[#This Row],[Specjalne dolanie]]</f>
        <v>190</v>
      </c>
      <c r="K25" s="4">
        <f>ekodom35[[#This Row],[Stan po renetcji]]-ekodom35[[#This Row],[Zmiana]]</f>
        <v>-115</v>
      </c>
      <c r="L25" s="4">
        <f>MAX(ekodom35[[#This Row],[Zbiornik po zmianie]],0)</f>
        <v>0</v>
      </c>
    </row>
    <row r="26" spans="1:12" x14ac:dyDescent="0.45">
      <c r="A26" s="1">
        <v>44586</v>
      </c>
      <c r="B26">
        <v>537</v>
      </c>
      <c r="C26">
        <f t="shared" si="0"/>
        <v>0</v>
      </c>
      <c r="D26">
        <f>ekodom35[[#This Row],[retencja]]+ekodom35[[#This Row],[Stan przed]]</f>
        <v>537</v>
      </c>
      <c r="E26">
        <f>IF(ekodom35[[#This Row],[Dzień tygodnia]] = 3, 260, 190)</f>
        <v>190</v>
      </c>
      <c r="F26">
        <f>WEEKDAY(ekodom35[[#This Row],[Data]],2)</f>
        <v>2</v>
      </c>
      <c r="G26" s="4">
        <f>IF(ekodom35[[#This Row],[retencja]]= 0, G25+1, 0)</f>
        <v>0</v>
      </c>
      <c r="H26" s="4">
        <f>IF(AND(AND(ekodom35[[#This Row],[Dni bez deszczu dp]] &gt;= 5, MOD(ekodom35[[#This Row],[Dni bez deszczu dp]], 5) = 0), ekodom35[[#This Row],[Czy dobry przedział ]] = "TAK"), 300, 0)</f>
        <v>0</v>
      </c>
      <c r="I26" s="4" t="str">
        <f>IF(AND(ekodom35[[#This Row],[Data]] &gt;= DATE(2022,4,1), ekodom35[[#This Row],[Data]]&lt;=DATE(2022,9, 30)), "TAK", "NIE")</f>
        <v>NIE</v>
      </c>
      <c r="J26" s="4">
        <f>ekodom35[[#This Row],[Zużycie rodzinne]]+ekodom35[[#This Row],[Specjalne dolanie]]</f>
        <v>190</v>
      </c>
      <c r="K26" s="4">
        <f>ekodom35[[#This Row],[Stan po renetcji]]-ekodom35[[#This Row],[Zmiana]]</f>
        <v>347</v>
      </c>
      <c r="L26" s="4">
        <f>MAX(ekodom35[[#This Row],[Zbiornik po zmianie]],0)</f>
        <v>347</v>
      </c>
    </row>
    <row r="27" spans="1:12" x14ac:dyDescent="0.45">
      <c r="A27" s="1">
        <v>44587</v>
      </c>
      <c r="B27">
        <v>826</v>
      </c>
      <c r="C27">
        <f t="shared" si="0"/>
        <v>347</v>
      </c>
      <c r="D27">
        <f>ekodom35[[#This Row],[retencja]]+ekodom35[[#This Row],[Stan przed]]</f>
        <v>1173</v>
      </c>
      <c r="E27">
        <f>IF(ekodom35[[#This Row],[Dzień tygodnia]] = 3, 260, 190)</f>
        <v>260</v>
      </c>
      <c r="F27">
        <f>WEEKDAY(ekodom35[[#This Row],[Data]],2)</f>
        <v>3</v>
      </c>
      <c r="G27" s="4">
        <f>IF(ekodom35[[#This Row],[retencja]]= 0, G26+1, 0)</f>
        <v>0</v>
      </c>
      <c r="H27" s="4">
        <f>IF(AND(AND(ekodom35[[#This Row],[Dni bez deszczu dp]] &gt;= 5, MOD(ekodom35[[#This Row],[Dni bez deszczu dp]], 5) = 0), ekodom35[[#This Row],[Czy dobry przedział ]] = "TAK"), 300, 0)</f>
        <v>0</v>
      </c>
      <c r="I27" s="4" t="str">
        <f>IF(AND(ekodom35[[#This Row],[Data]] &gt;= DATE(2022,4,1), ekodom35[[#This Row],[Data]]&lt;=DATE(2022,9, 30)), "TAK", "NIE")</f>
        <v>NIE</v>
      </c>
      <c r="J27" s="4">
        <f>ekodom35[[#This Row],[Zużycie rodzinne]]+ekodom35[[#This Row],[Specjalne dolanie]]</f>
        <v>260</v>
      </c>
      <c r="K27" s="4">
        <f>ekodom35[[#This Row],[Stan po renetcji]]-ekodom35[[#This Row],[Zmiana]]</f>
        <v>913</v>
      </c>
      <c r="L27" s="4">
        <f>MAX(ekodom35[[#This Row],[Zbiornik po zmianie]],0)</f>
        <v>913</v>
      </c>
    </row>
    <row r="28" spans="1:12" x14ac:dyDescent="0.45">
      <c r="A28" s="1">
        <v>44588</v>
      </c>
      <c r="B28">
        <v>26</v>
      </c>
      <c r="C28">
        <f t="shared" si="0"/>
        <v>913</v>
      </c>
      <c r="D28">
        <f>ekodom35[[#This Row],[retencja]]+ekodom35[[#This Row],[Stan przed]]</f>
        <v>939</v>
      </c>
      <c r="E28">
        <f>IF(ekodom35[[#This Row],[Dzień tygodnia]] = 3, 260, 190)</f>
        <v>190</v>
      </c>
      <c r="F28">
        <f>WEEKDAY(ekodom35[[#This Row],[Data]],2)</f>
        <v>4</v>
      </c>
      <c r="G28" s="4">
        <f>IF(ekodom35[[#This Row],[retencja]]= 0, G27+1, 0)</f>
        <v>0</v>
      </c>
      <c r="H28" s="4">
        <f>IF(AND(AND(ekodom35[[#This Row],[Dni bez deszczu dp]] &gt;= 5, MOD(ekodom35[[#This Row],[Dni bez deszczu dp]], 5) = 0), ekodom35[[#This Row],[Czy dobry przedział ]] = "TAK"), 300, 0)</f>
        <v>0</v>
      </c>
      <c r="I28" s="4" t="str">
        <f>IF(AND(ekodom35[[#This Row],[Data]] &gt;= DATE(2022,4,1), ekodom35[[#This Row],[Data]]&lt;=DATE(2022,9, 30)), "TAK", "NIE")</f>
        <v>NIE</v>
      </c>
      <c r="J28" s="4">
        <f>ekodom35[[#This Row],[Zużycie rodzinne]]+ekodom35[[#This Row],[Specjalne dolanie]]</f>
        <v>190</v>
      </c>
      <c r="K28" s="4">
        <f>ekodom35[[#This Row],[Stan po renetcji]]-ekodom35[[#This Row],[Zmiana]]</f>
        <v>749</v>
      </c>
      <c r="L28" s="4">
        <f>MAX(ekodom35[[#This Row],[Zbiornik po zmianie]],0)</f>
        <v>749</v>
      </c>
    </row>
    <row r="29" spans="1:12" x14ac:dyDescent="0.45">
      <c r="A29" s="1">
        <v>44589</v>
      </c>
      <c r="B29">
        <v>0</v>
      </c>
      <c r="C29">
        <f t="shared" si="0"/>
        <v>749</v>
      </c>
      <c r="D29">
        <f>ekodom35[[#This Row],[retencja]]+ekodom35[[#This Row],[Stan przed]]</f>
        <v>749</v>
      </c>
      <c r="E29">
        <f>IF(ekodom35[[#This Row],[Dzień tygodnia]] = 3, 260, 190)</f>
        <v>190</v>
      </c>
      <c r="F29">
        <f>WEEKDAY(ekodom35[[#This Row],[Data]],2)</f>
        <v>5</v>
      </c>
      <c r="G29" s="4">
        <f>IF(ekodom35[[#This Row],[retencja]]= 0, G28+1, 0)</f>
        <v>1</v>
      </c>
      <c r="H29" s="4">
        <f>IF(AND(AND(ekodom35[[#This Row],[Dni bez deszczu dp]] &gt;= 5, MOD(ekodom35[[#This Row],[Dni bez deszczu dp]], 5) = 0), ekodom35[[#This Row],[Czy dobry przedział ]] = "TAK"), 300, 0)</f>
        <v>0</v>
      </c>
      <c r="I29" s="4" t="str">
        <f>IF(AND(ekodom35[[#This Row],[Data]] &gt;= DATE(2022,4,1), ekodom35[[#This Row],[Data]]&lt;=DATE(2022,9, 30)), "TAK", "NIE")</f>
        <v>NIE</v>
      </c>
      <c r="J29" s="4">
        <f>ekodom35[[#This Row],[Zużycie rodzinne]]+ekodom35[[#This Row],[Specjalne dolanie]]</f>
        <v>190</v>
      </c>
      <c r="K29" s="4">
        <f>ekodom35[[#This Row],[Stan po renetcji]]-ekodom35[[#This Row],[Zmiana]]</f>
        <v>559</v>
      </c>
      <c r="L29" s="4">
        <f>MAX(ekodom35[[#This Row],[Zbiornik po zmianie]],0)</f>
        <v>559</v>
      </c>
    </row>
    <row r="30" spans="1:12" x14ac:dyDescent="0.45">
      <c r="A30" s="1">
        <v>44590</v>
      </c>
      <c r="B30">
        <v>0</v>
      </c>
      <c r="C30">
        <f t="shared" si="0"/>
        <v>559</v>
      </c>
      <c r="D30">
        <f>ekodom35[[#This Row],[retencja]]+ekodom35[[#This Row],[Stan przed]]</f>
        <v>559</v>
      </c>
      <c r="E30">
        <f>IF(ekodom35[[#This Row],[Dzień tygodnia]] = 3, 260, 190)</f>
        <v>190</v>
      </c>
      <c r="F30">
        <f>WEEKDAY(ekodom35[[#This Row],[Data]],2)</f>
        <v>6</v>
      </c>
      <c r="G30" s="4">
        <f>IF(ekodom35[[#This Row],[retencja]]= 0, G29+1, 0)</f>
        <v>2</v>
      </c>
      <c r="H30" s="4">
        <f>IF(AND(AND(ekodom35[[#This Row],[Dni bez deszczu dp]] &gt;= 5, MOD(ekodom35[[#This Row],[Dni bez deszczu dp]], 5) = 0), ekodom35[[#This Row],[Czy dobry przedział ]] = "TAK"), 300, 0)</f>
        <v>0</v>
      </c>
      <c r="I30" s="4" t="str">
        <f>IF(AND(ekodom35[[#This Row],[Data]] &gt;= DATE(2022,4,1), ekodom35[[#This Row],[Data]]&lt;=DATE(2022,9, 30)), "TAK", "NIE")</f>
        <v>NIE</v>
      </c>
      <c r="J30" s="4">
        <f>ekodom35[[#This Row],[Zużycie rodzinne]]+ekodom35[[#This Row],[Specjalne dolanie]]</f>
        <v>190</v>
      </c>
      <c r="K30" s="4">
        <f>ekodom35[[#This Row],[Stan po renetcji]]-ekodom35[[#This Row],[Zmiana]]</f>
        <v>369</v>
      </c>
      <c r="L30" s="4">
        <f>MAX(ekodom35[[#This Row],[Zbiornik po zmianie]],0)</f>
        <v>369</v>
      </c>
    </row>
    <row r="31" spans="1:12" x14ac:dyDescent="0.45">
      <c r="A31" s="1">
        <v>44591</v>
      </c>
      <c r="B31">
        <v>0</v>
      </c>
      <c r="C31">
        <f t="shared" si="0"/>
        <v>369</v>
      </c>
      <c r="D31">
        <f>ekodom35[[#This Row],[retencja]]+ekodom35[[#This Row],[Stan przed]]</f>
        <v>369</v>
      </c>
      <c r="E31">
        <f>IF(ekodom35[[#This Row],[Dzień tygodnia]] = 3, 260, 190)</f>
        <v>190</v>
      </c>
      <c r="F31">
        <f>WEEKDAY(ekodom35[[#This Row],[Data]],2)</f>
        <v>7</v>
      </c>
      <c r="G31" s="4">
        <f>IF(ekodom35[[#This Row],[retencja]]= 0, G30+1, 0)</f>
        <v>3</v>
      </c>
      <c r="H31" s="4">
        <f>IF(AND(AND(ekodom35[[#This Row],[Dni bez deszczu dp]] &gt;= 5, MOD(ekodom35[[#This Row],[Dni bez deszczu dp]], 5) = 0), ekodom35[[#This Row],[Czy dobry przedział ]] = "TAK"), 300, 0)</f>
        <v>0</v>
      </c>
      <c r="I31" s="4" t="str">
        <f>IF(AND(ekodom35[[#This Row],[Data]] &gt;= DATE(2022,4,1), ekodom35[[#This Row],[Data]]&lt;=DATE(2022,9, 30)), "TAK", "NIE")</f>
        <v>NIE</v>
      </c>
      <c r="J31" s="4">
        <f>ekodom35[[#This Row],[Zużycie rodzinne]]+ekodom35[[#This Row],[Specjalne dolanie]]</f>
        <v>190</v>
      </c>
      <c r="K31" s="4">
        <f>ekodom35[[#This Row],[Stan po renetcji]]-ekodom35[[#This Row],[Zmiana]]</f>
        <v>179</v>
      </c>
      <c r="L31" s="4">
        <f>MAX(ekodom35[[#This Row],[Zbiornik po zmianie]],0)</f>
        <v>179</v>
      </c>
    </row>
    <row r="32" spans="1:12" x14ac:dyDescent="0.45">
      <c r="A32" s="1">
        <v>44592</v>
      </c>
      <c r="B32">
        <v>0</v>
      </c>
      <c r="C32">
        <f t="shared" si="0"/>
        <v>179</v>
      </c>
      <c r="D32">
        <f>ekodom35[[#This Row],[retencja]]+ekodom35[[#This Row],[Stan przed]]</f>
        <v>179</v>
      </c>
      <c r="E32">
        <f>IF(ekodom35[[#This Row],[Dzień tygodnia]] = 3, 260, 190)</f>
        <v>190</v>
      </c>
      <c r="F32">
        <f>WEEKDAY(ekodom35[[#This Row],[Data]],2)</f>
        <v>1</v>
      </c>
      <c r="G32" s="4">
        <f>IF(ekodom35[[#This Row],[retencja]]= 0, G31+1, 0)</f>
        <v>4</v>
      </c>
      <c r="H32" s="4">
        <f>IF(AND(AND(ekodom35[[#This Row],[Dni bez deszczu dp]] &gt;= 5, MOD(ekodom35[[#This Row],[Dni bez deszczu dp]], 5) = 0), ekodom35[[#This Row],[Czy dobry przedział ]] = "TAK"), 300, 0)</f>
        <v>0</v>
      </c>
      <c r="I32" s="4" t="str">
        <f>IF(AND(ekodom35[[#This Row],[Data]] &gt;= DATE(2022,4,1), ekodom35[[#This Row],[Data]]&lt;=DATE(2022,9, 30)), "TAK", "NIE")</f>
        <v>NIE</v>
      </c>
      <c r="J32" s="4">
        <f>ekodom35[[#This Row],[Zużycie rodzinne]]+ekodom35[[#This Row],[Specjalne dolanie]]</f>
        <v>190</v>
      </c>
      <c r="K32" s="4">
        <f>ekodom35[[#This Row],[Stan po renetcji]]-ekodom35[[#This Row],[Zmiana]]</f>
        <v>-11</v>
      </c>
      <c r="L32" s="4">
        <f>MAX(ekodom35[[#This Row],[Zbiornik po zmianie]],0)</f>
        <v>0</v>
      </c>
    </row>
    <row r="33" spans="1:12" x14ac:dyDescent="0.45">
      <c r="A33" s="1">
        <v>44593</v>
      </c>
      <c r="B33">
        <v>0</v>
      </c>
      <c r="C33">
        <f t="shared" si="0"/>
        <v>0</v>
      </c>
      <c r="D33">
        <f>ekodom35[[#This Row],[retencja]]+ekodom35[[#This Row],[Stan przed]]</f>
        <v>0</v>
      </c>
      <c r="E33">
        <f>IF(ekodom35[[#This Row],[Dzień tygodnia]] = 3, 260, 190)</f>
        <v>190</v>
      </c>
      <c r="F33">
        <f>WEEKDAY(ekodom35[[#This Row],[Data]],2)</f>
        <v>2</v>
      </c>
      <c r="G33" s="4">
        <f>IF(ekodom35[[#This Row],[retencja]]= 0, G32+1, 0)</f>
        <v>5</v>
      </c>
      <c r="H33" s="4">
        <f>IF(AND(AND(ekodom35[[#This Row],[Dni bez deszczu dp]] &gt;= 5, MOD(ekodom35[[#This Row],[Dni bez deszczu dp]], 5) = 0), ekodom35[[#This Row],[Czy dobry przedział ]] = "TAK"), 300, 0)</f>
        <v>0</v>
      </c>
      <c r="I33" s="4" t="str">
        <f>IF(AND(ekodom35[[#This Row],[Data]] &gt;= DATE(2022,4,1), ekodom35[[#This Row],[Data]]&lt;=DATE(2022,9, 30)), "TAK", "NIE")</f>
        <v>NIE</v>
      </c>
      <c r="J33" s="4">
        <f>ekodom35[[#This Row],[Zużycie rodzinne]]+ekodom35[[#This Row],[Specjalne dolanie]]</f>
        <v>190</v>
      </c>
      <c r="K33" s="4">
        <f>ekodom35[[#This Row],[Stan po renetcji]]-ekodom35[[#This Row],[Zmiana]]</f>
        <v>-190</v>
      </c>
      <c r="L33" s="4">
        <f>MAX(ekodom35[[#This Row],[Zbiornik po zmianie]],0)</f>
        <v>0</v>
      </c>
    </row>
    <row r="34" spans="1:12" x14ac:dyDescent="0.45">
      <c r="A34" s="1">
        <v>44594</v>
      </c>
      <c r="B34">
        <v>0</v>
      </c>
      <c r="C34">
        <f t="shared" si="0"/>
        <v>0</v>
      </c>
      <c r="D34">
        <f>ekodom35[[#This Row],[retencja]]+ekodom35[[#This Row],[Stan przed]]</f>
        <v>0</v>
      </c>
      <c r="E34">
        <f>IF(ekodom35[[#This Row],[Dzień tygodnia]] = 3, 260, 190)</f>
        <v>260</v>
      </c>
      <c r="F34">
        <f>WEEKDAY(ekodom35[[#This Row],[Data]],2)</f>
        <v>3</v>
      </c>
      <c r="G34" s="4">
        <f>IF(ekodom35[[#This Row],[retencja]]= 0, G33+1, 0)</f>
        <v>6</v>
      </c>
      <c r="H34" s="4">
        <f>IF(AND(AND(ekodom35[[#This Row],[Dni bez deszczu dp]] &gt;= 5, MOD(ekodom35[[#This Row],[Dni bez deszczu dp]], 5) = 0), ekodom35[[#This Row],[Czy dobry przedział ]] = "TAK"), 300, 0)</f>
        <v>0</v>
      </c>
      <c r="I34" s="4" t="str">
        <f>IF(AND(ekodom35[[#This Row],[Data]] &gt;= DATE(2022,4,1), ekodom35[[#This Row],[Data]]&lt;=DATE(2022,9, 30)), "TAK", "NIE")</f>
        <v>NIE</v>
      </c>
      <c r="J34" s="4">
        <f>ekodom35[[#This Row],[Zużycie rodzinne]]+ekodom35[[#This Row],[Specjalne dolanie]]</f>
        <v>260</v>
      </c>
      <c r="K34" s="4">
        <f>ekodom35[[#This Row],[Stan po renetcji]]-ekodom35[[#This Row],[Zmiana]]</f>
        <v>-260</v>
      </c>
      <c r="L34" s="4">
        <f>MAX(ekodom35[[#This Row],[Zbiornik po zmianie]],0)</f>
        <v>0</v>
      </c>
    </row>
    <row r="35" spans="1:12" x14ac:dyDescent="0.45">
      <c r="A35" s="1">
        <v>44595</v>
      </c>
      <c r="B35">
        <v>0</v>
      </c>
      <c r="C35">
        <f t="shared" si="0"/>
        <v>0</v>
      </c>
      <c r="D35">
        <f>ekodom35[[#This Row],[retencja]]+ekodom35[[#This Row],[Stan przed]]</f>
        <v>0</v>
      </c>
      <c r="E35">
        <f>IF(ekodom35[[#This Row],[Dzień tygodnia]] = 3, 260, 190)</f>
        <v>190</v>
      </c>
      <c r="F35">
        <f>WEEKDAY(ekodom35[[#This Row],[Data]],2)</f>
        <v>4</v>
      </c>
      <c r="G35" s="4">
        <f>IF(ekodom35[[#This Row],[retencja]]= 0, G34+1, 0)</f>
        <v>7</v>
      </c>
      <c r="H35" s="4">
        <f>IF(AND(AND(ekodom35[[#This Row],[Dni bez deszczu dp]] &gt;= 5, MOD(ekodom35[[#This Row],[Dni bez deszczu dp]], 5) = 0), ekodom35[[#This Row],[Czy dobry przedział ]] = "TAK"), 300, 0)</f>
        <v>0</v>
      </c>
      <c r="I35" s="4" t="str">
        <f>IF(AND(ekodom35[[#This Row],[Data]] &gt;= DATE(2022,4,1), ekodom35[[#This Row],[Data]]&lt;=DATE(2022,9, 30)), "TAK", "NIE")</f>
        <v>NIE</v>
      </c>
      <c r="J35" s="4">
        <f>ekodom35[[#This Row],[Zużycie rodzinne]]+ekodom35[[#This Row],[Specjalne dolanie]]</f>
        <v>190</v>
      </c>
      <c r="K35" s="4">
        <f>ekodom35[[#This Row],[Stan po renetcji]]-ekodom35[[#This Row],[Zmiana]]</f>
        <v>-190</v>
      </c>
      <c r="L35" s="4">
        <f>MAX(ekodom35[[#This Row],[Zbiornik po zmianie]],0)</f>
        <v>0</v>
      </c>
    </row>
    <row r="36" spans="1:12" x14ac:dyDescent="0.45">
      <c r="A36" s="1">
        <v>44596</v>
      </c>
      <c r="B36">
        <v>0</v>
      </c>
      <c r="C36">
        <f t="shared" si="0"/>
        <v>0</v>
      </c>
      <c r="D36">
        <f>ekodom35[[#This Row],[retencja]]+ekodom35[[#This Row],[Stan przed]]</f>
        <v>0</v>
      </c>
      <c r="E36">
        <f>IF(ekodom35[[#This Row],[Dzień tygodnia]] = 3, 260, 190)</f>
        <v>190</v>
      </c>
      <c r="F36">
        <f>WEEKDAY(ekodom35[[#This Row],[Data]],2)</f>
        <v>5</v>
      </c>
      <c r="G36" s="4">
        <f>IF(ekodom35[[#This Row],[retencja]]= 0, G35+1, 0)</f>
        <v>8</v>
      </c>
      <c r="H36" s="4">
        <f>IF(AND(AND(ekodom35[[#This Row],[Dni bez deszczu dp]] &gt;= 5, MOD(ekodom35[[#This Row],[Dni bez deszczu dp]], 5) = 0), ekodom35[[#This Row],[Czy dobry przedział ]] = "TAK"), 300, 0)</f>
        <v>0</v>
      </c>
      <c r="I36" s="4" t="str">
        <f>IF(AND(ekodom35[[#This Row],[Data]] &gt;= DATE(2022,4,1), ekodom35[[#This Row],[Data]]&lt;=DATE(2022,9, 30)), "TAK", "NIE")</f>
        <v>NIE</v>
      </c>
      <c r="J36" s="4">
        <f>ekodom35[[#This Row],[Zużycie rodzinne]]+ekodom35[[#This Row],[Specjalne dolanie]]</f>
        <v>190</v>
      </c>
      <c r="K36" s="4">
        <f>ekodom35[[#This Row],[Stan po renetcji]]-ekodom35[[#This Row],[Zmiana]]</f>
        <v>-190</v>
      </c>
      <c r="L36" s="4">
        <f>MAX(ekodom35[[#This Row],[Zbiornik po zmianie]],0)</f>
        <v>0</v>
      </c>
    </row>
    <row r="37" spans="1:12" x14ac:dyDescent="0.45">
      <c r="A37" s="1">
        <v>44597</v>
      </c>
      <c r="B37">
        <v>97</v>
      </c>
      <c r="C37">
        <f t="shared" si="0"/>
        <v>0</v>
      </c>
      <c r="D37">
        <f>ekodom35[[#This Row],[retencja]]+ekodom35[[#This Row],[Stan przed]]</f>
        <v>97</v>
      </c>
      <c r="E37">
        <f>IF(ekodom35[[#This Row],[Dzień tygodnia]] = 3, 260, 190)</f>
        <v>190</v>
      </c>
      <c r="F37">
        <f>WEEKDAY(ekodom35[[#This Row],[Data]],2)</f>
        <v>6</v>
      </c>
      <c r="G37" s="4">
        <f>IF(ekodom35[[#This Row],[retencja]]= 0, G36+1, 0)</f>
        <v>0</v>
      </c>
      <c r="H37" s="4">
        <f>IF(AND(AND(ekodom35[[#This Row],[Dni bez deszczu dp]] &gt;= 5, MOD(ekodom35[[#This Row],[Dni bez deszczu dp]], 5) = 0), ekodom35[[#This Row],[Czy dobry przedział ]] = "TAK"), 300, 0)</f>
        <v>0</v>
      </c>
      <c r="I37" s="4" t="str">
        <f>IF(AND(ekodom35[[#This Row],[Data]] &gt;= DATE(2022,4,1), ekodom35[[#This Row],[Data]]&lt;=DATE(2022,9, 30)), "TAK", "NIE")</f>
        <v>NIE</v>
      </c>
      <c r="J37" s="4">
        <f>ekodom35[[#This Row],[Zużycie rodzinne]]+ekodom35[[#This Row],[Specjalne dolanie]]</f>
        <v>190</v>
      </c>
      <c r="K37" s="4">
        <f>ekodom35[[#This Row],[Stan po renetcji]]-ekodom35[[#This Row],[Zmiana]]</f>
        <v>-93</v>
      </c>
      <c r="L37" s="4">
        <f>MAX(ekodom35[[#This Row],[Zbiornik po zmianie]],0)</f>
        <v>0</v>
      </c>
    </row>
    <row r="38" spans="1:12" x14ac:dyDescent="0.45">
      <c r="A38" s="1">
        <v>44598</v>
      </c>
      <c r="B38">
        <v>0</v>
      </c>
      <c r="C38">
        <f t="shared" si="0"/>
        <v>0</v>
      </c>
      <c r="D38">
        <f>ekodom35[[#This Row],[retencja]]+ekodom35[[#This Row],[Stan przed]]</f>
        <v>0</v>
      </c>
      <c r="E38">
        <f>IF(ekodom35[[#This Row],[Dzień tygodnia]] = 3, 260, 190)</f>
        <v>190</v>
      </c>
      <c r="F38">
        <f>WEEKDAY(ekodom35[[#This Row],[Data]],2)</f>
        <v>7</v>
      </c>
      <c r="G38" s="4">
        <f>IF(ekodom35[[#This Row],[retencja]]= 0, G37+1, 0)</f>
        <v>1</v>
      </c>
      <c r="H38" s="4">
        <f>IF(AND(AND(ekodom35[[#This Row],[Dni bez deszczu dp]] &gt;= 5, MOD(ekodom35[[#This Row],[Dni bez deszczu dp]], 5) = 0), ekodom35[[#This Row],[Czy dobry przedział ]] = "TAK"), 300, 0)</f>
        <v>0</v>
      </c>
      <c r="I38" s="4" t="str">
        <f>IF(AND(ekodom35[[#This Row],[Data]] &gt;= DATE(2022,4,1), ekodom35[[#This Row],[Data]]&lt;=DATE(2022,9, 30)), "TAK", "NIE")</f>
        <v>NIE</v>
      </c>
      <c r="J38" s="4">
        <f>ekodom35[[#This Row],[Zużycie rodzinne]]+ekodom35[[#This Row],[Specjalne dolanie]]</f>
        <v>190</v>
      </c>
      <c r="K38" s="4">
        <f>ekodom35[[#This Row],[Stan po renetcji]]-ekodom35[[#This Row],[Zmiana]]</f>
        <v>-190</v>
      </c>
      <c r="L38" s="4">
        <f>MAX(ekodom35[[#This Row],[Zbiornik po zmianie]],0)</f>
        <v>0</v>
      </c>
    </row>
    <row r="39" spans="1:12" x14ac:dyDescent="0.45">
      <c r="A39" s="1">
        <v>44599</v>
      </c>
      <c r="B39">
        <v>99</v>
      </c>
      <c r="C39">
        <f t="shared" si="0"/>
        <v>0</v>
      </c>
      <c r="D39">
        <f>ekodom35[[#This Row],[retencja]]+ekodom35[[#This Row],[Stan przed]]</f>
        <v>99</v>
      </c>
      <c r="E39">
        <f>IF(ekodom35[[#This Row],[Dzień tygodnia]] = 3, 260, 190)</f>
        <v>190</v>
      </c>
      <c r="F39">
        <f>WEEKDAY(ekodom35[[#This Row],[Data]],2)</f>
        <v>1</v>
      </c>
      <c r="G39" s="4">
        <f>IF(ekodom35[[#This Row],[retencja]]= 0, G38+1, 0)</f>
        <v>0</v>
      </c>
      <c r="H39" s="4">
        <f>IF(AND(AND(ekodom35[[#This Row],[Dni bez deszczu dp]] &gt;= 5, MOD(ekodom35[[#This Row],[Dni bez deszczu dp]], 5) = 0), ekodom35[[#This Row],[Czy dobry przedział ]] = "TAK"), 300, 0)</f>
        <v>0</v>
      </c>
      <c r="I39" s="4" t="str">
        <f>IF(AND(ekodom35[[#This Row],[Data]] &gt;= DATE(2022,4,1), ekodom35[[#This Row],[Data]]&lt;=DATE(2022,9, 30)), "TAK", "NIE")</f>
        <v>NIE</v>
      </c>
      <c r="J39" s="4">
        <f>ekodom35[[#This Row],[Zużycie rodzinne]]+ekodom35[[#This Row],[Specjalne dolanie]]</f>
        <v>190</v>
      </c>
      <c r="K39" s="4">
        <f>ekodom35[[#This Row],[Stan po renetcji]]-ekodom35[[#This Row],[Zmiana]]</f>
        <v>-91</v>
      </c>
      <c r="L39" s="4">
        <f>MAX(ekodom35[[#This Row],[Zbiornik po zmianie]],0)</f>
        <v>0</v>
      </c>
    </row>
    <row r="40" spans="1:12" x14ac:dyDescent="0.45">
      <c r="A40" s="1">
        <v>44600</v>
      </c>
      <c r="B40">
        <v>0</v>
      </c>
      <c r="C40">
        <f t="shared" si="0"/>
        <v>0</v>
      </c>
      <c r="D40">
        <f>ekodom35[[#This Row],[retencja]]+ekodom35[[#This Row],[Stan przed]]</f>
        <v>0</v>
      </c>
      <c r="E40">
        <f>IF(ekodom35[[#This Row],[Dzień tygodnia]] = 3, 260, 190)</f>
        <v>190</v>
      </c>
      <c r="F40">
        <f>WEEKDAY(ekodom35[[#This Row],[Data]],2)</f>
        <v>2</v>
      </c>
      <c r="G40" s="4">
        <f>IF(ekodom35[[#This Row],[retencja]]= 0, G39+1, 0)</f>
        <v>1</v>
      </c>
      <c r="H40" s="4">
        <f>IF(AND(AND(ekodom35[[#This Row],[Dni bez deszczu dp]] &gt;= 5, MOD(ekodom35[[#This Row],[Dni bez deszczu dp]], 5) = 0), ekodom35[[#This Row],[Czy dobry przedział ]] = "TAK"), 300, 0)</f>
        <v>0</v>
      </c>
      <c r="I40" s="4" t="str">
        <f>IF(AND(ekodom35[[#This Row],[Data]] &gt;= DATE(2022,4,1), ekodom35[[#This Row],[Data]]&lt;=DATE(2022,9, 30)), "TAK", "NIE")</f>
        <v>NIE</v>
      </c>
      <c r="J40" s="4">
        <f>ekodom35[[#This Row],[Zużycie rodzinne]]+ekodom35[[#This Row],[Specjalne dolanie]]</f>
        <v>190</v>
      </c>
      <c r="K40" s="4">
        <f>ekodom35[[#This Row],[Stan po renetcji]]-ekodom35[[#This Row],[Zmiana]]</f>
        <v>-190</v>
      </c>
      <c r="L40" s="4">
        <f>MAX(ekodom35[[#This Row],[Zbiornik po zmianie]],0)</f>
        <v>0</v>
      </c>
    </row>
    <row r="41" spans="1:12" x14ac:dyDescent="0.45">
      <c r="A41" s="1">
        <v>44601</v>
      </c>
      <c r="B41">
        <v>0</v>
      </c>
      <c r="C41">
        <f t="shared" si="0"/>
        <v>0</v>
      </c>
      <c r="D41">
        <f>ekodom35[[#This Row],[retencja]]+ekodom35[[#This Row],[Stan przed]]</f>
        <v>0</v>
      </c>
      <c r="E41">
        <f>IF(ekodom35[[#This Row],[Dzień tygodnia]] = 3, 260, 190)</f>
        <v>260</v>
      </c>
      <c r="F41">
        <f>WEEKDAY(ekodom35[[#This Row],[Data]],2)</f>
        <v>3</v>
      </c>
      <c r="G41" s="4">
        <f>IF(ekodom35[[#This Row],[retencja]]= 0, G40+1, 0)</f>
        <v>2</v>
      </c>
      <c r="H41" s="4">
        <f>IF(AND(AND(ekodom35[[#This Row],[Dni bez deszczu dp]] &gt;= 5, MOD(ekodom35[[#This Row],[Dni bez deszczu dp]], 5) = 0), ekodom35[[#This Row],[Czy dobry przedział ]] = "TAK"), 300, 0)</f>
        <v>0</v>
      </c>
      <c r="I41" s="4" t="str">
        <f>IF(AND(ekodom35[[#This Row],[Data]] &gt;= DATE(2022,4,1), ekodom35[[#This Row],[Data]]&lt;=DATE(2022,9, 30)), "TAK", "NIE")</f>
        <v>NIE</v>
      </c>
      <c r="J41" s="4">
        <f>ekodom35[[#This Row],[Zużycie rodzinne]]+ekodom35[[#This Row],[Specjalne dolanie]]</f>
        <v>260</v>
      </c>
      <c r="K41" s="4">
        <f>ekodom35[[#This Row],[Stan po renetcji]]-ekodom35[[#This Row],[Zmiana]]</f>
        <v>-260</v>
      </c>
      <c r="L41" s="4">
        <f>MAX(ekodom35[[#This Row],[Zbiornik po zmianie]],0)</f>
        <v>0</v>
      </c>
    </row>
    <row r="42" spans="1:12" x14ac:dyDescent="0.45">
      <c r="A42" s="1">
        <v>44602</v>
      </c>
      <c r="B42">
        <v>0</v>
      </c>
      <c r="C42">
        <f t="shared" si="0"/>
        <v>0</v>
      </c>
      <c r="D42">
        <f>ekodom35[[#This Row],[retencja]]+ekodom35[[#This Row],[Stan przed]]</f>
        <v>0</v>
      </c>
      <c r="E42">
        <f>IF(ekodom35[[#This Row],[Dzień tygodnia]] = 3, 260, 190)</f>
        <v>190</v>
      </c>
      <c r="F42">
        <f>WEEKDAY(ekodom35[[#This Row],[Data]],2)</f>
        <v>4</v>
      </c>
      <c r="G42" s="4">
        <f>IF(ekodom35[[#This Row],[retencja]]= 0, G41+1, 0)</f>
        <v>3</v>
      </c>
      <c r="H42" s="4">
        <f>IF(AND(AND(ekodom35[[#This Row],[Dni bez deszczu dp]] &gt;= 5, MOD(ekodom35[[#This Row],[Dni bez deszczu dp]], 5) = 0), ekodom35[[#This Row],[Czy dobry przedział ]] = "TAK"), 300, 0)</f>
        <v>0</v>
      </c>
      <c r="I42" s="4" t="str">
        <f>IF(AND(ekodom35[[#This Row],[Data]] &gt;= DATE(2022,4,1), ekodom35[[#This Row],[Data]]&lt;=DATE(2022,9, 30)), "TAK", "NIE")</f>
        <v>NIE</v>
      </c>
      <c r="J42" s="4">
        <f>ekodom35[[#This Row],[Zużycie rodzinne]]+ekodom35[[#This Row],[Specjalne dolanie]]</f>
        <v>190</v>
      </c>
      <c r="K42" s="4">
        <f>ekodom35[[#This Row],[Stan po renetcji]]-ekodom35[[#This Row],[Zmiana]]</f>
        <v>-190</v>
      </c>
      <c r="L42" s="4">
        <f>MAX(ekodom35[[#This Row],[Zbiornik po zmianie]],0)</f>
        <v>0</v>
      </c>
    </row>
    <row r="43" spans="1:12" x14ac:dyDescent="0.45">
      <c r="A43" s="1">
        <v>44603</v>
      </c>
      <c r="B43">
        <v>97</v>
      </c>
      <c r="C43">
        <f t="shared" si="0"/>
        <v>0</v>
      </c>
      <c r="D43">
        <f>ekodom35[[#This Row],[retencja]]+ekodom35[[#This Row],[Stan przed]]</f>
        <v>97</v>
      </c>
      <c r="E43">
        <f>IF(ekodom35[[#This Row],[Dzień tygodnia]] = 3, 260, 190)</f>
        <v>190</v>
      </c>
      <c r="F43">
        <f>WEEKDAY(ekodom35[[#This Row],[Data]],2)</f>
        <v>5</v>
      </c>
      <c r="G43" s="4">
        <f>IF(ekodom35[[#This Row],[retencja]]= 0, G42+1, 0)</f>
        <v>0</v>
      </c>
      <c r="H43" s="4">
        <f>IF(AND(AND(ekodom35[[#This Row],[Dni bez deszczu dp]] &gt;= 5, MOD(ekodom35[[#This Row],[Dni bez deszczu dp]], 5) = 0), ekodom35[[#This Row],[Czy dobry przedział ]] = "TAK"), 300, 0)</f>
        <v>0</v>
      </c>
      <c r="I43" s="4" t="str">
        <f>IF(AND(ekodom35[[#This Row],[Data]] &gt;= DATE(2022,4,1), ekodom35[[#This Row],[Data]]&lt;=DATE(2022,9, 30)), "TAK", "NIE")</f>
        <v>NIE</v>
      </c>
      <c r="J43" s="4">
        <f>ekodom35[[#This Row],[Zużycie rodzinne]]+ekodom35[[#This Row],[Specjalne dolanie]]</f>
        <v>190</v>
      </c>
      <c r="K43" s="4">
        <f>ekodom35[[#This Row],[Stan po renetcji]]-ekodom35[[#This Row],[Zmiana]]</f>
        <v>-93</v>
      </c>
      <c r="L43" s="4">
        <f>MAX(ekodom35[[#This Row],[Zbiornik po zmianie]],0)</f>
        <v>0</v>
      </c>
    </row>
    <row r="44" spans="1:12" x14ac:dyDescent="0.45">
      <c r="A44" s="1">
        <v>44604</v>
      </c>
      <c r="B44">
        <v>83</v>
      </c>
      <c r="C44">
        <f t="shared" si="0"/>
        <v>0</v>
      </c>
      <c r="D44">
        <f>ekodom35[[#This Row],[retencja]]+ekodom35[[#This Row],[Stan przed]]</f>
        <v>83</v>
      </c>
      <c r="E44">
        <f>IF(ekodom35[[#This Row],[Dzień tygodnia]] = 3, 260, 190)</f>
        <v>190</v>
      </c>
      <c r="F44">
        <f>WEEKDAY(ekodom35[[#This Row],[Data]],2)</f>
        <v>6</v>
      </c>
      <c r="G44" s="4">
        <f>IF(ekodom35[[#This Row],[retencja]]= 0, G43+1, 0)</f>
        <v>0</v>
      </c>
      <c r="H44" s="4">
        <f>IF(AND(AND(ekodom35[[#This Row],[Dni bez deszczu dp]] &gt;= 5, MOD(ekodom35[[#This Row],[Dni bez deszczu dp]], 5) = 0), ekodom35[[#This Row],[Czy dobry przedział ]] = "TAK"), 300, 0)</f>
        <v>0</v>
      </c>
      <c r="I44" s="4" t="str">
        <f>IF(AND(ekodom35[[#This Row],[Data]] &gt;= DATE(2022,4,1), ekodom35[[#This Row],[Data]]&lt;=DATE(2022,9, 30)), "TAK", "NIE")</f>
        <v>NIE</v>
      </c>
      <c r="J44" s="4">
        <f>ekodom35[[#This Row],[Zużycie rodzinne]]+ekodom35[[#This Row],[Specjalne dolanie]]</f>
        <v>190</v>
      </c>
      <c r="K44" s="4">
        <f>ekodom35[[#This Row],[Stan po renetcji]]-ekodom35[[#This Row],[Zmiana]]</f>
        <v>-107</v>
      </c>
      <c r="L44" s="4">
        <f>MAX(ekodom35[[#This Row],[Zbiornik po zmianie]],0)</f>
        <v>0</v>
      </c>
    </row>
    <row r="45" spans="1:12" x14ac:dyDescent="0.45">
      <c r="A45" s="1">
        <v>44605</v>
      </c>
      <c r="B45">
        <v>77</v>
      </c>
      <c r="C45">
        <f t="shared" si="0"/>
        <v>0</v>
      </c>
      <c r="D45">
        <f>ekodom35[[#This Row],[retencja]]+ekodom35[[#This Row],[Stan przed]]</f>
        <v>77</v>
      </c>
      <c r="E45">
        <f>IF(ekodom35[[#This Row],[Dzień tygodnia]] = 3, 260, 190)</f>
        <v>190</v>
      </c>
      <c r="F45">
        <f>WEEKDAY(ekodom35[[#This Row],[Data]],2)</f>
        <v>7</v>
      </c>
      <c r="G45" s="4">
        <f>IF(ekodom35[[#This Row],[retencja]]= 0, G44+1, 0)</f>
        <v>0</v>
      </c>
      <c r="H45" s="4">
        <f>IF(AND(AND(ekodom35[[#This Row],[Dni bez deszczu dp]] &gt;= 5, MOD(ekodom35[[#This Row],[Dni bez deszczu dp]], 5) = 0), ekodom35[[#This Row],[Czy dobry przedział ]] = "TAK"), 300, 0)</f>
        <v>0</v>
      </c>
      <c r="I45" s="4" t="str">
        <f>IF(AND(ekodom35[[#This Row],[Data]] &gt;= DATE(2022,4,1), ekodom35[[#This Row],[Data]]&lt;=DATE(2022,9, 30)), "TAK", "NIE")</f>
        <v>NIE</v>
      </c>
      <c r="J45" s="4">
        <f>ekodom35[[#This Row],[Zużycie rodzinne]]+ekodom35[[#This Row],[Specjalne dolanie]]</f>
        <v>190</v>
      </c>
      <c r="K45" s="4">
        <f>ekodom35[[#This Row],[Stan po renetcji]]-ekodom35[[#This Row],[Zmiana]]</f>
        <v>-113</v>
      </c>
      <c r="L45" s="4">
        <f>MAX(ekodom35[[#This Row],[Zbiornik po zmianie]],0)</f>
        <v>0</v>
      </c>
    </row>
    <row r="46" spans="1:12" x14ac:dyDescent="0.45">
      <c r="A46" s="1">
        <v>44606</v>
      </c>
      <c r="B46">
        <v>195</v>
      </c>
      <c r="C46">
        <f t="shared" si="0"/>
        <v>0</v>
      </c>
      <c r="D46">
        <f>ekodom35[[#This Row],[retencja]]+ekodom35[[#This Row],[Stan przed]]</f>
        <v>195</v>
      </c>
      <c r="E46">
        <f>IF(ekodom35[[#This Row],[Dzień tygodnia]] = 3, 260, 190)</f>
        <v>190</v>
      </c>
      <c r="F46">
        <f>WEEKDAY(ekodom35[[#This Row],[Data]],2)</f>
        <v>1</v>
      </c>
      <c r="G46" s="4">
        <f>IF(ekodom35[[#This Row],[retencja]]= 0, G45+1, 0)</f>
        <v>0</v>
      </c>
      <c r="H46" s="4">
        <f>IF(AND(AND(ekodom35[[#This Row],[Dni bez deszczu dp]] &gt;= 5, MOD(ekodom35[[#This Row],[Dni bez deszczu dp]], 5) = 0), ekodom35[[#This Row],[Czy dobry przedział ]] = "TAK"), 300, 0)</f>
        <v>0</v>
      </c>
      <c r="I46" s="4" t="str">
        <f>IF(AND(ekodom35[[#This Row],[Data]] &gt;= DATE(2022,4,1), ekodom35[[#This Row],[Data]]&lt;=DATE(2022,9, 30)), "TAK", "NIE")</f>
        <v>NIE</v>
      </c>
      <c r="J46" s="4">
        <f>ekodom35[[#This Row],[Zużycie rodzinne]]+ekodom35[[#This Row],[Specjalne dolanie]]</f>
        <v>190</v>
      </c>
      <c r="K46" s="4">
        <f>ekodom35[[#This Row],[Stan po renetcji]]-ekodom35[[#This Row],[Zmiana]]</f>
        <v>5</v>
      </c>
      <c r="L46" s="4">
        <f>MAX(ekodom35[[#This Row],[Zbiornik po zmianie]],0)</f>
        <v>5</v>
      </c>
    </row>
    <row r="47" spans="1:12" x14ac:dyDescent="0.45">
      <c r="A47" s="1">
        <v>44607</v>
      </c>
      <c r="B47">
        <v>145</v>
      </c>
      <c r="C47">
        <f t="shared" si="0"/>
        <v>5</v>
      </c>
      <c r="D47">
        <f>ekodom35[[#This Row],[retencja]]+ekodom35[[#This Row],[Stan przed]]</f>
        <v>150</v>
      </c>
      <c r="E47">
        <f>IF(ekodom35[[#This Row],[Dzień tygodnia]] = 3, 260, 190)</f>
        <v>190</v>
      </c>
      <c r="F47">
        <f>WEEKDAY(ekodom35[[#This Row],[Data]],2)</f>
        <v>2</v>
      </c>
      <c r="G47" s="4">
        <f>IF(ekodom35[[#This Row],[retencja]]= 0, G46+1, 0)</f>
        <v>0</v>
      </c>
      <c r="H47" s="4">
        <f>IF(AND(AND(ekodom35[[#This Row],[Dni bez deszczu dp]] &gt;= 5, MOD(ekodom35[[#This Row],[Dni bez deszczu dp]], 5) = 0), ekodom35[[#This Row],[Czy dobry przedział ]] = "TAK"), 300, 0)</f>
        <v>0</v>
      </c>
      <c r="I47" s="4" t="str">
        <f>IF(AND(ekodom35[[#This Row],[Data]] &gt;= DATE(2022,4,1), ekodom35[[#This Row],[Data]]&lt;=DATE(2022,9, 30)), "TAK", "NIE")</f>
        <v>NIE</v>
      </c>
      <c r="J47" s="4">
        <f>ekodom35[[#This Row],[Zużycie rodzinne]]+ekodom35[[#This Row],[Specjalne dolanie]]</f>
        <v>190</v>
      </c>
      <c r="K47" s="4">
        <f>ekodom35[[#This Row],[Stan po renetcji]]-ekodom35[[#This Row],[Zmiana]]</f>
        <v>-40</v>
      </c>
      <c r="L47" s="4">
        <f>MAX(ekodom35[[#This Row],[Zbiornik po zmianie]],0)</f>
        <v>0</v>
      </c>
    </row>
    <row r="48" spans="1:12" x14ac:dyDescent="0.45">
      <c r="A48" s="1">
        <v>44608</v>
      </c>
      <c r="B48">
        <v>90</v>
      </c>
      <c r="C48">
        <f t="shared" si="0"/>
        <v>0</v>
      </c>
      <c r="D48">
        <f>ekodom35[[#This Row],[retencja]]+ekodom35[[#This Row],[Stan przed]]</f>
        <v>90</v>
      </c>
      <c r="E48">
        <f>IF(ekodom35[[#This Row],[Dzień tygodnia]] = 3, 260, 190)</f>
        <v>260</v>
      </c>
      <c r="F48">
        <f>WEEKDAY(ekodom35[[#This Row],[Data]],2)</f>
        <v>3</v>
      </c>
      <c r="G48" s="4">
        <f>IF(ekodom35[[#This Row],[retencja]]= 0, G47+1, 0)</f>
        <v>0</v>
      </c>
      <c r="H48" s="4">
        <f>IF(AND(AND(ekodom35[[#This Row],[Dni bez deszczu dp]] &gt;= 5, MOD(ekodom35[[#This Row],[Dni bez deszczu dp]], 5) = 0), ekodom35[[#This Row],[Czy dobry przedział ]] = "TAK"), 300, 0)</f>
        <v>0</v>
      </c>
      <c r="I48" s="4" t="str">
        <f>IF(AND(ekodom35[[#This Row],[Data]] &gt;= DATE(2022,4,1), ekodom35[[#This Row],[Data]]&lt;=DATE(2022,9, 30)), "TAK", "NIE")</f>
        <v>NIE</v>
      </c>
      <c r="J48" s="4">
        <f>ekodom35[[#This Row],[Zużycie rodzinne]]+ekodom35[[#This Row],[Specjalne dolanie]]</f>
        <v>260</v>
      </c>
      <c r="K48" s="4">
        <f>ekodom35[[#This Row],[Stan po renetcji]]-ekodom35[[#This Row],[Zmiana]]</f>
        <v>-170</v>
      </c>
      <c r="L48" s="4">
        <f>MAX(ekodom35[[#This Row],[Zbiornik po zmianie]],0)</f>
        <v>0</v>
      </c>
    </row>
    <row r="49" spans="1:12" x14ac:dyDescent="0.45">
      <c r="A49" s="1">
        <v>44609</v>
      </c>
      <c r="B49">
        <v>0</v>
      </c>
      <c r="C49">
        <f t="shared" si="0"/>
        <v>0</v>
      </c>
      <c r="D49">
        <f>ekodom35[[#This Row],[retencja]]+ekodom35[[#This Row],[Stan przed]]</f>
        <v>0</v>
      </c>
      <c r="E49">
        <f>IF(ekodom35[[#This Row],[Dzień tygodnia]] = 3, 260, 190)</f>
        <v>190</v>
      </c>
      <c r="F49">
        <f>WEEKDAY(ekodom35[[#This Row],[Data]],2)</f>
        <v>4</v>
      </c>
      <c r="G49" s="4">
        <f>IF(ekodom35[[#This Row],[retencja]]= 0, G48+1, 0)</f>
        <v>1</v>
      </c>
      <c r="H49" s="4">
        <f>IF(AND(AND(ekodom35[[#This Row],[Dni bez deszczu dp]] &gt;= 5, MOD(ekodom35[[#This Row],[Dni bez deszczu dp]], 5) = 0), ekodom35[[#This Row],[Czy dobry przedział ]] = "TAK"), 300, 0)</f>
        <v>0</v>
      </c>
      <c r="I49" s="4" t="str">
        <f>IF(AND(ekodom35[[#This Row],[Data]] &gt;= DATE(2022,4,1), ekodom35[[#This Row],[Data]]&lt;=DATE(2022,9, 30)), "TAK", "NIE")</f>
        <v>NIE</v>
      </c>
      <c r="J49" s="4">
        <f>ekodom35[[#This Row],[Zużycie rodzinne]]+ekodom35[[#This Row],[Specjalne dolanie]]</f>
        <v>190</v>
      </c>
      <c r="K49" s="4">
        <f>ekodom35[[#This Row],[Stan po renetcji]]-ekodom35[[#This Row],[Zmiana]]</f>
        <v>-190</v>
      </c>
      <c r="L49" s="4">
        <f>MAX(ekodom35[[#This Row],[Zbiornik po zmianie]],0)</f>
        <v>0</v>
      </c>
    </row>
    <row r="50" spans="1:12" x14ac:dyDescent="0.45">
      <c r="A50" s="1">
        <v>44610</v>
      </c>
      <c r="B50">
        <v>0</v>
      </c>
      <c r="C50">
        <f t="shared" si="0"/>
        <v>0</v>
      </c>
      <c r="D50">
        <f>ekodom35[[#This Row],[retencja]]+ekodom35[[#This Row],[Stan przed]]</f>
        <v>0</v>
      </c>
      <c r="E50">
        <f>IF(ekodom35[[#This Row],[Dzień tygodnia]] = 3, 260, 190)</f>
        <v>190</v>
      </c>
      <c r="F50">
        <f>WEEKDAY(ekodom35[[#This Row],[Data]],2)</f>
        <v>5</v>
      </c>
      <c r="G50" s="4">
        <f>IF(ekodom35[[#This Row],[retencja]]= 0, G49+1, 0)</f>
        <v>2</v>
      </c>
      <c r="H50" s="4">
        <f>IF(AND(AND(ekodom35[[#This Row],[Dni bez deszczu dp]] &gt;= 5, MOD(ekodom35[[#This Row],[Dni bez deszczu dp]], 5) = 0), ekodom35[[#This Row],[Czy dobry przedział ]] = "TAK"), 300, 0)</f>
        <v>0</v>
      </c>
      <c r="I50" s="4" t="str">
        <f>IF(AND(ekodom35[[#This Row],[Data]] &gt;= DATE(2022,4,1), ekodom35[[#This Row],[Data]]&lt;=DATE(2022,9, 30)), "TAK", "NIE")</f>
        <v>NIE</v>
      </c>
      <c r="J50" s="4">
        <f>ekodom35[[#This Row],[Zużycie rodzinne]]+ekodom35[[#This Row],[Specjalne dolanie]]</f>
        <v>190</v>
      </c>
      <c r="K50" s="4">
        <f>ekodom35[[#This Row],[Stan po renetcji]]-ekodom35[[#This Row],[Zmiana]]</f>
        <v>-190</v>
      </c>
      <c r="L50" s="4">
        <f>MAX(ekodom35[[#This Row],[Zbiornik po zmianie]],0)</f>
        <v>0</v>
      </c>
    </row>
    <row r="51" spans="1:12" x14ac:dyDescent="0.45">
      <c r="A51" s="1">
        <v>44611</v>
      </c>
      <c r="B51">
        <v>93</v>
      </c>
      <c r="C51">
        <f t="shared" si="0"/>
        <v>0</v>
      </c>
      <c r="D51">
        <f>ekodom35[[#This Row],[retencja]]+ekodom35[[#This Row],[Stan przed]]</f>
        <v>93</v>
      </c>
      <c r="E51">
        <f>IF(ekodom35[[#This Row],[Dzień tygodnia]] = 3, 260, 190)</f>
        <v>190</v>
      </c>
      <c r="F51">
        <f>WEEKDAY(ekodom35[[#This Row],[Data]],2)</f>
        <v>6</v>
      </c>
      <c r="G51" s="4">
        <f>IF(ekodom35[[#This Row],[retencja]]= 0, G50+1, 0)</f>
        <v>0</v>
      </c>
      <c r="H51" s="4">
        <f>IF(AND(AND(ekodom35[[#This Row],[Dni bez deszczu dp]] &gt;= 5, MOD(ekodom35[[#This Row],[Dni bez deszczu dp]], 5) = 0), ekodom35[[#This Row],[Czy dobry przedział ]] = "TAK"), 300, 0)</f>
        <v>0</v>
      </c>
      <c r="I51" s="4" t="str">
        <f>IF(AND(ekodom35[[#This Row],[Data]] &gt;= DATE(2022,4,1), ekodom35[[#This Row],[Data]]&lt;=DATE(2022,9, 30)), "TAK", "NIE")</f>
        <v>NIE</v>
      </c>
      <c r="J51" s="4">
        <f>ekodom35[[#This Row],[Zużycie rodzinne]]+ekodom35[[#This Row],[Specjalne dolanie]]</f>
        <v>190</v>
      </c>
      <c r="K51" s="4">
        <f>ekodom35[[#This Row],[Stan po renetcji]]-ekodom35[[#This Row],[Zmiana]]</f>
        <v>-97</v>
      </c>
      <c r="L51" s="4">
        <f>MAX(ekodom35[[#This Row],[Zbiornik po zmianie]],0)</f>
        <v>0</v>
      </c>
    </row>
    <row r="52" spans="1:12" x14ac:dyDescent="0.45">
      <c r="A52" s="1">
        <v>44612</v>
      </c>
      <c r="B52">
        <v>0</v>
      </c>
      <c r="C52">
        <f t="shared" si="0"/>
        <v>0</v>
      </c>
      <c r="D52">
        <f>ekodom35[[#This Row],[retencja]]+ekodom35[[#This Row],[Stan przed]]</f>
        <v>0</v>
      </c>
      <c r="E52">
        <f>IF(ekodom35[[#This Row],[Dzień tygodnia]] = 3, 260, 190)</f>
        <v>190</v>
      </c>
      <c r="F52">
        <f>WEEKDAY(ekodom35[[#This Row],[Data]],2)</f>
        <v>7</v>
      </c>
      <c r="G52" s="4">
        <f>IF(ekodom35[[#This Row],[retencja]]= 0, G51+1, 0)</f>
        <v>1</v>
      </c>
      <c r="H52" s="4">
        <f>IF(AND(AND(ekodom35[[#This Row],[Dni bez deszczu dp]] &gt;= 5, MOD(ekodom35[[#This Row],[Dni bez deszczu dp]], 5) = 0), ekodom35[[#This Row],[Czy dobry przedział ]] = "TAK"), 300, 0)</f>
        <v>0</v>
      </c>
      <c r="I52" s="4" t="str">
        <f>IF(AND(ekodom35[[#This Row],[Data]] &gt;= DATE(2022,4,1), ekodom35[[#This Row],[Data]]&lt;=DATE(2022,9, 30)), "TAK", "NIE")</f>
        <v>NIE</v>
      </c>
      <c r="J52" s="4">
        <f>ekodom35[[#This Row],[Zużycie rodzinne]]+ekodom35[[#This Row],[Specjalne dolanie]]</f>
        <v>190</v>
      </c>
      <c r="K52" s="4">
        <f>ekodom35[[#This Row],[Stan po renetcji]]-ekodom35[[#This Row],[Zmiana]]</f>
        <v>-190</v>
      </c>
      <c r="L52" s="4">
        <f>MAX(ekodom35[[#This Row],[Zbiornik po zmianie]],0)</f>
        <v>0</v>
      </c>
    </row>
    <row r="53" spans="1:12" x14ac:dyDescent="0.45">
      <c r="A53" s="1">
        <v>44613</v>
      </c>
      <c r="B53">
        <v>0</v>
      </c>
      <c r="C53">
        <f t="shared" si="0"/>
        <v>0</v>
      </c>
      <c r="D53">
        <f>ekodom35[[#This Row],[retencja]]+ekodom35[[#This Row],[Stan przed]]</f>
        <v>0</v>
      </c>
      <c r="E53">
        <f>IF(ekodom35[[#This Row],[Dzień tygodnia]] = 3, 260, 190)</f>
        <v>190</v>
      </c>
      <c r="F53">
        <f>WEEKDAY(ekodom35[[#This Row],[Data]],2)</f>
        <v>1</v>
      </c>
      <c r="G53" s="4">
        <f>IF(ekodom35[[#This Row],[retencja]]= 0, G52+1, 0)</f>
        <v>2</v>
      </c>
      <c r="H53" s="4">
        <f>IF(AND(AND(ekodom35[[#This Row],[Dni bez deszczu dp]] &gt;= 5, MOD(ekodom35[[#This Row],[Dni bez deszczu dp]], 5) = 0), ekodom35[[#This Row],[Czy dobry przedział ]] = "TAK"), 300, 0)</f>
        <v>0</v>
      </c>
      <c r="I53" s="4" t="str">
        <f>IF(AND(ekodom35[[#This Row],[Data]] &gt;= DATE(2022,4,1), ekodom35[[#This Row],[Data]]&lt;=DATE(2022,9, 30)), "TAK", "NIE")</f>
        <v>NIE</v>
      </c>
      <c r="J53" s="4">
        <f>ekodom35[[#This Row],[Zużycie rodzinne]]+ekodom35[[#This Row],[Specjalne dolanie]]</f>
        <v>190</v>
      </c>
      <c r="K53" s="4">
        <f>ekodom35[[#This Row],[Stan po renetcji]]-ekodom35[[#This Row],[Zmiana]]</f>
        <v>-190</v>
      </c>
      <c r="L53" s="4">
        <f>MAX(ekodom35[[#This Row],[Zbiornik po zmianie]],0)</f>
        <v>0</v>
      </c>
    </row>
    <row r="54" spans="1:12" x14ac:dyDescent="0.45">
      <c r="A54" s="1">
        <v>44614</v>
      </c>
      <c r="B54">
        <v>93</v>
      </c>
      <c r="C54">
        <f t="shared" si="0"/>
        <v>0</v>
      </c>
      <c r="D54">
        <f>ekodom35[[#This Row],[retencja]]+ekodom35[[#This Row],[Stan przed]]</f>
        <v>93</v>
      </c>
      <c r="E54">
        <f>IF(ekodom35[[#This Row],[Dzień tygodnia]] = 3, 260, 190)</f>
        <v>190</v>
      </c>
      <c r="F54">
        <f>WEEKDAY(ekodom35[[#This Row],[Data]],2)</f>
        <v>2</v>
      </c>
      <c r="G54" s="4">
        <f>IF(ekodom35[[#This Row],[retencja]]= 0, G53+1, 0)</f>
        <v>0</v>
      </c>
      <c r="H54" s="4">
        <f>IF(AND(AND(ekodom35[[#This Row],[Dni bez deszczu dp]] &gt;= 5, MOD(ekodom35[[#This Row],[Dni bez deszczu dp]], 5) = 0), ekodom35[[#This Row],[Czy dobry przedział ]] = "TAK"), 300, 0)</f>
        <v>0</v>
      </c>
      <c r="I54" s="4" t="str">
        <f>IF(AND(ekodom35[[#This Row],[Data]] &gt;= DATE(2022,4,1), ekodom35[[#This Row],[Data]]&lt;=DATE(2022,9, 30)), "TAK", "NIE")</f>
        <v>NIE</v>
      </c>
      <c r="J54" s="4">
        <f>ekodom35[[#This Row],[Zużycie rodzinne]]+ekodom35[[#This Row],[Specjalne dolanie]]</f>
        <v>190</v>
      </c>
      <c r="K54" s="4">
        <f>ekodom35[[#This Row],[Stan po renetcji]]-ekodom35[[#This Row],[Zmiana]]</f>
        <v>-97</v>
      </c>
      <c r="L54" s="4">
        <f>MAX(ekodom35[[#This Row],[Zbiornik po zmianie]],0)</f>
        <v>0</v>
      </c>
    </row>
    <row r="55" spans="1:12" x14ac:dyDescent="0.45">
      <c r="A55" s="1">
        <v>44615</v>
      </c>
      <c r="B55">
        <v>0</v>
      </c>
      <c r="C55">
        <f t="shared" si="0"/>
        <v>0</v>
      </c>
      <c r="D55">
        <f>ekodom35[[#This Row],[retencja]]+ekodom35[[#This Row],[Stan przed]]</f>
        <v>0</v>
      </c>
      <c r="E55">
        <f>IF(ekodom35[[#This Row],[Dzień tygodnia]] = 3, 260, 190)</f>
        <v>260</v>
      </c>
      <c r="F55">
        <f>WEEKDAY(ekodom35[[#This Row],[Data]],2)</f>
        <v>3</v>
      </c>
      <c r="G55" s="4">
        <f>IF(ekodom35[[#This Row],[retencja]]= 0, G54+1, 0)</f>
        <v>1</v>
      </c>
      <c r="H55" s="4">
        <f>IF(AND(AND(ekodom35[[#This Row],[Dni bez deszczu dp]] &gt;= 5, MOD(ekodom35[[#This Row],[Dni bez deszczu dp]], 5) = 0), ekodom35[[#This Row],[Czy dobry przedział ]] = "TAK"), 300, 0)</f>
        <v>0</v>
      </c>
      <c r="I55" s="4" t="str">
        <f>IF(AND(ekodom35[[#This Row],[Data]] &gt;= DATE(2022,4,1), ekodom35[[#This Row],[Data]]&lt;=DATE(2022,9, 30)), "TAK", "NIE")</f>
        <v>NIE</v>
      </c>
      <c r="J55" s="4">
        <f>ekodom35[[#This Row],[Zużycie rodzinne]]+ekodom35[[#This Row],[Specjalne dolanie]]</f>
        <v>260</v>
      </c>
      <c r="K55" s="4">
        <f>ekodom35[[#This Row],[Stan po renetcji]]-ekodom35[[#This Row],[Zmiana]]</f>
        <v>-260</v>
      </c>
      <c r="L55" s="4">
        <f>MAX(ekodom35[[#This Row],[Zbiornik po zmianie]],0)</f>
        <v>0</v>
      </c>
    </row>
    <row r="56" spans="1:12" x14ac:dyDescent="0.45">
      <c r="A56" s="1">
        <v>44616</v>
      </c>
      <c r="B56">
        <v>0</v>
      </c>
      <c r="C56">
        <f t="shared" si="0"/>
        <v>0</v>
      </c>
      <c r="D56">
        <f>ekodom35[[#This Row],[retencja]]+ekodom35[[#This Row],[Stan przed]]</f>
        <v>0</v>
      </c>
      <c r="E56">
        <f>IF(ekodom35[[#This Row],[Dzień tygodnia]] = 3, 260, 190)</f>
        <v>190</v>
      </c>
      <c r="F56">
        <f>WEEKDAY(ekodom35[[#This Row],[Data]],2)</f>
        <v>4</v>
      </c>
      <c r="G56" s="4">
        <f>IF(ekodom35[[#This Row],[retencja]]= 0, G55+1, 0)</f>
        <v>2</v>
      </c>
      <c r="H56" s="4">
        <f>IF(AND(AND(ekodom35[[#This Row],[Dni bez deszczu dp]] &gt;= 5, MOD(ekodom35[[#This Row],[Dni bez deszczu dp]], 5) = 0), ekodom35[[#This Row],[Czy dobry przedział ]] = "TAK"), 300, 0)</f>
        <v>0</v>
      </c>
      <c r="I56" s="4" t="str">
        <f>IF(AND(ekodom35[[#This Row],[Data]] &gt;= DATE(2022,4,1), ekodom35[[#This Row],[Data]]&lt;=DATE(2022,9, 30)), "TAK", "NIE")</f>
        <v>NIE</v>
      </c>
      <c r="J56" s="4">
        <f>ekodom35[[#This Row],[Zużycie rodzinne]]+ekodom35[[#This Row],[Specjalne dolanie]]</f>
        <v>190</v>
      </c>
      <c r="K56" s="4">
        <f>ekodom35[[#This Row],[Stan po renetcji]]-ekodom35[[#This Row],[Zmiana]]</f>
        <v>-190</v>
      </c>
      <c r="L56" s="4">
        <f>MAX(ekodom35[[#This Row],[Zbiornik po zmianie]],0)</f>
        <v>0</v>
      </c>
    </row>
    <row r="57" spans="1:12" x14ac:dyDescent="0.45">
      <c r="A57" s="1">
        <v>44617</v>
      </c>
      <c r="B57">
        <v>0</v>
      </c>
      <c r="C57">
        <f t="shared" si="0"/>
        <v>0</v>
      </c>
      <c r="D57">
        <f>ekodom35[[#This Row],[retencja]]+ekodom35[[#This Row],[Stan przed]]</f>
        <v>0</v>
      </c>
      <c r="E57">
        <f>IF(ekodom35[[#This Row],[Dzień tygodnia]] = 3, 260, 190)</f>
        <v>190</v>
      </c>
      <c r="F57">
        <f>WEEKDAY(ekodom35[[#This Row],[Data]],2)</f>
        <v>5</v>
      </c>
      <c r="G57" s="4">
        <f>IF(ekodom35[[#This Row],[retencja]]= 0, G56+1, 0)</f>
        <v>3</v>
      </c>
      <c r="H57" s="4">
        <f>IF(AND(AND(ekodom35[[#This Row],[Dni bez deszczu dp]] &gt;= 5, MOD(ekodom35[[#This Row],[Dni bez deszczu dp]], 5) = 0), ekodom35[[#This Row],[Czy dobry przedział ]] = "TAK"), 300, 0)</f>
        <v>0</v>
      </c>
      <c r="I57" s="4" t="str">
        <f>IF(AND(ekodom35[[#This Row],[Data]] &gt;= DATE(2022,4,1), ekodom35[[#This Row],[Data]]&lt;=DATE(2022,9, 30)), "TAK", "NIE")</f>
        <v>NIE</v>
      </c>
      <c r="J57" s="4">
        <f>ekodom35[[#This Row],[Zużycie rodzinne]]+ekodom35[[#This Row],[Specjalne dolanie]]</f>
        <v>190</v>
      </c>
      <c r="K57" s="4">
        <f>ekodom35[[#This Row],[Stan po renetcji]]-ekodom35[[#This Row],[Zmiana]]</f>
        <v>-190</v>
      </c>
      <c r="L57" s="4">
        <f>MAX(ekodom35[[#This Row],[Zbiornik po zmianie]],0)</f>
        <v>0</v>
      </c>
    </row>
    <row r="58" spans="1:12" x14ac:dyDescent="0.45">
      <c r="A58" s="1">
        <v>44618</v>
      </c>
      <c r="B58">
        <v>228</v>
      </c>
      <c r="C58">
        <f t="shared" si="0"/>
        <v>0</v>
      </c>
      <c r="D58">
        <f>ekodom35[[#This Row],[retencja]]+ekodom35[[#This Row],[Stan przed]]</f>
        <v>228</v>
      </c>
      <c r="E58">
        <f>IF(ekodom35[[#This Row],[Dzień tygodnia]] = 3, 260, 190)</f>
        <v>190</v>
      </c>
      <c r="F58">
        <f>WEEKDAY(ekodom35[[#This Row],[Data]],2)</f>
        <v>6</v>
      </c>
      <c r="G58" s="4">
        <f>IF(ekodom35[[#This Row],[retencja]]= 0, G57+1, 0)</f>
        <v>0</v>
      </c>
      <c r="H58" s="4">
        <f>IF(AND(AND(ekodom35[[#This Row],[Dni bez deszczu dp]] &gt;= 5, MOD(ekodom35[[#This Row],[Dni bez deszczu dp]], 5) = 0), ekodom35[[#This Row],[Czy dobry przedział ]] = "TAK"), 300, 0)</f>
        <v>0</v>
      </c>
      <c r="I58" s="4" t="str">
        <f>IF(AND(ekodom35[[#This Row],[Data]] &gt;= DATE(2022,4,1), ekodom35[[#This Row],[Data]]&lt;=DATE(2022,9, 30)), "TAK", "NIE")</f>
        <v>NIE</v>
      </c>
      <c r="J58" s="4">
        <f>ekodom35[[#This Row],[Zużycie rodzinne]]+ekodom35[[#This Row],[Specjalne dolanie]]</f>
        <v>190</v>
      </c>
      <c r="K58" s="4">
        <f>ekodom35[[#This Row],[Stan po renetcji]]-ekodom35[[#This Row],[Zmiana]]</f>
        <v>38</v>
      </c>
      <c r="L58" s="4">
        <f>MAX(ekodom35[[#This Row],[Zbiornik po zmianie]],0)</f>
        <v>38</v>
      </c>
    </row>
    <row r="59" spans="1:12" x14ac:dyDescent="0.45">
      <c r="A59" s="1">
        <v>44619</v>
      </c>
      <c r="B59">
        <v>0</v>
      </c>
      <c r="C59">
        <f t="shared" si="0"/>
        <v>38</v>
      </c>
      <c r="D59">
        <f>ekodom35[[#This Row],[retencja]]+ekodom35[[#This Row],[Stan przed]]</f>
        <v>38</v>
      </c>
      <c r="E59">
        <f>IF(ekodom35[[#This Row],[Dzień tygodnia]] = 3, 260, 190)</f>
        <v>190</v>
      </c>
      <c r="F59">
        <f>WEEKDAY(ekodom35[[#This Row],[Data]],2)</f>
        <v>7</v>
      </c>
      <c r="G59" s="4">
        <f>IF(ekodom35[[#This Row],[retencja]]= 0, G58+1, 0)</f>
        <v>1</v>
      </c>
      <c r="H59" s="4">
        <f>IF(AND(AND(ekodom35[[#This Row],[Dni bez deszczu dp]] &gt;= 5, MOD(ekodom35[[#This Row],[Dni bez deszczu dp]], 5) = 0), ekodom35[[#This Row],[Czy dobry przedział ]] = "TAK"), 300, 0)</f>
        <v>0</v>
      </c>
      <c r="I59" s="4" t="str">
        <f>IF(AND(ekodom35[[#This Row],[Data]] &gt;= DATE(2022,4,1), ekodom35[[#This Row],[Data]]&lt;=DATE(2022,9, 30)), "TAK", "NIE")</f>
        <v>NIE</v>
      </c>
      <c r="J59" s="4">
        <f>ekodom35[[#This Row],[Zużycie rodzinne]]+ekodom35[[#This Row],[Specjalne dolanie]]</f>
        <v>190</v>
      </c>
      <c r="K59" s="4">
        <f>ekodom35[[#This Row],[Stan po renetcji]]-ekodom35[[#This Row],[Zmiana]]</f>
        <v>-152</v>
      </c>
      <c r="L59" s="4">
        <f>MAX(ekodom35[[#This Row],[Zbiornik po zmianie]],0)</f>
        <v>0</v>
      </c>
    </row>
    <row r="60" spans="1:12" x14ac:dyDescent="0.45">
      <c r="A60" s="1">
        <v>44620</v>
      </c>
      <c r="B60">
        <v>84</v>
      </c>
      <c r="C60">
        <f t="shared" si="0"/>
        <v>0</v>
      </c>
      <c r="D60">
        <f>ekodom35[[#This Row],[retencja]]+ekodom35[[#This Row],[Stan przed]]</f>
        <v>84</v>
      </c>
      <c r="E60">
        <f>IF(ekodom35[[#This Row],[Dzień tygodnia]] = 3, 260, 190)</f>
        <v>190</v>
      </c>
      <c r="F60">
        <f>WEEKDAY(ekodom35[[#This Row],[Data]],2)</f>
        <v>1</v>
      </c>
      <c r="G60" s="4">
        <f>IF(ekodom35[[#This Row],[retencja]]= 0, G59+1, 0)</f>
        <v>0</v>
      </c>
      <c r="H60" s="4">
        <f>IF(AND(AND(ekodom35[[#This Row],[Dni bez deszczu dp]] &gt;= 5, MOD(ekodom35[[#This Row],[Dni bez deszczu dp]], 5) = 0), ekodom35[[#This Row],[Czy dobry przedział ]] = "TAK"), 300, 0)</f>
        <v>0</v>
      </c>
      <c r="I60" s="4" t="str">
        <f>IF(AND(ekodom35[[#This Row],[Data]] &gt;= DATE(2022,4,1), ekodom35[[#This Row],[Data]]&lt;=DATE(2022,9, 30)), "TAK", "NIE")</f>
        <v>NIE</v>
      </c>
      <c r="J60" s="4">
        <f>ekodom35[[#This Row],[Zużycie rodzinne]]+ekodom35[[#This Row],[Specjalne dolanie]]</f>
        <v>190</v>
      </c>
      <c r="K60" s="4">
        <f>ekodom35[[#This Row],[Stan po renetcji]]-ekodom35[[#This Row],[Zmiana]]</f>
        <v>-106</v>
      </c>
      <c r="L60" s="4">
        <f>MAX(ekodom35[[#This Row],[Zbiornik po zmianie]],0)</f>
        <v>0</v>
      </c>
    </row>
    <row r="61" spans="1:12" x14ac:dyDescent="0.45">
      <c r="A61" s="1">
        <v>44621</v>
      </c>
      <c r="B61">
        <v>90</v>
      </c>
      <c r="C61">
        <f t="shared" si="0"/>
        <v>0</v>
      </c>
      <c r="D61">
        <f>ekodom35[[#This Row],[retencja]]+ekodom35[[#This Row],[Stan przed]]</f>
        <v>90</v>
      </c>
      <c r="E61">
        <f>IF(ekodom35[[#This Row],[Dzień tygodnia]] = 3, 260, 190)</f>
        <v>190</v>
      </c>
      <c r="F61">
        <f>WEEKDAY(ekodom35[[#This Row],[Data]],2)</f>
        <v>2</v>
      </c>
      <c r="G61" s="4">
        <f>IF(ekodom35[[#This Row],[retencja]]= 0, G60+1, 0)</f>
        <v>0</v>
      </c>
      <c r="H61" s="4">
        <f>IF(AND(AND(ekodom35[[#This Row],[Dni bez deszczu dp]] &gt;= 5, MOD(ekodom35[[#This Row],[Dni bez deszczu dp]], 5) = 0), ekodom35[[#This Row],[Czy dobry przedział ]] = "TAK"), 300, 0)</f>
        <v>0</v>
      </c>
      <c r="I61" s="4" t="str">
        <f>IF(AND(ekodom35[[#This Row],[Data]] &gt;= DATE(2022,4,1), ekodom35[[#This Row],[Data]]&lt;=DATE(2022,9, 30)), "TAK", "NIE")</f>
        <v>NIE</v>
      </c>
      <c r="J61" s="4">
        <f>ekodom35[[#This Row],[Zużycie rodzinne]]+ekodom35[[#This Row],[Specjalne dolanie]]</f>
        <v>190</v>
      </c>
      <c r="K61" s="4">
        <f>ekodom35[[#This Row],[Stan po renetcji]]-ekodom35[[#This Row],[Zmiana]]</f>
        <v>-100</v>
      </c>
      <c r="L61" s="4">
        <f>MAX(ekodom35[[#This Row],[Zbiornik po zmianie]],0)</f>
        <v>0</v>
      </c>
    </row>
    <row r="62" spans="1:12" x14ac:dyDescent="0.45">
      <c r="A62" s="1">
        <v>44622</v>
      </c>
      <c r="B62">
        <v>0</v>
      </c>
      <c r="C62">
        <f t="shared" si="0"/>
        <v>0</v>
      </c>
      <c r="D62">
        <f>ekodom35[[#This Row],[retencja]]+ekodom35[[#This Row],[Stan przed]]</f>
        <v>0</v>
      </c>
      <c r="E62">
        <f>IF(ekodom35[[#This Row],[Dzień tygodnia]] = 3, 260, 190)</f>
        <v>260</v>
      </c>
      <c r="F62">
        <f>WEEKDAY(ekodom35[[#This Row],[Data]],2)</f>
        <v>3</v>
      </c>
      <c r="G62" s="4">
        <f>IF(ekodom35[[#This Row],[retencja]]= 0, G61+1, 0)</f>
        <v>1</v>
      </c>
      <c r="H62" s="4">
        <f>IF(AND(AND(ekodom35[[#This Row],[Dni bez deszczu dp]] &gt;= 5, MOD(ekodom35[[#This Row],[Dni bez deszczu dp]], 5) = 0), ekodom35[[#This Row],[Czy dobry przedział ]] = "TAK"), 300, 0)</f>
        <v>0</v>
      </c>
      <c r="I62" s="4" t="str">
        <f>IF(AND(ekodom35[[#This Row],[Data]] &gt;= DATE(2022,4,1), ekodom35[[#This Row],[Data]]&lt;=DATE(2022,9, 30)), "TAK", "NIE")</f>
        <v>NIE</v>
      </c>
      <c r="J62" s="4">
        <f>ekodom35[[#This Row],[Zużycie rodzinne]]+ekodom35[[#This Row],[Specjalne dolanie]]</f>
        <v>260</v>
      </c>
      <c r="K62" s="4">
        <f>ekodom35[[#This Row],[Stan po renetcji]]-ekodom35[[#This Row],[Zmiana]]</f>
        <v>-260</v>
      </c>
      <c r="L62" s="4">
        <f>MAX(ekodom35[[#This Row],[Zbiornik po zmianie]],0)</f>
        <v>0</v>
      </c>
    </row>
    <row r="63" spans="1:12" x14ac:dyDescent="0.45">
      <c r="A63" s="1">
        <v>44623</v>
      </c>
      <c r="B63">
        <v>93</v>
      </c>
      <c r="C63">
        <f t="shared" si="0"/>
        <v>0</v>
      </c>
      <c r="D63">
        <f>ekodom35[[#This Row],[retencja]]+ekodom35[[#This Row],[Stan przed]]</f>
        <v>93</v>
      </c>
      <c r="E63">
        <f>IF(ekodom35[[#This Row],[Dzień tygodnia]] = 3, 260, 190)</f>
        <v>190</v>
      </c>
      <c r="F63">
        <f>WEEKDAY(ekodom35[[#This Row],[Data]],2)</f>
        <v>4</v>
      </c>
      <c r="G63" s="4">
        <f>IF(ekodom35[[#This Row],[retencja]]= 0, G62+1, 0)</f>
        <v>0</v>
      </c>
      <c r="H63" s="4">
        <f>IF(AND(AND(ekodom35[[#This Row],[Dni bez deszczu dp]] &gt;= 5, MOD(ekodom35[[#This Row],[Dni bez deszczu dp]], 5) = 0), ekodom35[[#This Row],[Czy dobry przedział ]] = "TAK"), 300, 0)</f>
        <v>0</v>
      </c>
      <c r="I63" s="4" t="str">
        <f>IF(AND(ekodom35[[#This Row],[Data]] &gt;= DATE(2022,4,1), ekodom35[[#This Row],[Data]]&lt;=DATE(2022,9, 30)), "TAK", "NIE")</f>
        <v>NIE</v>
      </c>
      <c r="J63" s="4">
        <f>ekodom35[[#This Row],[Zużycie rodzinne]]+ekodom35[[#This Row],[Specjalne dolanie]]</f>
        <v>190</v>
      </c>
      <c r="K63" s="4">
        <f>ekodom35[[#This Row],[Stan po renetcji]]-ekodom35[[#This Row],[Zmiana]]</f>
        <v>-97</v>
      </c>
      <c r="L63" s="4">
        <f>MAX(ekodom35[[#This Row],[Zbiornik po zmianie]],0)</f>
        <v>0</v>
      </c>
    </row>
    <row r="64" spans="1:12" x14ac:dyDescent="0.45">
      <c r="A64" s="1">
        <v>44624</v>
      </c>
      <c r="B64">
        <v>1189</v>
      </c>
      <c r="C64">
        <f t="shared" si="0"/>
        <v>0</v>
      </c>
      <c r="D64">
        <f>ekodom35[[#This Row],[retencja]]+ekodom35[[#This Row],[Stan przed]]</f>
        <v>1189</v>
      </c>
      <c r="E64">
        <f>IF(ekodom35[[#This Row],[Dzień tygodnia]] = 3, 260, 190)</f>
        <v>190</v>
      </c>
      <c r="F64">
        <f>WEEKDAY(ekodom35[[#This Row],[Data]],2)</f>
        <v>5</v>
      </c>
      <c r="G64" s="4">
        <f>IF(ekodom35[[#This Row],[retencja]]= 0, G63+1, 0)</f>
        <v>0</v>
      </c>
      <c r="H64" s="4">
        <f>IF(AND(AND(ekodom35[[#This Row],[Dni bez deszczu dp]] &gt;= 5, MOD(ekodom35[[#This Row],[Dni bez deszczu dp]], 5) = 0), ekodom35[[#This Row],[Czy dobry przedział ]] = "TAK"), 300, 0)</f>
        <v>0</v>
      </c>
      <c r="I64" s="4" t="str">
        <f>IF(AND(ekodom35[[#This Row],[Data]] &gt;= DATE(2022,4,1), ekodom35[[#This Row],[Data]]&lt;=DATE(2022,9, 30)), "TAK", "NIE")</f>
        <v>NIE</v>
      </c>
      <c r="J64" s="4">
        <f>ekodom35[[#This Row],[Zużycie rodzinne]]+ekodom35[[#This Row],[Specjalne dolanie]]</f>
        <v>190</v>
      </c>
      <c r="K64" s="4">
        <f>ekodom35[[#This Row],[Stan po renetcji]]-ekodom35[[#This Row],[Zmiana]]</f>
        <v>999</v>
      </c>
      <c r="L64" s="4">
        <f>MAX(ekodom35[[#This Row],[Zbiornik po zmianie]],0)</f>
        <v>999</v>
      </c>
    </row>
    <row r="65" spans="1:12" x14ac:dyDescent="0.45">
      <c r="A65" s="1">
        <v>44625</v>
      </c>
      <c r="B65">
        <v>139</v>
      </c>
      <c r="C65">
        <f t="shared" si="0"/>
        <v>999</v>
      </c>
      <c r="D65">
        <f>ekodom35[[#This Row],[retencja]]+ekodom35[[#This Row],[Stan przed]]</f>
        <v>1138</v>
      </c>
      <c r="E65">
        <f>IF(ekodom35[[#This Row],[Dzień tygodnia]] = 3, 260, 190)</f>
        <v>190</v>
      </c>
      <c r="F65">
        <f>WEEKDAY(ekodom35[[#This Row],[Data]],2)</f>
        <v>6</v>
      </c>
      <c r="G65" s="4">
        <f>IF(ekodom35[[#This Row],[retencja]]= 0, G64+1, 0)</f>
        <v>0</v>
      </c>
      <c r="H65" s="4">
        <f>IF(AND(AND(ekodom35[[#This Row],[Dni bez deszczu dp]] &gt;= 5, MOD(ekodom35[[#This Row],[Dni bez deszczu dp]], 5) = 0), ekodom35[[#This Row],[Czy dobry przedział ]] = "TAK"), 300, 0)</f>
        <v>0</v>
      </c>
      <c r="I65" s="4" t="str">
        <f>IF(AND(ekodom35[[#This Row],[Data]] &gt;= DATE(2022,4,1), ekodom35[[#This Row],[Data]]&lt;=DATE(2022,9, 30)), "TAK", "NIE")</f>
        <v>NIE</v>
      </c>
      <c r="J65" s="4">
        <f>ekodom35[[#This Row],[Zużycie rodzinne]]+ekodom35[[#This Row],[Specjalne dolanie]]</f>
        <v>190</v>
      </c>
      <c r="K65" s="4">
        <f>ekodom35[[#This Row],[Stan po renetcji]]-ekodom35[[#This Row],[Zmiana]]</f>
        <v>948</v>
      </c>
      <c r="L65" s="4">
        <f>MAX(ekodom35[[#This Row],[Zbiornik po zmianie]],0)</f>
        <v>948</v>
      </c>
    </row>
    <row r="66" spans="1:12" x14ac:dyDescent="0.45">
      <c r="A66" s="1">
        <v>44626</v>
      </c>
      <c r="B66">
        <v>0</v>
      </c>
      <c r="C66">
        <f t="shared" si="0"/>
        <v>948</v>
      </c>
      <c r="D66">
        <f>ekodom35[[#This Row],[retencja]]+ekodom35[[#This Row],[Stan przed]]</f>
        <v>948</v>
      </c>
      <c r="E66">
        <f>IF(ekodom35[[#This Row],[Dzień tygodnia]] = 3, 260, 190)</f>
        <v>190</v>
      </c>
      <c r="F66">
        <f>WEEKDAY(ekodom35[[#This Row],[Data]],2)</f>
        <v>7</v>
      </c>
      <c r="G66" s="4">
        <f>IF(ekodom35[[#This Row],[retencja]]= 0, G65+1, 0)</f>
        <v>1</v>
      </c>
      <c r="H66" s="4">
        <f>IF(AND(AND(ekodom35[[#This Row],[Dni bez deszczu dp]] &gt;= 5, MOD(ekodom35[[#This Row],[Dni bez deszczu dp]], 5) = 0), ekodom35[[#This Row],[Czy dobry przedział ]] = "TAK"), 300, 0)</f>
        <v>0</v>
      </c>
      <c r="I66" s="4" t="str">
        <f>IF(AND(ekodom35[[#This Row],[Data]] &gt;= DATE(2022,4,1), ekodom35[[#This Row],[Data]]&lt;=DATE(2022,9, 30)), "TAK", "NIE")</f>
        <v>NIE</v>
      </c>
      <c r="J66" s="4">
        <f>ekodom35[[#This Row],[Zużycie rodzinne]]+ekodom35[[#This Row],[Specjalne dolanie]]</f>
        <v>190</v>
      </c>
      <c r="K66" s="4">
        <f>ekodom35[[#This Row],[Stan po renetcji]]-ekodom35[[#This Row],[Zmiana]]</f>
        <v>758</v>
      </c>
      <c r="L66" s="4">
        <f>MAX(ekodom35[[#This Row],[Zbiornik po zmianie]],0)</f>
        <v>758</v>
      </c>
    </row>
    <row r="67" spans="1:12" x14ac:dyDescent="0.45">
      <c r="A67" s="1">
        <v>44627</v>
      </c>
      <c r="B67">
        <v>0</v>
      </c>
      <c r="C67">
        <f t="shared" si="0"/>
        <v>758</v>
      </c>
      <c r="D67">
        <f>ekodom35[[#This Row],[retencja]]+ekodom35[[#This Row],[Stan przed]]</f>
        <v>758</v>
      </c>
      <c r="E67">
        <f>IF(ekodom35[[#This Row],[Dzień tygodnia]] = 3, 260, 190)</f>
        <v>190</v>
      </c>
      <c r="F67">
        <f>WEEKDAY(ekodom35[[#This Row],[Data]],2)</f>
        <v>1</v>
      </c>
      <c r="G67" s="4">
        <f>IF(ekodom35[[#This Row],[retencja]]= 0, G66+1, 0)</f>
        <v>2</v>
      </c>
      <c r="H67" s="4">
        <f>IF(AND(AND(ekodom35[[#This Row],[Dni bez deszczu dp]] &gt;= 5, MOD(ekodom35[[#This Row],[Dni bez deszczu dp]], 5) = 0), ekodom35[[#This Row],[Czy dobry przedział ]] = "TAK"), 300, 0)</f>
        <v>0</v>
      </c>
      <c r="I67" s="4" t="str">
        <f>IF(AND(ekodom35[[#This Row],[Data]] &gt;= DATE(2022,4,1), ekodom35[[#This Row],[Data]]&lt;=DATE(2022,9, 30)), "TAK", "NIE")</f>
        <v>NIE</v>
      </c>
      <c r="J67" s="4">
        <f>ekodom35[[#This Row],[Zużycie rodzinne]]+ekodom35[[#This Row],[Specjalne dolanie]]</f>
        <v>190</v>
      </c>
      <c r="K67" s="4">
        <f>ekodom35[[#This Row],[Stan po renetcji]]-ekodom35[[#This Row],[Zmiana]]</f>
        <v>568</v>
      </c>
      <c r="L67" s="4">
        <f>MAX(ekodom35[[#This Row],[Zbiornik po zmianie]],0)</f>
        <v>568</v>
      </c>
    </row>
    <row r="68" spans="1:12" x14ac:dyDescent="0.45">
      <c r="A68" s="1">
        <v>44628</v>
      </c>
      <c r="B68">
        <v>75</v>
      </c>
      <c r="C68">
        <f t="shared" ref="C68:C131" si="1">L67</f>
        <v>568</v>
      </c>
      <c r="D68">
        <f>ekodom35[[#This Row],[retencja]]+ekodom35[[#This Row],[Stan przed]]</f>
        <v>643</v>
      </c>
      <c r="E68">
        <f>IF(ekodom35[[#This Row],[Dzień tygodnia]] = 3, 260, 190)</f>
        <v>190</v>
      </c>
      <c r="F68">
        <f>WEEKDAY(ekodom35[[#This Row],[Data]],2)</f>
        <v>2</v>
      </c>
      <c r="G68" s="4">
        <f>IF(ekodom35[[#This Row],[retencja]]= 0, G67+1, 0)</f>
        <v>0</v>
      </c>
      <c r="H68" s="4">
        <f>IF(AND(AND(ekodom35[[#This Row],[Dni bez deszczu dp]] &gt;= 5, MOD(ekodom35[[#This Row],[Dni bez deszczu dp]], 5) = 0), ekodom35[[#This Row],[Czy dobry przedział ]] = "TAK"), 300, 0)</f>
        <v>0</v>
      </c>
      <c r="I68" s="4" t="str">
        <f>IF(AND(ekodom35[[#This Row],[Data]] &gt;= DATE(2022,4,1), ekodom35[[#This Row],[Data]]&lt;=DATE(2022,9, 30)), "TAK", "NIE")</f>
        <v>NIE</v>
      </c>
      <c r="J68" s="4">
        <f>ekodom35[[#This Row],[Zużycie rodzinne]]+ekodom35[[#This Row],[Specjalne dolanie]]</f>
        <v>190</v>
      </c>
      <c r="K68" s="4">
        <f>ekodom35[[#This Row],[Stan po renetcji]]-ekodom35[[#This Row],[Zmiana]]</f>
        <v>453</v>
      </c>
      <c r="L68" s="4">
        <f>MAX(ekodom35[[#This Row],[Zbiornik po zmianie]],0)</f>
        <v>453</v>
      </c>
    </row>
    <row r="69" spans="1:12" x14ac:dyDescent="0.45">
      <c r="A69" s="1">
        <v>44629</v>
      </c>
      <c r="B69">
        <v>612</v>
      </c>
      <c r="C69">
        <f t="shared" si="1"/>
        <v>453</v>
      </c>
      <c r="D69">
        <f>ekodom35[[#This Row],[retencja]]+ekodom35[[#This Row],[Stan przed]]</f>
        <v>1065</v>
      </c>
      <c r="E69">
        <f>IF(ekodom35[[#This Row],[Dzień tygodnia]] = 3, 260, 190)</f>
        <v>260</v>
      </c>
      <c r="F69">
        <f>WEEKDAY(ekodom35[[#This Row],[Data]],2)</f>
        <v>3</v>
      </c>
      <c r="G69" s="4">
        <f>IF(ekodom35[[#This Row],[retencja]]= 0, G68+1, 0)</f>
        <v>0</v>
      </c>
      <c r="H69" s="4">
        <f>IF(AND(AND(ekodom35[[#This Row],[Dni bez deszczu dp]] &gt;= 5, MOD(ekodom35[[#This Row],[Dni bez deszczu dp]], 5) = 0), ekodom35[[#This Row],[Czy dobry przedział ]] = "TAK"), 300, 0)</f>
        <v>0</v>
      </c>
      <c r="I69" s="4" t="str">
        <f>IF(AND(ekodom35[[#This Row],[Data]] &gt;= DATE(2022,4,1), ekodom35[[#This Row],[Data]]&lt;=DATE(2022,9, 30)), "TAK", "NIE")</f>
        <v>NIE</v>
      </c>
      <c r="J69" s="4">
        <f>ekodom35[[#This Row],[Zużycie rodzinne]]+ekodom35[[#This Row],[Specjalne dolanie]]</f>
        <v>260</v>
      </c>
      <c r="K69" s="4">
        <f>ekodom35[[#This Row],[Stan po renetcji]]-ekodom35[[#This Row],[Zmiana]]</f>
        <v>805</v>
      </c>
      <c r="L69" s="4">
        <f>MAX(ekodom35[[#This Row],[Zbiornik po zmianie]],0)</f>
        <v>805</v>
      </c>
    </row>
    <row r="70" spans="1:12" x14ac:dyDescent="0.45">
      <c r="A70" s="1">
        <v>44630</v>
      </c>
      <c r="B70">
        <v>0</v>
      </c>
      <c r="C70">
        <f t="shared" si="1"/>
        <v>805</v>
      </c>
      <c r="D70">
        <f>ekodom35[[#This Row],[retencja]]+ekodom35[[#This Row],[Stan przed]]</f>
        <v>805</v>
      </c>
      <c r="E70">
        <f>IF(ekodom35[[#This Row],[Dzień tygodnia]] = 3, 260, 190)</f>
        <v>190</v>
      </c>
      <c r="F70">
        <f>WEEKDAY(ekodom35[[#This Row],[Data]],2)</f>
        <v>4</v>
      </c>
      <c r="G70" s="4">
        <f>IF(ekodom35[[#This Row],[retencja]]= 0, G69+1, 0)</f>
        <v>1</v>
      </c>
      <c r="H70" s="4">
        <f>IF(AND(AND(ekodom35[[#This Row],[Dni bez deszczu dp]] &gt;= 5, MOD(ekodom35[[#This Row],[Dni bez deszczu dp]], 5) = 0), ekodom35[[#This Row],[Czy dobry przedział ]] = "TAK"), 300, 0)</f>
        <v>0</v>
      </c>
      <c r="I70" s="4" t="str">
        <f>IF(AND(ekodom35[[#This Row],[Data]] &gt;= DATE(2022,4,1), ekodom35[[#This Row],[Data]]&lt;=DATE(2022,9, 30)), "TAK", "NIE")</f>
        <v>NIE</v>
      </c>
      <c r="J70" s="4">
        <f>ekodom35[[#This Row],[Zużycie rodzinne]]+ekodom35[[#This Row],[Specjalne dolanie]]</f>
        <v>190</v>
      </c>
      <c r="K70" s="4">
        <f>ekodom35[[#This Row],[Stan po renetcji]]-ekodom35[[#This Row],[Zmiana]]</f>
        <v>615</v>
      </c>
      <c r="L70" s="4">
        <f>MAX(ekodom35[[#This Row],[Zbiornik po zmianie]],0)</f>
        <v>615</v>
      </c>
    </row>
    <row r="71" spans="1:12" x14ac:dyDescent="0.45">
      <c r="A71" s="1">
        <v>44631</v>
      </c>
      <c r="B71">
        <v>137</v>
      </c>
      <c r="C71">
        <f t="shared" si="1"/>
        <v>615</v>
      </c>
      <c r="D71">
        <f>ekodom35[[#This Row],[retencja]]+ekodom35[[#This Row],[Stan przed]]</f>
        <v>752</v>
      </c>
      <c r="E71">
        <f>IF(ekodom35[[#This Row],[Dzień tygodnia]] = 3, 260, 190)</f>
        <v>190</v>
      </c>
      <c r="F71">
        <f>WEEKDAY(ekodom35[[#This Row],[Data]],2)</f>
        <v>5</v>
      </c>
      <c r="G71" s="4">
        <f>IF(ekodom35[[#This Row],[retencja]]= 0, G70+1, 0)</f>
        <v>0</v>
      </c>
      <c r="H71" s="4">
        <f>IF(AND(AND(ekodom35[[#This Row],[Dni bez deszczu dp]] &gt;= 5, MOD(ekodom35[[#This Row],[Dni bez deszczu dp]], 5) = 0), ekodom35[[#This Row],[Czy dobry przedział ]] = "TAK"), 300, 0)</f>
        <v>0</v>
      </c>
      <c r="I71" s="4" t="str">
        <f>IF(AND(ekodom35[[#This Row],[Data]] &gt;= DATE(2022,4,1), ekodom35[[#This Row],[Data]]&lt;=DATE(2022,9, 30)), "TAK", "NIE")</f>
        <v>NIE</v>
      </c>
      <c r="J71" s="4">
        <f>ekodom35[[#This Row],[Zużycie rodzinne]]+ekodom35[[#This Row],[Specjalne dolanie]]</f>
        <v>190</v>
      </c>
      <c r="K71" s="4">
        <f>ekodom35[[#This Row],[Stan po renetcji]]-ekodom35[[#This Row],[Zmiana]]</f>
        <v>562</v>
      </c>
      <c r="L71" s="4">
        <f>MAX(ekodom35[[#This Row],[Zbiornik po zmianie]],0)</f>
        <v>562</v>
      </c>
    </row>
    <row r="72" spans="1:12" x14ac:dyDescent="0.45">
      <c r="A72" s="1">
        <v>44632</v>
      </c>
      <c r="B72">
        <v>122</v>
      </c>
      <c r="C72">
        <f t="shared" si="1"/>
        <v>562</v>
      </c>
      <c r="D72">
        <f>ekodom35[[#This Row],[retencja]]+ekodom35[[#This Row],[Stan przed]]</f>
        <v>684</v>
      </c>
      <c r="E72">
        <f>IF(ekodom35[[#This Row],[Dzień tygodnia]] = 3, 260, 190)</f>
        <v>190</v>
      </c>
      <c r="F72">
        <f>WEEKDAY(ekodom35[[#This Row],[Data]],2)</f>
        <v>6</v>
      </c>
      <c r="G72" s="4">
        <f>IF(ekodom35[[#This Row],[retencja]]= 0, G71+1, 0)</f>
        <v>0</v>
      </c>
      <c r="H72" s="4">
        <f>IF(AND(AND(ekodom35[[#This Row],[Dni bez deszczu dp]] &gt;= 5, MOD(ekodom35[[#This Row],[Dni bez deszczu dp]], 5) = 0), ekodom35[[#This Row],[Czy dobry przedział ]] = "TAK"), 300, 0)</f>
        <v>0</v>
      </c>
      <c r="I72" s="4" t="str">
        <f>IF(AND(ekodom35[[#This Row],[Data]] &gt;= DATE(2022,4,1), ekodom35[[#This Row],[Data]]&lt;=DATE(2022,9, 30)), "TAK", "NIE")</f>
        <v>NIE</v>
      </c>
      <c r="J72" s="4">
        <f>ekodom35[[#This Row],[Zużycie rodzinne]]+ekodom35[[#This Row],[Specjalne dolanie]]</f>
        <v>190</v>
      </c>
      <c r="K72" s="4">
        <f>ekodom35[[#This Row],[Stan po renetcji]]-ekodom35[[#This Row],[Zmiana]]</f>
        <v>494</v>
      </c>
      <c r="L72" s="4">
        <f>MAX(ekodom35[[#This Row],[Zbiornik po zmianie]],0)</f>
        <v>494</v>
      </c>
    </row>
    <row r="73" spans="1:12" x14ac:dyDescent="0.45">
      <c r="A73" s="1">
        <v>44633</v>
      </c>
      <c r="B73">
        <v>0</v>
      </c>
      <c r="C73">
        <f t="shared" si="1"/>
        <v>494</v>
      </c>
      <c r="D73">
        <f>ekodom35[[#This Row],[retencja]]+ekodom35[[#This Row],[Stan przed]]</f>
        <v>494</v>
      </c>
      <c r="E73">
        <f>IF(ekodom35[[#This Row],[Dzień tygodnia]] = 3, 260, 190)</f>
        <v>190</v>
      </c>
      <c r="F73">
        <f>WEEKDAY(ekodom35[[#This Row],[Data]],2)</f>
        <v>7</v>
      </c>
      <c r="G73" s="4">
        <f>IF(ekodom35[[#This Row],[retencja]]= 0, G72+1, 0)</f>
        <v>1</v>
      </c>
      <c r="H73" s="4">
        <f>IF(AND(AND(ekodom35[[#This Row],[Dni bez deszczu dp]] &gt;= 5, MOD(ekodom35[[#This Row],[Dni bez deszczu dp]], 5) = 0), ekodom35[[#This Row],[Czy dobry przedział ]] = "TAK"), 300, 0)</f>
        <v>0</v>
      </c>
      <c r="I73" s="4" t="str">
        <f>IF(AND(ekodom35[[#This Row],[Data]] &gt;= DATE(2022,4,1), ekodom35[[#This Row],[Data]]&lt;=DATE(2022,9, 30)), "TAK", "NIE")</f>
        <v>NIE</v>
      </c>
      <c r="J73" s="4">
        <f>ekodom35[[#This Row],[Zużycie rodzinne]]+ekodom35[[#This Row],[Specjalne dolanie]]</f>
        <v>190</v>
      </c>
      <c r="K73" s="4">
        <f>ekodom35[[#This Row],[Stan po renetcji]]-ekodom35[[#This Row],[Zmiana]]</f>
        <v>304</v>
      </c>
      <c r="L73" s="4">
        <f>MAX(ekodom35[[#This Row],[Zbiornik po zmianie]],0)</f>
        <v>304</v>
      </c>
    </row>
    <row r="74" spans="1:12" x14ac:dyDescent="0.45">
      <c r="A74" s="1">
        <v>44634</v>
      </c>
      <c r="B74">
        <v>0</v>
      </c>
      <c r="C74">
        <f t="shared" si="1"/>
        <v>304</v>
      </c>
      <c r="D74">
        <f>ekodom35[[#This Row],[retencja]]+ekodom35[[#This Row],[Stan przed]]</f>
        <v>304</v>
      </c>
      <c r="E74">
        <f>IF(ekodom35[[#This Row],[Dzień tygodnia]] = 3, 260, 190)</f>
        <v>190</v>
      </c>
      <c r="F74">
        <f>WEEKDAY(ekodom35[[#This Row],[Data]],2)</f>
        <v>1</v>
      </c>
      <c r="G74" s="4">
        <f>IF(ekodom35[[#This Row],[retencja]]= 0, G73+1, 0)</f>
        <v>2</v>
      </c>
      <c r="H74" s="4">
        <f>IF(AND(AND(ekodom35[[#This Row],[Dni bez deszczu dp]] &gt;= 5, MOD(ekodom35[[#This Row],[Dni bez deszczu dp]], 5) = 0), ekodom35[[#This Row],[Czy dobry przedział ]] = "TAK"), 300, 0)</f>
        <v>0</v>
      </c>
      <c r="I74" s="4" t="str">
        <f>IF(AND(ekodom35[[#This Row],[Data]] &gt;= DATE(2022,4,1), ekodom35[[#This Row],[Data]]&lt;=DATE(2022,9, 30)), "TAK", "NIE")</f>
        <v>NIE</v>
      </c>
      <c r="J74" s="4">
        <f>ekodom35[[#This Row],[Zużycie rodzinne]]+ekodom35[[#This Row],[Specjalne dolanie]]</f>
        <v>190</v>
      </c>
      <c r="K74" s="4">
        <f>ekodom35[[#This Row],[Stan po renetcji]]-ekodom35[[#This Row],[Zmiana]]</f>
        <v>114</v>
      </c>
      <c r="L74" s="4">
        <f>MAX(ekodom35[[#This Row],[Zbiornik po zmianie]],0)</f>
        <v>114</v>
      </c>
    </row>
    <row r="75" spans="1:12" x14ac:dyDescent="0.45">
      <c r="A75" s="1">
        <v>44635</v>
      </c>
      <c r="B75">
        <v>88</v>
      </c>
      <c r="C75">
        <f t="shared" si="1"/>
        <v>114</v>
      </c>
      <c r="D75">
        <f>ekodom35[[#This Row],[retencja]]+ekodom35[[#This Row],[Stan przed]]</f>
        <v>202</v>
      </c>
      <c r="E75">
        <f>IF(ekodom35[[#This Row],[Dzień tygodnia]] = 3, 260, 190)</f>
        <v>190</v>
      </c>
      <c r="F75">
        <f>WEEKDAY(ekodom35[[#This Row],[Data]],2)</f>
        <v>2</v>
      </c>
      <c r="G75" s="4">
        <f>IF(ekodom35[[#This Row],[retencja]]= 0, G74+1, 0)</f>
        <v>0</v>
      </c>
      <c r="H75" s="4">
        <f>IF(AND(AND(ekodom35[[#This Row],[Dni bez deszczu dp]] &gt;= 5, MOD(ekodom35[[#This Row],[Dni bez deszczu dp]], 5) = 0), ekodom35[[#This Row],[Czy dobry przedział ]] = "TAK"), 300, 0)</f>
        <v>0</v>
      </c>
      <c r="I75" s="4" t="str">
        <f>IF(AND(ekodom35[[#This Row],[Data]] &gt;= DATE(2022,4,1), ekodom35[[#This Row],[Data]]&lt;=DATE(2022,9, 30)), "TAK", "NIE")</f>
        <v>NIE</v>
      </c>
      <c r="J75" s="4">
        <f>ekodom35[[#This Row],[Zużycie rodzinne]]+ekodom35[[#This Row],[Specjalne dolanie]]</f>
        <v>190</v>
      </c>
      <c r="K75" s="4">
        <f>ekodom35[[#This Row],[Stan po renetcji]]-ekodom35[[#This Row],[Zmiana]]</f>
        <v>12</v>
      </c>
      <c r="L75" s="4">
        <f>MAX(ekodom35[[#This Row],[Zbiornik po zmianie]],0)</f>
        <v>12</v>
      </c>
    </row>
    <row r="76" spans="1:12" x14ac:dyDescent="0.45">
      <c r="A76" s="1">
        <v>44636</v>
      </c>
      <c r="B76">
        <v>112</v>
      </c>
      <c r="C76">
        <f t="shared" si="1"/>
        <v>12</v>
      </c>
      <c r="D76">
        <f>ekodom35[[#This Row],[retencja]]+ekodom35[[#This Row],[Stan przed]]</f>
        <v>124</v>
      </c>
      <c r="E76">
        <f>IF(ekodom35[[#This Row],[Dzień tygodnia]] = 3, 260, 190)</f>
        <v>260</v>
      </c>
      <c r="F76">
        <f>WEEKDAY(ekodom35[[#This Row],[Data]],2)</f>
        <v>3</v>
      </c>
      <c r="G76" s="4">
        <f>IF(ekodom35[[#This Row],[retencja]]= 0, G75+1, 0)</f>
        <v>0</v>
      </c>
      <c r="H76" s="4">
        <f>IF(AND(AND(ekodom35[[#This Row],[Dni bez deszczu dp]] &gt;= 5, MOD(ekodom35[[#This Row],[Dni bez deszczu dp]], 5) = 0), ekodom35[[#This Row],[Czy dobry przedział ]] = "TAK"), 300, 0)</f>
        <v>0</v>
      </c>
      <c r="I76" s="4" t="str">
        <f>IF(AND(ekodom35[[#This Row],[Data]] &gt;= DATE(2022,4,1), ekodom35[[#This Row],[Data]]&lt;=DATE(2022,9, 30)), "TAK", "NIE")</f>
        <v>NIE</v>
      </c>
      <c r="J76" s="4">
        <f>ekodom35[[#This Row],[Zużycie rodzinne]]+ekodom35[[#This Row],[Specjalne dolanie]]</f>
        <v>260</v>
      </c>
      <c r="K76" s="4">
        <f>ekodom35[[#This Row],[Stan po renetcji]]-ekodom35[[#This Row],[Zmiana]]</f>
        <v>-136</v>
      </c>
      <c r="L76" s="4">
        <f>MAX(ekodom35[[#This Row],[Zbiornik po zmianie]],0)</f>
        <v>0</v>
      </c>
    </row>
    <row r="77" spans="1:12" x14ac:dyDescent="0.45">
      <c r="A77" s="1">
        <v>44637</v>
      </c>
      <c r="B77">
        <v>82</v>
      </c>
      <c r="C77">
        <f t="shared" si="1"/>
        <v>0</v>
      </c>
      <c r="D77">
        <f>ekodom35[[#This Row],[retencja]]+ekodom35[[#This Row],[Stan przed]]</f>
        <v>82</v>
      </c>
      <c r="E77">
        <f>IF(ekodom35[[#This Row],[Dzień tygodnia]] = 3, 260, 190)</f>
        <v>190</v>
      </c>
      <c r="F77">
        <f>WEEKDAY(ekodom35[[#This Row],[Data]],2)</f>
        <v>4</v>
      </c>
      <c r="G77" s="4">
        <f>IF(ekodom35[[#This Row],[retencja]]= 0, G76+1, 0)</f>
        <v>0</v>
      </c>
      <c r="H77" s="4">
        <f>IF(AND(AND(ekodom35[[#This Row],[Dni bez deszczu dp]] &gt;= 5, MOD(ekodom35[[#This Row],[Dni bez deszczu dp]], 5) = 0), ekodom35[[#This Row],[Czy dobry przedział ]] = "TAK"), 300, 0)</f>
        <v>0</v>
      </c>
      <c r="I77" s="4" t="str">
        <f>IF(AND(ekodom35[[#This Row],[Data]] &gt;= DATE(2022,4,1), ekodom35[[#This Row],[Data]]&lt;=DATE(2022,9, 30)), "TAK", "NIE")</f>
        <v>NIE</v>
      </c>
      <c r="J77" s="4">
        <f>ekodom35[[#This Row],[Zużycie rodzinne]]+ekodom35[[#This Row],[Specjalne dolanie]]</f>
        <v>190</v>
      </c>
      <c r="K77" s="4">
        <f>ekodom35[[#This Row],[Stan po renetcji]]-ekodom35[[#This Row],[Zmiana]]</f>
        <v>-108</v>
      </c>
      <c r="L77" s="4">
        <f>MAX(ekodom35[[#This Row],[Zbiornik po zmianie]],0)</f>
        <v>0</v>
      </c>
    </row>
    <row r="78" spans="1:12" x14ac:dyDescent="0.45">
      <c r="A78" s="1">
        <v>44638</v>
      </c>
      <c r="B78">
        <v>174</v>
      </c>
      <c r="C78">
        <f t="shared" si="1"/>
        <v>0</v>
      </c>
      <c r="D78">
        <f>ekodom35[[#This Row],[retencja]]+ekodom35[[#This Row],[Stan przed]]</f>
        <v>174</v>
      </c>
      <c r="E78">
        <f>IF(ekodom35[[#This Row],[Dzień tygodnia]] = 3, 260, 190)</f>
        <v>190</v>
      </c>
      <c r="F78">
        <f>WEEKDAY(ekodom35[[#This Row],[Data]],2)</f>
        <v>5</v>
      </c>
      <c r="G78" s="4">
        <f>IF(ekodom35[[#This Row],[retencja]]= 0, G77+1, 0)</f>
        <v>0</v>
      </c>
      <c r="H78" s="4">
        <f>IF(AND(AND(ekodom35[[#This Row],[Dni bez deszczu dp]] &gt;= 5, MOD(ekodom35[[#This Row],[Dni bez deszczu dp]], 5) = 0), ekodom35[[#This Row],[Czy dobry przedział ]] = "TAK"), 300, 0)</f>
        <v>0</v>
      </c>
      <c r="I78" s="4" t="str">
        <f>IF(AND(ekodom35[[#This Row],[Data]] &gt;= DATE(2022,4,1), ekodom35[[#This Row],[Data]]&lt;=DATE(2022,9, 30)), "TAK", "NIE")</f>
        <v>NIE</v>
      </c>
      <c r="J78" s="4">
        <f>ekodom35[[#This Row],[Zużycie rodzinne]]+ekodom35[[#This Row],[Specjalne dolanie]]</f>
        <v>190</v>
      </c>
      <c r="K78" s="4">
        <f>ekodom35[[#This Row],[Stan po renetcji]]-ekodom35[[#This Row],[Zmiana]]</f>
        <v>-16</v>
      </c>
      <c r="L78" s="4">
        <f>MAX(ekodom35[[#This Row],[Zbiornik po zmianie]],0)</f>
        <v>0</v>
      </c>
    </row>
    <row r="79" spans="1:12" x14ac:dyDescent="0.45">
      <c r="A79" s="1">
        <v>44639</v>
      </c>
      <c r="B79">
        <v>279</v>
      </c>
      <c r="C79">
        <f t="shared" si="1"/>
        <v>0</v>
      </c>
      <c r="D79">
        <f>ekodom35[[#This Row],[retencja]]+ekodom35[[#This Row],[Stan przed]]</f>
        <v>279</v>
      </c>
      <c r="E79">
        <f>IF(ekodom35[[#This Row],[Dzień tygodnia]] = 3, 260, 190)</f>
        <v>190</v>
      </c>
      <c r="F79">
        <f>WEEKDAY(ekodom35[[#This Row],[Data]],2)</f>
        <v>6</v>
      </c>
      <c r="G79" s="4">
        <f>IF(ekodom35[[#This Row],[retencja]]= 0, G78+1, 0)</f>
        <v>0</v>
      </c>
      <c r="H79" s="4">
        <f>IF(AND(AND(ekodom35[[#This Row],[Dni bez deszczu dp]] &gt;= 5, MOD(ekodom35[[#This Row],[Dni bez deszczu dp]], 5) = 0), ekodom35[[#This Row],[Czy dobry przedział ]] = "TAK"), 300, 0)</f>
        <v>0</v>
      </c>
      <c r="I79" s="4" t="str">
        <f>IF(AND(ekodom35[[#This Row],[Data]] &gt;= DATE(2022,4,1), ekodom35[[#This Row],[Data]]&lt;=DATE(2022,9, 30)), "TAK", "NIE")</f>
        <v>NIE</v>
      </c>
      <c r="J79" s="4">
        <f>ekodom35[[#This Row],[Zużycie rodzinne]]+ekodom35[[#This Row],[Specjalne dolanie]]</f>
        <v>190</v>
      </c>
      <c r="K79" s="4">
        <f>ekodom35[[#This Row],[Stan po renetcji]]-ekodom35[[#This Row],[Zmiana]]</f>
        <v>89</v>
      </c>
      <c r="L79" s="4">
        <f>MAX(ekodom35[[#This Row],[Zbiornik po zmianie]],0)</f>
        <v>89</v>
      </c>
    </row>
    <row r="80" spans="1:12" x14ac:dyDescent="0.45">
      <c r="A80" s="1">
        <v>44640</v>
      </c>
      <c r="B80">
        <v>125</v>
      </c>
      <c r="C80">
        <f t="shared" si="1"/>
        <v>89</v>
      </c>
      <c r="D80">
        <f>ekodom35[[#This Row],[retencja]]+ekodom35[[#This Row],[Stan przed]]</f>
        <v>214</v>
      </c>
      <c r="E80">
        <f>IF(ekodom35[[#This Row],[Dzień tygodnia]] = 3, 260, 190)</f>
        <v>190</v>
      </c>
      <c r="F80">
        <f>WEEKDAY(ekodom35[[#This Row],[Data]],2)</f>
        <v>7</v>
      </c>
      <c r="G80" s="4">
        <f>IF(ekodom35[[#This Row],[retencja]]= 0, G79+1, 0)</f>
        <v>0</v>
      </c>
      <c r="H80" s="4">
        <f>IF(AND(AND(ekodom35[[#This Row],[Dni bez deszczu dp]] &gt;= 5, MOD(ekodom35[[#This Row],[Dni bez deszczu dp]], 5) = 0), ekodom35[[#This Row],[Czy dobry przedział ]] = "TAK"), 300, 0)</f>
        <v>0</v>
      </c>
      <c r="I80" s="4" t="str">
        <f>IF(AND(ekodom35[[#This Row],[Data]] &gt;= DATE(2022,4,1), ekodom35[[#This Row],[Data]]&lt;=DATE(2022,9, 30)), "TAK", "NIE")</f>
        <v>NIE</v>
      </c>
      <c r="J80" s="4">
        <f>ekodom35[[#This Row],[Zużycie rodzinne]]+ekodom35[[#This Row],[Specjalne dolanie]]</f>
        <v>190</v>
      </c>
      <c r="K80" s="4">
        <f>ekodom35[[#This Row],[Stan po renetcji]]-ekodom35[[#This Row],[Zmiana]]</f>
        <v>24</v>
      </c>
      <c r="L80" s="4">
        <f>MAX(ekodom35[[#This Row],[Zbiornik po zmianie]],0)</f>
        <v>24</v>
      </c>
    </row>
    <row r="81" spans="1:12" x14ac:dyDescent="0.45">
      <c r="A81" s="1">
        <v>44641</v>
      </c>
      <c r="B81">
        <v>123</v>
      </c>
      <c r="C81">
        <f t="shared" si="1"/>
        <v>24</v>
      </c>
      <c r="D81">
        <f>ekodom35[[#This Row],[retencja]]+ekodom35[[#This Row],[Stan przed]]</f>
        <v>147</v>
      </c>
      <c r="E81">
        <f>IF(ekodom35[[#This Row],[Dzień tygodnia]] = 3, 260, 190)</f>
        <v>190</v>
      </c>
      <c r="F81">
        <f>WEEKDAY(ekodom35[[#This Row],[Data]],2)</f>
        <v>1</v>
      </c>
      <c r="G81" s="4">
        <f>IF(ekodom35[[#This Row],[retencja]]= 0, G80+1, 0)</f>
        <v>0</v>
      </c>
      <c r="H81" s="4">
        <f>IF(AND(AND(ekodom35[[#This Row],[Dni bez deszczu dp]] &gt;= 5, MOD(ekodom35[[#This Row],[Dni bez deszczu dp]], 5) = 0), ekodom35[[#This Row],[Czy dobry przedział ]] = "TAK"), 300, 0)</f>
        <v>0</v>
      </c>
      <c r="I81" s="4" t="str">
        <f>IF(AND(ekodom35[[#This Row],[Data]] &gt;= DATE(2022,4,1), ekodom35[[#This Row],[Data]]&lt;=DATE(2022,9, 30)), "TAK", "NIE")</f>
        <v>NIE</v>
      </c>
      <c r="J81" s="4">
        <f>ekodom35[[#This Row],[Zużycie rodzinne]]+ekodom35[[#This Row],[Specjalne dolanie]]</f>
        <v>190</v>
      </c>
      <c r="K81" s="4">
        <f>ekodom35[[#This Row],[Stan po renetcji]]-ekodom35[[#This Row],[Zmiana]]</f>
        <v>-43</v>
      </c>
      <c r="L81" s="4">
        <f>MAX(ekodom35[[#This Row],[Zbiornik po zmianie]],0)</f>
        <v>0</v>
      </c>
    </row>
    <row r="82" spans="1:12" x14ac:dyDescent="0.45">
      <c r="A82" s="1">
        <v>44642</v>
      </c>
      <c r="B82">
        <v>108</v>
      </c>
      <c r="C82">
        <f t="shared" si="1"/>
        <v>0</v>
      </c>
      <c r="D82">
        <f>ekodom35[[#This Row],[retencja]]+ekodom35[[#This Row],[Stan przed]]</f>
        <v>108</v>
      </c>
      <c r="E82">
        <f>IF(ekodom35[[#This Row],[Dzień tygodnia]] = 3, 260, 190)</f>
        <v>190</v>
      </c>
      <c r="F82">
        <f>WEEKDAY(ekodom35[[#This Row],[Data]],2)</f>
        <v>2</v>
      </c>
      <c r="G82" s="4">
        <f>IF(ekodom35[[#This Row],[retencja]]= 0, G81+1, 0)</f>
        <v>0</v>
      </c>
      <c r="H82" s="4">
        <f>IF(AND(AND(ekodom35[[#This Row],[Dni bez deszczu dp]] &gt;= 5, MOD(ekodom35[[#This Row],[Dni bez deszczu dp]], 5) = 0), ekodom35[[#This Row],[Czy dobry przedział ]] = "TAK"), 300, 0)</f>
        <v>0</v>
      </c>
      <c r="I82" s="4" t="str">
        <f>IF(AND(ekodom35[[#This Row],[Data]] &gt;= DATE(2022,4,1), ekodom35[[#This Row],[Data]]&lt;=DATE(2022,9, 30)), "TAK", "NIE")</f>
        <v>NIE</v>
      </c>
      <c r="J82" s="4">
        <f>ekodom35[[#This Row],[Zużycie rodzinne]]+ekodom35[[#This Row],[Specjalne dolanie]]</f>
        <v>190</v>
      </c>
      <c r="K82" s="4">
        <f>ekodom35[[#This Row],[Stan po renetcji]]-ekodom35[[#This Row],[Zmiana]]</f>
        <v>-82</v>
      </c>
      <c r="L82" s="4">
        <f>MAX(ekodom35[[#This Row],[Zbiornik po zmianie]],0)</f>
        <v>0</v>
      </c>
    </row>
    <row r="83" spans="1:12" x14ac:dyDescent="0.45">
      <c r="A83" s="1">
        <v>44643</v>
      </c>
      <c r="B83">
        <v>0</v>
      </c>
      <c r="C83">
        <f t="shared" si="1"/>
        <v>0</v>
      </c>
      <c r="D83">
        <f>ekodom35[[#This Row],[retencja]]+ekodom35[[#This Row],[Stan przed]]</f>
        <v>0</v>
      </c>
      <c r="E83">
        <f>IF(ekodom35[[#This Row],[Dzień tygodnia]] = 3, 260, 190)</f>
        <v>260</v>
      </c>
      <c r="F83">
        <f>WEEKDAY(ekodom35[[#This Row],[Data]],2)</f>
        <v>3</v>
      </c>
      <c r="G83" s="4">
        <f>IF(ekodom35[[#This Row],[retencja]]= 0, G82+1, 0)</f>
        <v>1</v>
      </c>
      <c r="H83" s="4">
        <f>IF(AND(AND(ekodom35[[#This Row],[Dni bez deszczu dp]] &gt;= 5, MOD(ekodom35[[#This Row],[Dni bez deszczu dp]], 5) = 0), ekodom35[[#This Row],[Czy dobry przedział ]] = "TAK"), 300, 0)</f>
        <v>0</v>
      </c>
      <c r="I83" s="4" t="str">
        <f>IF(AND(ekodom35[[#This Row],[Data]] &gt;= DATE(2022,4,1), ekodom35[[#This Row],[Data]]&lt;=DATE(2022,9, 30)), "TAK", "NIE")</f>
        <v>NIE</v>
      </c>
      <c r="J83" s="4">
        <f>ekodom35[[#This Row],[Zużycie rodzinne]]+ekodom35[[#This Row],[Specjalne dolanie]]</f>
        <v>260</v>
      </c>
      <c r="K83" s="4">
        <f>ekodom35[[#This Row],[Stan po renetcji]]-ekodom35[[#This Row],[Zmiana]]</f>
        <v>-260</v>
      </c>
      <c r="L83" s="4">
        <f>MAX(ekodom35[[#This Row],[Zbiornik po zmianie]],0)</f>
        <v>0</v>
      </c>
    </row>
    <row r="84" spans="1:12" x14ac:dyDescent="0.45">
      <c r="A84" s="1">
        <v>44644</v>
      </c>
      <c r="B84">
        <v>0</v>
      </c>
      <c r="C84">
        <f t="shared" si="1"/>
        <v>0</v>
      </c>
      <c r="D84">
        <f>ekodom35[[#This Row],[retencja]]+ekodom35[[#This Row],[Stan przed]]</f>
        <v>0</v>
      </c>
      <c r="E84">
        <f>IF(ekodom35[[#This Row],[Dzień tygodnia]] = 3, 260, 190)</f>
        <v>190</v>
      </c>
      <c r="F84">
        <f>WEEKDAY(ekodom35[[#This Row],[Data]],2)</f>
        <v>4</v>
      </c>
      <c r="G84" s="4">
        <f>IF(ekodom35[[#This Row],[retencja]]= 0, G83+1, 0)</f>
        <v>2</v>
      </c>
      <c r="H84" s="4">
        <f>IF(AND(AND(ekodom35[[#This Row],[Dni bez deszczu dp]] &gt;= 5, MOD(ekodom35[[#This Row],[Dni bez deszczu dp]], 5) = 0), ekodom35[[#This Row],[Czy dobry przedział ]] = "TAK"), 300, 0)</f>
        <v>0</v>
      </c>
      <c r="I84" s="4" t="str">
        <f>IF(AND(ekodom35[[#This Row],[Data]] &gt;= DATE(2022,4,1), ekodom35[[#This Row],[Data]]&lt;=DATE(2022,9, 30)), "TAK", "NIE")</f>
        <v>NIE</v>
      </c>
      <c r="J84" s="4">
        <f>ekodom35[[#This Row],[Zużycie rodzinne]]+ekodom35[[#This Row],[Specjalne dolanie]]</f>
        <v>190</v>
      </c>
      <c r="K84" s="4">
        <f>ekodom35[[#This Row],[Stan po renetcji]]-ekodom35[[#This Row],[Zmiana]]</f>
        <v>-190</v>
      </c>
      <c r="L84" s="4">
        <f>MAX(ekodom35[[#This Row],[Zbiornik po zmianie]],0)</f>
        <v>0</v>
      </c>
    </row>
    <row r="85" spans="1:12" x14ac:dyDescent="0.45">
      <c r="A85" s="1">
        <v>44645</v>
      </c>
      <c r="B85">
        <v>0</v>
      </c>
      <c r="C85">
        <f t="shared" si="1"/>
        <v>0</v>
      </c>
      <c r="D85">
        <f>ekodom35[[#This Row],[retencja]]+ekodom35[[#This Row],[Stan przed]]</f>
        <v>0</v>
      </c>
      <c r="E85">
        <f>IF(ekodom35[[#This Row],[Dzień tygodnia]] = 3, 260, 190)</f>
        <v>190</v>
      </c>
      <c r="F85">
        <f>WEEKDAY(ekodom35[[#This Row],[Data]],2)</f>
        <v>5</v>
      </c>
      <c r="G85" s="4">
        <f>IF(ekodom35[[#This Row],[retencja]]= 0, G84+1, 0)</f>
        <v>3</v>
      </c>
      <c r="H85" s="4">
        <f>IF(AND(AND(ekodom35[[#This Row],[Dni bez deszczu dp]] &gt;= 5, MOD(ekodom35[[#This Row],[Dni bez deszczu dp]], 5) = 0), ekodom35[[#This Row],[Czy dobry przedział ]] = "TAK"), 300, 0)</f>
        <v>0</v>
      </c>
      <c r="I85" s="4" t="str">
        <f>IF(AND(ekodom35[[#This Row],[Data]] &gt;= DATE(2022,4,1), ekodom35[[#This Row],[Data]]&lt;=DATE(2022,9, 30)), "TAK", "NIE")</f>
        <v>NIE</v>
      </c>
      <c r="J85" s="4">
        <f>ekodom35[[#This Row],[Zużycie rodzinne]]+ekodom35[[#This Row],[Specjalne dolanie]]</f>
        <v>190</v>
      </c>
      <c r="K85" s="4">
        <f>ekodom35[[#This Row],[Stan po renetcji]]-ekodom35[[#This Row],[Zmiana]]</f>
        <v>-190</v>
      </c>
      <c r="L85" s="4">
        <f>MAX(ekodom35[[#This Row],[Zbiornik po zmianie]],0)</f>
        <v>0</v>
      </c>
    </row>
    <row r="86" spans="1:12" x14ac:dyDescent="0.45">
      <c r="A86" s="1">
        <v>44646</v>
      </c>
      <c r="B86">
        <v>0</v>
      </c>
      <c r="C86">
        <f t="shared" si="1"/>
        <v>0</v>
      </c>
      <c r="D86">
        <f>ekodom35[[#This Row],[retencja]]+ekodom35[[#This Row],[Stan przed]]</f>
        <v>0</v>
      </c>
      <c r="E86">
        <f>IF(ekodom35[[#This Row],[Dzień tygodnia]] = 3, 260, 190)</f>
        <v>190</v>
      </c>
      <c r="F86">
        <f>WEEKDAY(ekodom35[[#This Row],[Data]],2)</f>
        <v>6</v>
      </c>
      <c r="G86" s="4">
        <f>IF(ekodom35[[#This Row],[retencja]]= 0, G85+1, 0)</f>
        <v>4</v>
      </c>
      <c r="H86" s="4">
        <f>IF(AND(AND(ekodom35[[#This Row],[Dni bez deszczu dp]] &gt;= 5, MOD(ekodom35[[#This Row],[Dni bez deszczu dp]], 5) = 0), ekodom35[[#This Row],[Czy dobry przedział ]] = "TAK"), 300, 0)</f>
        <v>0</v>
      </c>
      <c r="I86" s="4" t="str">
        <f>IF(AND(ekodom35[[#This Row],[Data]] &gt;= DATE(2022,4,1), ekodom35[[#This Row],[Data]]&lt;=DATE(2022,9, 30)), "TAK", "NIE")</f>
        <v>NIE</v>
      </c>
      <c r="J86" s="4">
        <f>ekodom35[[#This Row],[Zużycie rodzinne]]+ekodom35[[#This Row],[Specjalne dolanie]]</f>
        <v>190</v>
      </c>
      <c r="K86" s="4">
        <f>ekodom35[[#This Row],[Stan po renetcji]]-ekodom35[[#This Row],[Zmiana]]</f>
        <v>-190</v>
      </c>
      <c r="L86" s="4">
        <f>MAX(ekodom35[[#This Row],[Zbiornik po zmianie]],0)</f>
        <v>0</v>
      </c>
    </row>
    <row r="87" spans="1:12" x14ac:dyDescent="0.45">
      <c r="A87" s="1">
        <v>44647</v>
      </c>
      <c r="B87">
        <v>0</v>
      </c>
      <c r="C87">
        <f t="shared" si="1"/>
        <v>0</v>
      </c>
      <c r="D87">
        <f>ekodom35[[#This Row],[retencja]]+ekodom35[[#This Row],[Stan przed]]</f>
        <v>0</v>
      </c>
      <c r="E87">
        <f>IF(ekodom35[[#This Row],[Dzień tygodnia]] = 3, 260, 190)</f>
        <v>190</v>
      </c>
      <c r="F87">
        <f>WEEKDAY(ekodom35[[#This Row],[Data]],2)</f>
        <v>7</v>
      </c>
      <c r="G87" s="4">
        <f>IF(ekodom35[[#This Row],[retencja]]= 0, G86+1, 0)</f>
        <v>5</v>
      </c>
      <c r="H87" s="4">
        <f>IF(AND(AND(ekodom35[[#This Row],[Dni bez deszczu dp]] &gt;= 5, MOD(ekodom35[[#This Row],[Dni bez deszczu dp]], 5) = 0), ekodom35[[#This Row],[Czy dobry przedział ]] = "TAK"), 300, 0)</f>
        <v>0</v>
      </c>
      <c r="I87" s="4" t="str">
        <f>IF(AND(ekodom35[[#This Row],[Data]] &gt;= DATE(2022,4,1), ekodom35[[#This Row],[Data]]&lt;=DATE(2022,9, 30)), "TAK", "NIE")</f>
        <v>NIE</v>
      </c>
      <c r="J87" s="4">
        <f>ekodom35[[#This Row],[Zużycie rodzinne]]+ekodom35[[#This Row],[Specjalne dolanie]]</f>
        <v>190</v>
      </c>
      <c r="K87" s="4">
        <f>ekodom35[[#This Row],[Stan po renetcji]]-ekodom35[[#This Row],[Zmiana]]</f>
        <v>-190</v>
      </c>
      <c r="L87" s="4">
        <f>MAX(ekodom35[[#This Row],[Zbiornik po zmianie]],0)</f>
        <v>0</v>
      </c>
    </row>
    <row r="88" spans="1:12" x14ac:dyDescent="0.45">
      <c r="A88" s="1">
        <v>44648</v>
      </c>
      <c r="B88">
        <v>0</v>
      </c>
      <c r="C88">
        <f t="shared" si="1"/>
        <v>0</v>
      </c>
      <c r="D88">
        <f>ekodom35[[#This Row],[retencja]]+ekodom35[[#This Row],[Stan przed]]</f>
        <v>0</v>
      </c>
      <c r="E88">
        <f>IF(ekodom35[[#This Row],[Dzień tygodnia]] = 3, 260, 190)</f>
        <v>190</v>
      </c>
      <c r="F88">
        <f>WEEKDAY(ekodom35[[#This Row],[Data]],2)</f>
        <v>1</v>
      </c>
      <c r="G88" s="4">
        <f>IF(ekodom35[[#This Row],[retencja]]= 0, G87+1, 0)</f>
        <v>6</v>
      </c>
      <c r="H88" s="4">
        <f>IF(AND(AND(ekodom35[[#This Row],[Dni bez deszczu dp]] &gt;= 5, MOD(ekodom35[[#This Row],[Dni bez deszczu dp]], 5) = 0), ekodom35[[#This Row],[Czy dobry przedział ]] = "TAK"), 300, 0)</f>
        <v>0</v>
      </c>
      <c r="I88" s="4" t="str">
        <f>IF(AND(ekodom35[[#This Row],[Data]] &gt;= DATE(2022,4,1), ekodom35[[#This Row],[Data]]&lt;=DATE(2022,9, 30)), "TAK", "NIE")</f>
        <v>NIE</v>
      </c>
      <c r="J88" s="4">
        <f>ekodom35[[#This Row],[Zużycie rodzinne]]+ekodom35[[#This Row],[Specjalne dolanie]]</f>
        <v>190</v>
      </c>
      <c r="K88" s="4">
        <f>ekodom35[[#This Row],[Stan po renetcji]]-ekodom35[[#This Row],[Zmiana]]</f>
        <v>-190</v>
      </c>
      <c r="L88" s="4">
        <f>MAX(ekodom35[[#This Row],[Zbiornik po zmianie]],0)</f>
        <v>0</v>
      </c>
    </row>
    <row r="89" spans="1:12" x14ac:dyDescent="0.45">
      <c r="A89" s="1">
        <v>44649</v>
      </c>
      <c r="B89">
        <v>0</v>
      </c>
      <c r="C89">
        <f t="shared" si="1"/>
        <v>0</v>
      </c>
      <c r="D89">
        <f>ekodom35[[#This Row],[retencja]]+ekodom35[[#This Row],[Stan przed]]</f>
        <v>0</v>
      </c>
      <c r="E89">
        <f>IF(ekodom35[[#This Row],[Dzień tygodnia]] = 3, 260, 190)</f>
        <v>190</v>
      </c>
      <c r="F89">
        <f>WEEKDAY(ekodom35[[#This Row],[Data]],2)</f>
        <v>2</v>
      </c>
      <c r="G89" s="4">
        <f>IF(ekodom35[[#This Row],[retencja]]= 0, G88+1, 0)</f>
        <v>7</v>
      </c>
      <c r="H89" s="4">
        <f>IF(AND(AND(ekodom35[[#This Row],[Dni bez deszczu dp]] &gt;= 5, MOD(ekodom35[[#This Row],[Dni bez deszczu dp]], 5) = 0), ekodom35[[#This Row],[Czy dobry przedział ]] = "TAK"), 300, 0)</f>
        <v>0</v>
      </c>
      <c r="I89" s="4" t="str">
        <f>IF(AND(ekodom35[[#This Row],[Data]] &gt;= DATE(2022,4,1), ekodom35[[#This Row],[Data]]&lt;=DATE(2022,9, 30)), "TAK", "NIE")</f>
        <v>NIE</v>
      </c>
      <c r="J89" s="4">
        <f>ekodom35[[#This Row],[Zużycie rodzinne]]+ekodom35[[#This Row],[Specjalne dolanie]]</f>
        <v>190</v>
      </c>
      <c r="K89" s="4">
        <f>ekodom35[[#This Row],[Stan po renetcji]]-ekodom35[[#This Row],[Zmiana]]</f>
        <v>-190</v>
      </c>
      <c r="L89" s="4">
        <f>MAX(ekodom35[[#This Row],[Zbiornik po zmianie]],0)</f>
        <v>0</v>
      </c>
    </row>
    <row r="90" spans="1:12" x14ac:dyDescent="0.45">
      <c r="A90" s="1">
        <v>44650</v>
      </c>
      <c r="B90">
        <v>0</v>
      </c>
      <c r="C90">
        <f t="shared" si="1"/>
        <v>0</v>
      </c>
      <c r="D90">
        <f>ekodom35[[#This Row],[retencja]]+ekodom35[[#This Row],[Stan przed]]</f>
        <v>0</v>
      </c>
      <c r="E90">
        <f>IF(ekodom35[[#This Row],[Dzień tygodnia]] = 3, 260, 190)</f>
        <v>260</v>
      </c>
      <c r="F90">
        <f>WEEKDAY(ekodom35[[#This Row],[Data]],2)</f>
        <v>3</v>
      </c>
      <c r="G90" s="4">
        <f>IF(ekodom35[[#This Row],[retencja]]= 0, G89+1, 0)</f>
        <v>8</v>
      </c>
      <c r="H90" s="4">
        <f>IF(AND(AND(ekodom35[[#This Row],[Dni bez deszczu dp]] &gt;= 5, MOD(ekodom35[[#This Row],[Dni bez deszczu dp]], 5) = 0), ekodom35[[#This Row],[Czy dobry przedział ]] = "TAK"), 300, 0)</f>
        <v>0</v>
      </c>
      <c r="I90" s="4" t="str">
        <f>IF(AND(ekodom35[[#This Row],[Data]] &gt;= DATE(2022,4,1), ekodom35[[#This Row],[Data]]&lt;=DATE(2022,9, 30)), "TAK", "NIE")</f>
        <v>NIE</v>
      </c>
      <c r="J90" s="4">
        <f>ekodom35[[#This Row],[Zużycie rodzinne]]+ekodom35[[#This Row],[Specjalne dolanie]]</f>
        <v>260</v>
      </c>
      <c r="K90" s="4">
        <f>ekodom35[[#This Row],[Stan po renetcji]]-ekodom35[[#This Row],[Zmiana]]</f>
        <v>-260</v>
      </c>
      <c r="L90" s="4">
        <f>MAX(ekodom35[[#This Row],[Zbiornik po zmianie]],0)</f>
        <v>0</v>
      </c>
    </row>
    <row r="91" spans="1:12" x14ac:dyDescent="0.45">
      <c r="A91" s="1">
        <v>44651</v>
      </c>
      <c r="B91">
        <v>207</v>
      </c>
      <c r="C91">
        <f t="shared" si="1"/>
        <v>0</v>
      </c>
      <c r="D91">
        <f>ekodom35[[#This Row],[retencja]]+ekodom35[[#This Row],[Stan przed]]</f>
        <v>207</v>
      </c>
      <c r="E91">
        <f>IF(ekodom35[[#This Row],[Dzień tygodnia]] = 3, 260, 190)</f>
        <v>190</v>
      </c>
      <c r="F91">
        <f>WEEKDAY(ekodom35[[#This Row],[Data]],2)</f>
        <v>4</v>
      </c>
      <c r="G91" s="4">
        <f>IF(ekodom35[[#This Row],[retencja]]= 0, G90+1, 0)</f>
        <v>0</v>
      </c>
      <c r="H91" s="4">
        <f>IF(AND(AND(ekodom35[[#This Row],[Dni bez deszczu dp]] &gt;= 5, MOD(ekodom35[[#This Row],[Dni bez deszczu dp]], 5) = 0), ekodom35[[#This Row],[Czy dobry przedział ]] = "TAK"), 300, 0)</f>
        <v>0</v>
      </c>
      <c r="I91" s="4" t="str">
        <f>IF(AND(ekodom35[[#This Row],[Data]] &gt;= DATE(2022,4,1), ekodom35[[#This Row],[Data]]&lt;=DATE(2022,9, 30)), "TAK", "NIE")</f>
        <v>NIE</v>
      </c>
      <c r="J91" s="4">
        <f>ekodom35[[#This Row],[Zużycie rodzinne]]+ekodom35[[#This Row],[Specjalne dolanie]]</f>
        <v>190</v>
      </c>
      <c r="K91" s="4">
        <f>ekodom35[[#This Row],[Stan po renetcji]]-ekodom35[[#This Row],[Zmiana]]</f>
        <v>17</v>
      </c>
      <c r="L91" s="4">
        <f>MAX(ekodom35[[#This Row],[Zbiornik po zmianie]],0)</f>
        <v>17</v>
      </c>
    </row>
    <row r="92" spans="1:12" x14ac:dyDescent="0.45">
      <c r="A92" s="1">
        <v>44652</v>
      </c>
      <c r="B92">
        <v>1299</v>
      </c>
      <c r="C92">
        <f t="shared" si="1"/>
        <v>17</v>
      </c>
      <c r="D92">
        <f>ekodom35[[#This Row],[retencja]]+ekodom35[[#This Row],[Stan przed]]</f>
        <v>1316</v>
      </c>
      <c r="E92">
        <f>IF(ekodom35[[#This Row],[Dzień tygodnia]] = 3, 260, 190)</f>
        <v>190</v>
      </c>
      <c r="F92">
        <f>WEEKDAY(ekodom35[[#This Row],[Data]],2)</f>
        <v>5</v>
      </c>
      <c r="G92" s="4">
        <f>IF(ekodom35[[#This Row],[retencja]]= 0, G91+1, 0)</f>
        <v>0</v>
      </c>
      <c r="H92" s="4">
        <f>IF(AND(AND(ekodom35[[#This Row],[Dni bez deszczu dp]] &gt;= 5, MOD(ekodom35[[#This Row],[Dni bez deszczu dp]], 5) = 0), ekodom35[[#This Row],[Czy dobry przedział ]] = "TAK"), 300, 0)</f>
        <v>0</v>
      </c>
      <c r="I92" s="4" t="str">
        <f>IF(AND(ekodom35[[#This Row],[Data]] &gt;= DATE(2022,4,1), ekodom35[[#This Row],[Data]]&lt;=DATE(2022,9, 30)), "TAK", "NIE")</f>
        <v>TAK</v>
      </c>
      <c r="J92" s="4">
        <f>ekodom35[[#This Row],[Zużycie rodzinne]]+ekodom35[[#This Row],[Specjalne dolanie]]</f>
        <v>190</v>
      </c>
      <c r="K92" s="4">
        <f>ekodom35[[#This Row],[Stan po renetcji]]-ekodom35[[#This Row],[Zmiana]]</f>
        <v>1126</v>
      </c>
      <c r="L92" s="4">
        <f>MAX(ekodom35[[#This Row],[Zbiornik po zmianie]],0)</f>
        <v>1126</v>
      </c>
    </row>
    <row r="93" spans="1:12" x14ac:dyDescent="0.45">
      <c r="A93" s="1">
        <v>44653</v>
      </c>
      <c r="B93">
        <v>218</v>
      </c>
      <c r="C93">
        <f t="shared" si="1"/>
        <v>1126</v>
      </c>
      <c r="D93">
        <f>ekodom35[[#This Row],[retencja]]+ekodom35[[#This Row],[Stan przed]]</f>
        <v>1344</v>
      </c>
      <c r="E93">
        <f>IF(ekodom35[[#This Row],[Dzień tygodnia]] = 3, 260, 190)</f>
        <v>190</v>
      </c>
      <c r="F93">
        <f>WEEKDAY(ekodom35[[#This Row],[Data]],2)</f>
        <v>6</v>
      </c>
      <c r="G93" s="4">
        <f>IF(ekodom35[[#This Row],[retencja]]= 0, G92+1, 0)</f>
        <v>0</v>
      </c>
      <c r="H93" s="4">
        <f>IF(AND(AND(ekodom35[[#This Row],[Dni bez deszczu dp]] &gt;= 5, MOD(ekodom35[[#This Row],[Dni bez deszczu dp]], 5) = 0), ekodom35[[#This Row],[Czy dobry przedział ]] = "TAK"), 300, 0)</f>
        <v>0</v>
      </c>
      <c r="I93" s="4" t="str">
        <f>IF(AND(ekodom35[[#This Row],[Data]] &gt;= DATE(2022,4,1), ekodom35[[#This Row],[Data]]&lt;=DATE(2022,9, 30)), "TAK", "NIE")</f>
        <v>TAK</v>
      </c>
      <c r="J93" s="4">
        <f>ekodom35[[#This Row],[Zużycie rodzinne]]+ekodom35[[#This Row],[Specjalne dolanie]]</f>
        <v>190</v>
      </c>
      <c r="K93" s="4">
        <f>ekodom35[[#This Row],[Stan po renetcji]]-ekodom35[[#This Row],[Zmiana]]</f>
        <v>1154</v>
      </c>
      <c r="L93" s="4">
        <f>MAX(ekodom35[[#This Row],[Zbiornik po zmianie]],0)</f>
        <v>1154</v>
      </c>
    </row>
    <row r="94" spans="1:12" x14ac:dyDescent="0.45">
      <c r="A94" s="1">
        <v>44654</v>
      </c>
      <c r="B94">
        <v>0</v>
      </c>
      <c r="C94">
        <f t="shared" si="1"/>
        <v>1154</v>
      </c>
      <c r="D94">
        <f>ekodom35[[#This Row],[retencja]]+ekodom35[[#This Row],[Stan przed]]</f>
        <v>1154</v>
      </c>
      <c r="E94">
        <f>IF(ekodom35[[#This Row],[Dzień tygodnia]] = 3, 260, 190)</f>
        <v>190</v>
      </c>
      <c r="F94">
        <f>WEEKDAY(ekodom35[[#This Row],[Data]],2)</f>
        <v>7</v>
      </c>
      <c r="G94" s="4">
        <f>IF(ekodom35[[#This Row],[retencja]]= 0, G93+1, 0)</f>
        <v>1</v>
      </c>
      <c r="H94" s="4">
        <f>IF(AND(AND(ekodom35[[#This Row],[Dni bez deszczu dp]] &gt;= 5, MOD(ekodom35[[#This Row],[Dni bez deszczu dp]], 5) = 0), ekodom35[[#This Row],[Czy dobry przedział ]] = "TAK"), 300, 0)</f>
        <v>0</v>
      </c>
      <c r="I94" s="4" t="str">
        <f>IF(AND(ekodom35[[#This Row],[Data]] &gt;= DATE(2022,4,1), ekodom35[[#This Row],[Data]]&lt;=DATE(2022,9, 30)), "TAK", "NIE")</f>
        <v>TAK</v>
      </c>
      <c r="J94" s="4">
        <f>ekodom35[[#This Row],[Zużycie rodzinne]]+ekodom35[[#This Row],[Specjalne dolanie]]</f>
        <v>190</v>
      </c>
      <c r="K94" s="4">
        <f>ekodom35[[#This Row],[Stan po renetcji]]-ekodom35[[#This Row],[Zmiana]]</f>
        <v>964</v>
      </c>
      <c r="L94" s="4">
        <f>MAX(ekodom35[[#This Row],[Zbiornik po zmianie]],0)</f>
        <v>964</v>
      </c>
    </row>
    <row r="95" spans="1:12" x14ac:dyDescent="0.45">
      <c r="A95" s="1">
        <v>44655</v>
      </c>
      <c r="B95">
        <v>0</v>
      </c>
      <c r="C95">
        <f t="shared" si="1"/>
        <v>964</v>
      </c>
      <c r="D95">
        <f>ekodom35[[#This Row],[retencja]]+ekodom35[[#This Row],[Stan przed]]</f>
        <v>964</v>
      </c>
      <c r="E95">
        <f>IF(ekodom35[[#This Row],[Dzień tygodnia]] = 3, 260, 190)</f>
        <v>190</v>
      </c>
      <c r="F95">
        <f>WEEKDAY(ekodom35[[#This Row],[Data]],2)</f>
        <v>1</v>
      </c>
      <c r="G95" s="4">
        <f>IF(ekodom35[[#This Row],[retencja]]= 0, G94+1, 0)</f>
        <v>2</v>
      </c>
      <c r="H95" s="4">
        <f>IF(AND(AND(ekodom35[[#This Row],[Dni bez deszczu dp]] &gt;= 5, MOD(ekodom35[[#This Row],[Dni bez deszczu dp]], 5) = 0), ekodom35[[#This Row],[Czy dobry przedział ]] = "TAK"), 300, 0)</f>
        <v>0</v>
      </c>
      <c r="I95" s="4" t="str">
        <f>IF(AND(ekodom35[[#This Row],[Data]] &gt;= DATE(2022,4,1), ekodom35[[#This Row],[Data]]&lt;=DATE(2022,9, 30)), "TAK", "NIE")</f>
        <v>TAK</v>
      </c>
      <c r="J95" s="4">
        <f>ekodom35[[#This Row],[Zużycie rodzinne]]+ekodom35[[#This Row],[Specjalne dolanie]]</f>
        <v>190</v>
      </c>
      <c r="K95" s="4">
        <f>ekodom35[[#This Row],[Stan po renetcji]]-ekodom35[[#This Row],[Zmiana]]</f>
        <v>774</v>
      </c>
      <c r="L95" s="4">
        <f>MAX(ekodom35[[#This Row],[Zbiornik po zmianie]],0)</f>
        <v>774</v>
      </c>
    </row>
    <row r="96" spans="1:12" x14ac:dyDescent="0.45">
      <c r="A96" s="1">
        <v>44656</v>
      </c>
      <c r="B96">
        <v>0</v>
      </c>
      <c r="C96">
        <f t="shared" si="1"/>
        <v>774</v>
      </c>
      <c r="D96">
        <f>ekodom35[[#This Row],[retencja]]+ekodom35[[#This Row],[Stan przed]]</f>
        <v>774</v>
      </c>
      <c r="E96">
        <f>IF(ekodom35[[#This Row],[Dzień tygodnia]] = 3, 260, 190)</f>
        <v>190</v>
      </c>
      <c r="F96">
        <f>WEEKDAY(ekodom35[[#This Row],[Data]],2)</f>
        <v>2</v>
      </c>
      <c r="G96" s="4">
        <f>IF(ekodom35[[#This Row],[retencja]]= 0, G95+1, 0)</f>
        <v>3</v>
      </c>
      <c r="H96" s="4">
        <f>IF(AND(AND(ekodom35[[#This Row],[Dni bez deszczu dp]] &gt;= 5, MOD(ekodom35[[#This Row],[Dni bez deszczu dp]], 5) = 0), ekodom35[[#This Row],[Czy dobry przedział ]] = "TAK"), 300, 0)</f>
        <v>0</v>
      </c>
      <c r="I96" s="4" t="str">
        <f>IF(AND(ekodom35[[#This Row],[Data]] &gt;= DATE(2022,4,1), ekodom35[[#This Row],[Data]]&lt;=DATE(2022,9, 30)), "TAK", "NIE")</f>
        <v>TAK</v>
      </c>
      <c r="J96" s="4">
        <f>ekodom35[[#This Row],[Zużycie rodzinne]]+ekodom35[[#This Row],[Specjalne dolanie]]</f>
        <v>190</v>
      </c>
      <c r="K96" s="4">
        <f>ekodom35[[#This Row],[Stan po renetcji]]-ekodom35[[#This Row],[Zmiana]]</f>
        <v>584</v>
      </c>
      <c r="L96" s="4">
        <f>MAX(ekodom35[[#This Row],[Zbiornik po zmianie]],0)</f>
        <v>584</v>
      </c>
    </row>
    <row r="97" spans="1:12" x14ac:dyDescent="0.45">
      <c r="A97" s="1">
        <v>44657</v>
      </c>
      <c r="B97">
        <v>220</v>
      </c>
      <c r="C97">
        <f t="shared" si="1"/>
        <v>584</v>
      </c>
      <c r="D97">
        <f>ekodom35[[#This Row],[retencja]]+ekodom35[[#This Row],[Stan przed]]</f>
        <v>804</v>
      </c>
      <c r="E97">
        <f>IF(ekodom35[[#This Row],[Dzień tygodnia]] = 3, 260, 190)</f>
        <v>260</v>
      </c>
      <c r="F97">
        <f>WEEKDAY(ekodom35[[#This Row],[Data]],2)</f>
        <v>3</v>
      </c>
      <c r="G97" s="4">
        <f>IF(ekodom35[[#This Row],[retencja]]= 0, G96+1, 0)</f>
        <v>0</v>
      </c>
      <c r="H97" s="4">
        <f>IF(AND(AND(ekodom35[[#This Row],[Dni bez deszczu dp]] &gt;= 5, MOD(ekodom35[[#This Row],[Dni bez deszczu dp]], 5) = 0), ekodom35[[#This Row],[Czy dobry przedział ]] = "TAK"), 300, 0)</f>
        <v>0</v>
      </c>
      <c r="I97" s="4" t="str">
        <f>IF(AND(ekodom35[[#This Row],[Data]] &gt;= DATE(2022,4,1), ekodom35[[#This Row],[Data]]&lt;=DATE(2022,9, 30)), "TAK", "NIE")</f>
        <v>TAK</v>
      </c>
      <c r="J97" s="4">
        <f>ekodom35[[#This Row],[Zużycie rodzinne]]+ekodom35[[#This Row],[Specjalne dolanie]]</f>
        <v>260</v>
      </c>
      <c r="K97" s="4">
        <f>ekodom35[[#This Row],[Stan po renetcji]]-ekodom35[[#This Row],[Zmiana]]</f>
        <v>544</v>
      </c>
      <c r="L97" s="4">
        <f>MAX(ekodom35[[#This Row],[Zbiornik po zmianie]],0)</f>
        <v>544</v>
      </c>
    </row>
    <row r="98" spans="1:12" x14ac:dyDescent="0.45">
      <c r="A98" s="1">
        <v>44658</v>
      </c>
      <c r="B98">
        <v>72</v>
      </c>
      <c r="C98">
        <f t="shared" si="1"/>
        <v>544</v>
      </c>
      <c r="D98">
        <f>ekodom35[[#This Row],[retencja]]+ekodom35[[#This Row],[Stan przed]]</f>
        <v>616</v>
      </c>
      <c r="E98">
        <f>IF(ekodom35[[#This Row],[Dzień tygodnia]] = 3, 260, 190)</f>
        <v>190</v>
      </c>
      <c r="F98">
        <f>WEEKDAY(ekodom35[[#This Row],[Data]],2)</f>
        <v>4</v>
      </c>
      <c r="G98" s="4">
        <f>IF(ekodom35[[#This Row],[retencja]]= 0, G97+1, 0)</f>
        <v>0</v>
      </c>
      <c r="H98" s="4">
        <f>IF(AND(AND(ekodom35[[#This Row],[Dni bez deszczu dp]] &gt;= 5, MOD(ekodom35[[#This Row],[Dni bez deszczu dp]], 5) = 0), ekodom35[[#This Row],[Czy dobry przedział ]] = "TAK"), 300, 0)</f>
        <v>0</v>
      </c>
      <c r="I98" s="4" t="str">
        <f>IF(AND(ekodom35[[#This Row],[Data]] &gt;= DATE(2022,4,1), ekodom35[[#This Row],[Data]]&lt;=DATE(2022,9, 30)), "TAK", "NIE")</f>
        <v>TAK</v>
      </c>
      <c r="J98" s="4">
        <f>ekodom35[[#This Row],[Zużycie rodzinne]]+ekodom35[[#This Row],[Specjalne dolanie]]</f>
        <v>190</v>
      </c>
      <c r="K98" s="4">
        <f>ekodom35[[#This Row],[Stan po renetcji]]-ekodom35[[#This Row],[Zmiana]]</f>
        <v>426</v>
      </c>
      <c r="L98" s="4">
        <f>MAX(ekodom35[[#This Row],[Zbiornik po zmianie]],0)</f>
        <v>426</v>
      </c>
    </row>
    <row r="99" spans="1:12" x14ac:dyDescent="0.45">
      <c r="A99" s="1">
        <v>44659</v>
      </c>
      <c r="B99">
        <v>0</v>
      </c>
      <c r="C99">
        <f t="shared" si="1"/>
        <v>426</v>
      </c>
      <c r="D99">
        <f>ekodom35[[#This Row],[retencja]]+ekodom35[[#This Row],[Stan przed]]</f>
        <v>426</v>
      </c>
      <c r="E99">
        <f>IF(ekodom35[[#This Row],[Dzień tygodnia]] = 3, 260, 190)</f>
        <v>190</v>
      </c>
      <c r="F99">
        <f>WEEKDAY(ekodom35[[#This Row],[Data]],2)</f>
        <v>5</v>
      </c>
      <c r="G99" s="4">
        <f>IF(ekodom35[[#This Row],[retencja]]= 0, G98+1, 0)</f>
        <v>1</v>
      </c>
      <c r="H99" s="4">
        <f>IF(AND(AND(ekodom35[[#This Row],[Dni bez deszczu dp]] &gt;= 5, MOD(ekodom35[[#This Row],[Dni bez deszczu dp]], 5) = 0), ekodom35[[#This Row],[Czy dobry przedział ]] = "TAK"), 300, 0)</f>
        <v>0</v>
      </c>
      <c r="I99" s="4" t="str">
        <f>IF(AND(ekodom35[[#This Row],[Data]] &gt;= DATE(2022,4,1), ekodom35[[#This Row],[Data]]&lt;=DATE(2022,9, 30)), "TAK", "NIE")</f>
        <v>TAK</v>
      </c>
      <c r="J99" s="4">
        <f>ekodom35[[#This Row],[Zużycie rodzinne]]+ekodom35[[#This Row],[Specjalne dolanie]]</f>
        <v>190</v>
      </c>
      <c r="K99" s="4">
        <f>ekodom35[[#This Row],[Stan po renetcji]]-ekodom35[[#This Row],[Zmiana]]</f>
        <v>236</v>
      </c>
      <c r="L99" s="4">
        <f>MAX(ekodom35[[#This Row],[Zbiornik po zmianie]],0)</f>
        <v>236</v>
      </c>
    </row>
    <row r="100" spans="1:12" x14ac:dyDescent="0.45">
      <c r="A100" s="1">
        <v>44660</v>
      </c>
      <c r="B100">
        <v>0</v>
      </c>
      <c r="C100">
        <f t="shared" si="1"/>
        <v>236</v>
      </c>
      <c r="D100">
        <f>ekodom35[[#This Row],[retencja]]+ekodom35[[#This Row],[Stan przed]]</f>
        <v>236</v>
      </c>
      <c r="E100">
        <f>IF(ekodom35[[#This Row],[Dzień tygodnia]] = 3, 260, 190)</f>
        <v>190</v>
      </c>
      <c r="F100">
        <f>WEEKDAY(ekodom35[[#This Row],[Data]],2)</f>
        <v>6</v>
      </c>
      <c r="G100" s="4">
        <f>IF(ekodom35[[#This Row],[retencja]]= 0, G99+1, 0)</f>
        <v>2</v>
      </c>
      <c r="H100" s="4">
        <f>IF(AND(AND(ekodom35[[#This Row],[Dni bez deszczu dp]] &gt;= 5, MOD(ekodom35[[#This Row],[Dni bez deszczu dp]], 5) = 0), ekodom35[[#This Row],[Czy dobry przedział ]] = "TAK"), 300, 0)</f>
        <v>0</v>
      </c>
      <c r="I100" s="4" t="str">
        <f>IF(AND(ekodom35[[#This Row],[Data]] &gt;= DATE(2022,4,1), ekodom35[[#This Row],[Data]]&lt;=DATE(2022,9, 30)), "TAK", "NIE")</f>
        <v>TAK</v>
      </c>
      <c r="J100" s="4">
        <f>ekodom35[[#This Row],[Zużycie rodzinne]]+ekodom35[[#This Row],[Specjalne dolanie]]</f>
        <v>190</v>
      </c>
      <c r="K100" s="4">
        <f>ekodom35[[#This Row],[Stan po renetcji]]-ekodom35[[#This Row],[Zmiana]]</f>
        <v>46</v>
      </c>
      <c r="L100" s="4">
        <f>MAX(ekodom35[[#This Row],[Zbiornik po zmianie]],0)</f>
        <v>46</v>
      </c>
    </row>
    <row r="101" spans="1:12" x14ac:dyDescent="0.45">
      <c r="A101" s="1">
        <v>44661</v>
      </c>
      <c r="B101">
        <v>0</v>
      </c>
      <c r="C101">
        <f t="shared" si="1"/>
        <v>46</v>
      </c>
      <c r="D101">
        <f>ekodom35[[#This Row],[retencja]]+ekodom35[[#This Row],[Stan przed]]</f>
        <v>46</v>
      </c>
      <c r="E101">
        <f>IF(ekodom35[[#This Row],[Dzień tygodnia]] = 3, 260, 190)</f>
        <v>190</v>
      </c>
      <c r="F101">
        <f>WEEKDAY(ekodom35[[#This Row],[Data]],2)</f>
        <v>7</v>
      </c>
      <c r="G101" s="4">
        <f>IF(ekodom35[[#This Row],[retencja]]= 0, G100+1, 0)</f>
        <v>3</v>
      </c>
      <c r="H101" s="4">
        <f>IF(AND(AND(ekodom35[[#This Row],[Dni bez deszczu dp]] &gt;= 5, MOD(ekodom35[[#This Row],[Dni bez deszczu dp]], 5) = 0), ekodom35[[#This Row],[Czy dobry przedział ]] = "TAK"), 300, 0)</f>
        <v>0</v>
      </c>
      <c r="I101" s="4" t="str">
        <f>IF(AND(ekodom35[[#This Row],[Data]] &gt;= DATE(2022,4,1), ekodom35[[#This Row],[Data]]&lt;=DATE(2022,9, 30)), "TAK", "NIE")</f>
        <v>TAK</v>
      </c>
      <c r="J101" s="4">
        <f>ekodom35[[#This Row],[Zużycie rodzinne]]+ekodom35[[#This Row],[Specjalne dolanie]]</f>
        <v>190</v>
      </c>
      <c r="K101" s="4">
        <f>ekodom35[[#This Row],[Stan po renetcji]]-ekodom35[[#This Row],[Zmiana]]</f>
        <v>-144</v>
      </c>
      <c r="L101" s="4">
        <f>MAX(ekodom35[[#This Row],[Zbiornik po zmianie]],0)</f>
        <v>0</v>
      </c>
    </row>
    <row r="102" spans="1:12" x14ac:dyDescent="0.45">
      <c r="A102" s="1">
        <v>44662</v>
      </c>
      <c r="B102">
        <v>0</v>
      </c>
      <c r="C102">
        <f t="shared" si="1"/>
        <v>0</v>
      </c>
      <c r="D102">
        <f>ekodom35[[#This Row],[retencja]]+ekodom35[[#This Row],[Stan przed]]</f>
        <v>0</v>
      </c>
      <c r="E102">
        <f>IF(ekodom35[[#This Row],[Dzień tygodnia]] = 3, 260, 190)</f>
        <v>190</v>
      </c>
      <c r="F102">
        <f>WEEKDAY(ekodom35[[#This Row],[Data]],2)</f>
        <v>1</v>
      </c>
      <c r="G102" s="4">
        <f>IF(ekodom35[[#This Row],[retencja]]= 0, G101+1, 0)</f>
        <v>4</v>
      </c>
      <c r="H102" s="4">
        <f>IF(AND(AND(ekodom35[[#This Row],[Dni bez deszczu dp]] &gt;= 5, MOD(ekodom35[[#This Row],[Dni bez deszczu dp]], 5) = 0), ekodom35[[#This Row],[Czy dobry przedział ]] = "TAK"), 300, 0)</f>
        <v>0</v>
      </c>
      <c r="I102" s="4" t="str">
        <f>IF(AND(ekodom35[[#This Row],[Data]] &gt;= DATE(2022,4,1), ekodom35[[#This Row],[Data]]&lt;=DATE(2022,9, 30)), "TAK", "NIE")</f>
        <v>TAK</v>
      </c>
      <c r="J102" s="4">
        <f>ekodom35[[#This Row],[Zużycie rodzinne]]+ekodom35[[#This Row],[Specjalne dolanie]]</f>
        <v>190</v>
      </c>
      <c r="K102" s="4">
        <f>ekodom35[[#This Row],[Stan po renetcji]]-ekodom35[[#This Row],[Zmiana]]</f>
        <v>-190</v>
      </c>
      <c r="L102" s="4">
        <f>MAX(ekodom35[[#This Row],[Zbiornik po zmianie]],0)</f>
        <v>0</v>
      </c>
    </row>
    <row r="103" spans="1:12" x14ac:dyDescent="0.45">
      <c r="A103" s="1">
        <v>44663</v>
      </c>
      <c r="B103">
        <v>0</v>
      </c>
      <c r="C103">
        <f t="shared" si="1"/>
        <v>0</v>
      </c>
      <c r="D103">
        <f>ekodom35[[#This Row],[retencja]]+ekodom35[[#This Row],[Stan przed]]</f>
        <v>0</v>
      </c>
      <c r="E103">
        <f>IF(ekodom35[[#This Row],[Dzień tygodnia]] = 3, 260, 190)</f>
        <v>190</v>
      </c>
      <c r="F103">
        <f>WEEKDAY(ekodom35[[#This Row],[Data]],2)</f>
        <v>2</v>
      </c>
      <c r="G103" s="4">
        <f>IF(ekodom35[[#This Row],[retencja]]= 0, G102+1, 0)</f>
        <v>5</v>
      </c>
      <c r="H103" s="4">
        <f>IF(AND(AND(ekodom35[[#This Row],[Dni bez deszczu dp]] &gt;= 5, MOD(ekodom35[[#This Row],[Dni bez deszczu dp]], 5) = 0), ekodom35[[#This Row],[Czy dobry przedział ]] = "TAK"), 300, 0)</f>
        <v>300</v>
      </c>
      <c r="I103" s="4" t="str">
        <f>IF(AND(ekodom35[[#This Row],[Data]] &gt;= DATE(2022,4,1), ekodom35[[#This Row],[Data]]&lt;=DATE(2022,9, 30)), "TAK", "NIE")</f>
        <v>TAK</v>
      </c>
      <c r="J103" s="4">
        <f>ekodom35[[#This Row],[Zużycie rodzinne]]+ekodom35[[#This Row],[Specjalne dolanie]]</f>
        <v>490</v>
      </c>
      <c r="K103" s="4">
        <f>ekodom35[[#This Row],[Stan po renetcji]]-ekodom35[[#This Row],[Zmiana]]</f>
        <v>-490</v>
      </c>
      <c r="L103" s="4">
        <f>MAX(ekodom35[[#This Row],[Zbiornik po zmianie]],0)</f>
        <v>0</v>
      </c>
    </row>
    <row r="104" spans="1:12" x14ac:dyDescent="0.45">
      <c r="A104" s="1">
        <v>44664</v>
      </c>
      <c r="B104">
        <v>205</v>
      </c>
      <c r="C104">
        <f t="shared" si="1"/>
        <v>0</v>
      </c>
      <c r="D104">
        <f>ekodom35[[#This Row],[retencja]]+ekodom35[[#This Row],[Stan przed]]</f>
        <v>205</v>
      </c>
      <c r="E104">
        <f>IF(ekodom35[[#This Row],[Dzień tygodnia]] = 3, 260, 190)</f>
        <v>260</v>
      </c>
      <c r="F104">
        <f>WEEKDAY(ekodom35[[#This Row],[Data]],2)</f>
        <v>3</v>
      </c>
      <c r="G104" s="4">
        <f>IF(ekodom35[[#This Row],[retencja]]= 0, G103+1, 0)</f>
        <v>0</v>
      </c>
      <c r="H104" s="4">
        <f>IF(AND(AND(ekodom35[[#This Row],[Dni bez deszczu dp]] &gt;= 5, MOD(ekodom35[[#This Row],[Dni bez deszczu dp]], 5) = 0), ekodom35[[#This Row],[Czy dobry przedział ]] = "TAK"), 300, 0)</f>
        <v>0</v>
      </c>
      <c r="I104" s="4" t="str">
        <f>IF(AND(ekodom35[[#This Row],[Data]] &gt;= DATE(2022,4,1), ekodom35[[#This Row],[Data]]&lt;=DATE(2022,9, 30)), "TAK", "NIE")</f>
        <v>TAK</v>
      </c>
      <c r="J104" s="4">
        <f>ekodom35[[#This Row],[Zużycie rodzinne]]+ekodom35[[#This Row],[Specjalne dolanie]]</f>
        <v>260</v>
      </c>
      <c r="K104" s="4">
        <f>ekodom35[[#This Row],[Stan po renetcji]]-ekodom35[[#This Row],[Zmiana]]</f>
        <v>-55</v>
      </c>
      <c r="L104" s="4">
        <f>MAX(ekodom35[[#This Row],[Zbiornik po zmianie]],0)</f>
        <v>0</v>
      </c>
    </row>
    <row r="105" spans="1:12" x14ac:dyDescent="0.45">
      <c r="A105" s="1">
        <v>44665</v>
      </c>
      <c r="B105">
        <v>0</v>
      </c>
      <c r="C105">
        <f t="shared" si="1"/>
        <v>0</v>
      </c>
      <c r="D105">
        <f>ekodom35[[#This Row],[retencja]]+ekodom35[[#This Row],[Stan przed]]</f>
        <v>0</v>
      </c>
      <c r="E105">
        <f>IF(ekodom35[[#This Row],[Dzień tygodnia]] = 3, 260, 190)</f>
        <v>190</v>
      </c>
      <c r="F105">
        <f>WEEKDAY(ekodom35[[#This Row],[Data]],2)</f>
        <v>4</v>
      </c>
      <c r="G105" s="4">
        <f>IF(ekodom35[[#This Row],[retencja]]= 0, G104+1, 0)</f>
        <v>1</v>
      </c>
      <c r="H105" s="4">
        <f>IF(AND(AND(ekodom35[[#This Row],[Dni bez deszczu dp]] &gt;= 5, MOD(ekodom35[[#This Row],[Dni bez deszczu dp]], 5) = 0), ekodom35[[#This Row],[Czy dobry przedział ]] = "TAK"), 300, 0)</f>
        <v>0</v>
      </c>
      <c r="I105" s="4" t="str">
        <f>IF(AND(ekodom35[[#This Row],[Data]] &gt;= DATE(2022,4,1), ekodom35[[#This Row],[Data]]&lt;=DATE(2022,9, 30)), "TAK", "NIE")</f>
        <v>TAK</v>
      </c>
      <c r="J105" s="4">
        <f>ekodom35[[#This Row],[Zużycie rodzinne]]+ekodom35[[#This Row],[Specjalne dolanie]]</f>
        <v>190</v>
      </c>
      <c r="K105" s="4">
        <f>ekodom35[[#This Row],[Stan po renetcji]]-ekodom35[[#This Row],[Zmiana]]</f>
        <v>-190</v>
      </c>
      <c r="L105" s="4">
        <f>MAX(ekodom35[[#This Row],[Zbiornik po zmianie]],0)</f>
        <v>0</v>
      </c>
    </row>
    <row r="106" spans="1:12" x14ac:dyDescent="0.45">
      <c r="A106" s="1">
        <v>44666</v>
      </c>
      <c r="B106">
        <v>436</v>
      </c>
      <c r="C106">
        <f t="shared" si="1"/>
        <v>0</v>
      </c>
      <c r="D106">
        <f>ekodom35[[#This Row],[retencja]]+ekodom35[[#This Row],[Stan przed]]</f>
        <v>436</v>
      </c>
      <c r="E106">
        <f>IF(ekodom35[[#This Row],[Dzień tygodnia]] = 3, 260, 190)</f>
        <v>190</v>
      </c>
      <c r="F106">
        <f>WEEKDAY(ekodom35[[#This Row],[Data]],2)</f>
        <v>5</v>
      </c>
      <c r="G106" s="4">
        <f>IF(ekodom35[[#This Row],[retencja]]= 0, G105+1, 0)</f>
        <v>0</v>
      </c>
      <c r="H106" s="4">
        <f>IF(AND(AND(ekodom35[[#This Row],[Dni bez deszczu dp]] &gt;= 5, MOD(ekodom35[[#This Row],[Dni bez deszczu dp]], 5) = 0), ekodom35[[#This Row],[Czy dobry przedział ]] = "TAK"), 300, 0)</f>
        <v>0</v>
      </c>
      <c r="I106" s="4" t="str">
        <f>IF(AND(ekodom35[[#This Row],[Data]] &gt;= DATE(2022,4,1), ekodom35[[#This Row],[Data]]&lt;=DATE(2022,9, 30)), "TAK", "NIE")</f>
        <v>TAK</v>
      </c>
      <c r="J106" s="4">
        <f>ekodom35[[#This Row],[Zużycie rodzinne]]+ekodom35[[#This Row],[Specjalne dolanie]]</f>
        <v>190</v>
      </c>
      <c r="K106" s="4">
        <f>ekodom35[[#This Row],[Stan po renetcji]]-ekodom35[[#This Row],[Zmiana]]</f>
        <v>246</v>
      </c>
      <c r="L106" s="4">
        <f>MAX(ekodom35[[#This Row],[Zbiornik po zmianie]],0)</f>
        <v>246</v>
      </c>
    </row>
    <row r="107" spans="1:12" x14ac:dyDescent="0.45">
      <c r="A107" s="1">
        <v>44667</v>
      </c>
      <c r="B107">
        <v>622</v>
      </c>
      <c r="C107">
        <f t="shared" si="1"/>
        <v>246</v>
      </c>
      <c r="D107">
        <f>ekodom35[[#This Row],[retencja]]+ekodom35[[#This Row],[Stan przed]]</f>
        <v>868</v>
      </c>
      <c r="E107">
        <f>IF(ekodom35[[#This Row],[Dzień tygodnia]] = 3, 260, 190)</f>
        <v>190</v>
      </c>
      <c r="F107">
        <f>WEEKDAY(ekodom35[[#This Row],[Data]],2)</f>
        <v>6</v>
      </c>
      <c r="G107" s="4">
        <f>IF(ekodom35[[#This Row],[retencja]]= 0, G106+1, 0)</f>
        <v>0</v>
      </c>
      <c r="H107" s="4">
        <f>IF(AND(AND(ekodom35[[#This Row],[Dni bez deszczu dp]] &gt;= 5, MOD(ekodom35[[#This Row],[Dni bez deszczu dp]], 5) = 0), ekodom35[[#This Row],[Czy dobry przedział ]] = "TAK"), 300, 0)</f>
        <v>0</v>
      </c>
      <c r="I107" s="4" t="str">
        <f>IF(AND(ekodom35[[#This Row],[Data]] &gt;= DATE(2022,4,1), ekodom35[[#This Row],[Data]]&lt;=DATE(2022,9, 30)), "TAK", "NIE")</f>
        <v>TAK</v>
      </c>
      <c r="J107" s="4">
        <f>ekodom35[[#This Row],[Zużycie rodzinne]]+ekodom35[[#This Row],[Specjalne dolanie]]</f>
        <v>190</v>
      </c>
      <c r="K107" s="4">
        <f>ekodom35[[#This Row],[Stan po renetcji]]-ekodom35[[#This Row],[Zmiana]]</f>
        <v>678</v>
      </c>
      <c r="L107" s="4">
        <f>MAX(ekodom35[[#This Row],[Zbiornik po zmianie]],0)</f>
        <v>678</v>
      </c>
    </row>
    <row r="108" spans="1:12" x14ac:dyDescent="0.45">
      <c r="A108" s="1">
        <v>44668</v>
      </c>
      <c r="B108">
        <v>34</v>
      </c>
      <c r="C108">
        <f t="shared" si="1"/>
        <v>678</v>
      </c>
      <c r="D108">
        <f>ekodom35[[#This Row],[retencja]]+ekodom35[[#This Row],[Stan przed]]</f>
        <v>712</v>
      </c>
      <c r="E108">
        <f>IF(ekodom35[[#This Row],[Dzień tygodnia]] = 3, 260, 190)</f>
        <v>190</v>
      </c>
      <c r="F108">
        <f>WEEKDAY(ekodom35[[#This Row],[Data]],2)</f>
        <v>7</v>
      </c>
      <c r="G108" s="4">
        <f>IF(ekodom35[[#This Row],[retencja]]= 0, G107+1, 0)</f>
        <v>0</v>
      </c>
      <c r="H108" s="4">
        <f>IF(AND(AND(ekodom35[[#This Row],[Dni bez deszczu dp]] &gt;= 5, MOD(ekodom35[[#This Row],[Dni bez deszczu dp]], 5) = 0), ekodom35[[#This Row],[Czy dobry przedział ]] = "TAK"), 300, 0)</f>
        <v>0</v>
      </c>
      <c r="I108" s="4" t="str">
        <f>IF(AND(ekodom35[[#This Row],[Data]] &gt;= DATE(2022,4,1), ekodom35[[#This Row],[Data]]&lt;=DATE(2022,9, 30)), "TAK", "NIE")</f>
        <v>TAK</v>
      </c>
      <c r="J108" s="4">
        <f>ekodom35[[#This Row],[Zużycie rodzinne]]+ekodom35[[#This Row],[Specjalne dolanie]]</f>
        <v>190</v>
      </c>
      <c r="K108" s="4">
        <f>ekodom35[[#This Row],[Stan po renetcji]]-ekodom35[[#This Row],[Zmiana]]</f>
        <v>522</v>
      </c>
      <c r="L108" s="4">
        <f>MAX(ekodom35[[#This Row],[Zbiornik po zmianie]],0)</f>
        <v>522</v>
      </c>
    </row>
    <row r="109" spans="1:12" x14ac:dyDescent="0.45">
      <c r="A109" s="1">
        <v>44669</v>
      </c>
      <c r="B109">
        <v>0</v>
      </c>
      <c r="C109">
        <f t="shared" si="1"/>
        <v>522</v>
      </c>
      <c r="D109">
        <f>ekodom35[[#This Row],[retencja]]+ekodom35[[#This Row],[Stan przed]]</f>
        <v>522</v>
      </c>
      <c r="E109">
        <f>IF(ekodom35[[#This Row],[Dzień tygodnia]] = 3, 260, 190)</f>
        <v>190</v>
      </c>
      <c r="F109">
        <f>WEEKDAY(ekodom35[[#This Row],[Data]],2)</f>
        <v>1</v>
      </c>
      <c r="G109" s="4">
        <f>IF(ekodom35[[#This Row],[retencja]]= 0, G108+1, 0)</f>
        <v>1</v>
      </c>
      <c r="H109" s="4">
        <f>IF(AND(AND(ekodom35[[#This Row],[Dni bez deszczu dp]] &gt;= 5, MOD(ekodom35[[#This Row],[Dni bez deszczu dp]], 5) = 0), ekodom35[[#This Row],[Czy dobry przedział ]] = "TAK"), 300, 0)</f>
        <v>0</v>
      </c>
      <c r="I109" s="4" t="str">
        <f>IF(AND(ekodom35[[#This Row],[Data]] &gt;= DATE(2022,4,1), ekodom35[[#This Row],[Data]]&lt;=DATE(2022,9, 30)), "TAK", "NIE")</f>
        <v>TAK</v>
      </c>
      <c r="J109" s="4">
        <f>ekodom35[[#This Row],[Zużycie rodzinne]]+ekodom35[[#This Row],[Specjalne dolanie]]</f>
        <v>190</v>
      </c>
      <c r="K109" s="4">
        <f>ekodom35[[#This Row],[Stan po renetcji]]-ekodom35[[#This Row],[Zmiana]]</f>
        <v>332</v>
      </c>
      <c r="L109" s="4">
        <f>MAX(ekodom35[[#This Row],[Zbiornik po zmianie]],0)</f>
        <v>332</v>
      </c>
    </row>
    <row r="110" spans="1:12" x14ac:dyDescent="0.45">
      <c r="A110" s="1">
        <v>44670</v>
      </c>
      <c r="B110">
        <v>0</v>
      </c>
      <c r="C110">
        <f t="shared" si="1"/>
        <v>332</v>
      </c>
      <c r="D110">
        <f>ekodom35[[#This Row],[retencja]]+ekodom35[[#This Row],[Stan przed]]</f>
        <v>332</v>
      </c>
      <c r="E110">
        <f>IF(ekodom35[[#This Row],[Dzień tygodnia]] = 3, 260, 190)</f>
        <v>190</v>
      </c>
      <c r="F110">
        <f>WEEKDAY(ekodom35[[#This Row],[Data]],2)</f>
        <v>2</v>
      </c>
      <c r="G110" s="4">
        <f>IF(ekodom35[[#This Row],[retencja]]= 0, G109+1, 0)</f>
        <v>2</v>
      </c>
      <c r="H110" s="4">
        <f>IF(AND(AND(ekodom35[[#This Row],[Dni bez deszczu dp]] &gt;= 5, MOD(ekodom35[[#This Row],[Dni bez deszczu dp]], 5) = 0), ekodom35[[#This Row],[Czy dobry przedział ]] = "TAK"), 300, 0)</f>
        <v>0</v>
      </c>
      <c r="I110" s="4" t="str">
        <f>IF(AND(ekodom35[[#This Row],[Data]] &gt;= DATE(2022,4,1), ekodom35[[#This Row],[Data]]&lt;=DATE(2022,9, 30)), "TAK", "NIE")</f>
        <v>TAK</v>
      </c>
      <c r="J110" s="4">
        <f>ekodom35[[#This Row],[Zużycie rodzinne]]+ekodom35[[#This Row],[Specjalne dolanie]]</f>
        <v>190</v>
      </c>
      <c r="K110" s="4">
        <f>ekodom35[[#This Row],[Stan po renetcji]]-ekodom35[[#This Row],[Zmiana]]</f>
        <v>142</v>
      </c>
      <c r="L110" s="4">
        <f>MAX(ekodom35[[#This Row],[Zbiornik po zmianie]],0)</f>
        <v>142</v>
      </c>
    </row>
    <row r="111" spans="1:12" x14ac:dyDescent="0.45">
      <c r="A111" s="1">
        <v>44671</v>
      </c>
      <c r="B111">
        <v>0</v>
      </c>
      <c r="C111">
        <f t="shared" si="1"/>
        <v>142</v>
      </c>
      <c r="D111">
        <f>ekodom35[[#This Row],[retencja]]+ekodom35[[#This Row],[Stan przed]]</f>
        <v>142</v>
      </c>
      <c r="E111">
        <f>IF(ekodom35[[#This Row],[Dzień tygodnia]] = 3, 260, 190)</f>
        <v>260</v>
      </c>
      <c r="F111">
        <f>WEEKDAY(ekodom35[[#This Row],[Data]],2)</f>
        <v>3</v>
      </c>
      <c r="G111" s="4">
        <f>IF(ekodom35[[#This Row],[retencja]]= 0, G110+1, 0)</f>
        <v>3</v>
      </c>
      <c r="H111" s="4">
        <f>IF(AND(AND(ekodom35[[#This Row],[Dni bez deszczu dp]] &gt;= 5, MOD(ekodom35[[#This Row],[Dni bez deszczu dp]], 5) = 0), ekodom35[[#This Row],[Czy dobry przedział ]] = "TAK"), 300, 0)</f>
        <v>0</v>
      </c>
      <c r="I111" s="4" t="str">
        <f>IF(AND(ekodom35[[#This Row],[Data]] &gt;= DATE(2022,4,1), ekodom35[[#This Row],[Data]]&lt;=DATE(2022,9, 30)), "TAK", "NIE")</f>
        <v>TAK</v>
      </c>
      <c r="J111" s="4">
        <f>ekodom35[[#This Row],[Zużycie rodzinne]]+ekodom35[[#This Row],[Specjalne dolanie]]</f>
        <v>260</v>
      </c>
      <c r="K111" s="4">
        <f>ekodom35[[#This Row],[Stan po renetcji]]-ekodom35[[#This Row],[Zmiana]]</f>
        <v>-118</v>
      </c>
      <c r="L111" s="4">
        <f>MAX(ekodom35[[#This Row],[Zbiornik po zmianie]],0)</f>
        <v>0</v>
      </c>
    </row>
    <row r="112" spans="1:12" x14ac:dyDescent="0.45">
      <c r="A112" s="1">
        <v>44672</v>
      </c>
      <c r="B112">
        <v>0</v>
      </c>
      <c r="C112">
        <f t="shared" si="1"/>
        <v>0</v>
      </c>
      <c r="D112">
        <f>ekodom35[[#This Row],[retencja]]+ekodom35[[#This Row],[Stan przed]]</f>
        <v>0</v>
      </c>
      <c r="E112">
        <f>IF(ekodom35[[#This Row],[Dzień tygodnia]] = 3, 260, 190)</f>
        <v>190</v>
      </c>
      <c r="F112">
        <f>WEEKDAY(ekodom35[[#This Row],[Data]],2)</f>
        <v>4</v>
      </c>
      <c r="G112" s="4">
        <f>IF(ekodom35[[#This Row],[retencja]]= 0, G111+1, 0)</f>
        <v>4</v>
      </c>
      <c r="H112" s="4">
        <f>IF(AND(AND(ekodom35[[#This Row],[Dni bez deszczu dp]] &gt;= 5, MOD(ekodom35[[#This Row],[Dni bez deszczu dp]], 5) = 0), ekodom35[[#This Row],[Czy dobry przedział ]] = "TAK"), 300, 0)</f>
        <v>0</v>
      </c>
      <c r="I112" s="4" t="str">
        <f>IF(AND(ekodom35[[#This Row],[Data]] &gt;= DATE(2022,4,1), ekodom35[[#This Row],[Data]]&lt;=DATE(2022,9, 30)), "TAK", "NIE")</f>
        <v>TAK</v>
      </c>
      <c r="J112" s="4">
        <f>ekodom35[[#This Row],[Zużycie rodzinne]]+ekodom35[[#This Row],[Specjalne dolanie]]</f>
        <v>190</v>
      </c>
      <c r="K112" s="4">
        <f>ekodom35[[#This Row],[Stan po renetcji]]-ekodom35[[#This Row],[Zmiana]]</f>
        <v>-190</v>
      </c>
      <c r="L112" s="4">
        <f>MAX(ekodom35[[#This Row],[Zbiornik po zmianie]],0)</f>
        <v>0</v>
      </c>
    </row>
    <row r="113" spans="1:12" x14ac:dyDescent="0.45">
      <c r="A113" s="1">
        <v>44673</v>
      </c>
      <c r="B113">
        <v>0</v>
      </c>
      <c r="C113">
        <f t="shared" si="1"/>
        <v>0</v>
      </c>
      <c r="D113">
        <f>ekodom35[[#This Row],[retencja]]+ekodom35[[#This Row],[Stan przed]]</f>
        <v>0</v>
      </c>
      <c r="E113">
        <f>IF(ekodom35[[#This Row],[Dzień tygodnia]] = 3, 260, 190)</f>
        <v>190</v>
      </c>
      <c r="F113">
        <f>WEEKDAY(ekodom35[[#This Row],[Data]],2)</f>
        <v>5</v>
      </c>
      <c r="G113" s="4">
        <f>IF(ekodom35[[#This Row],[retencja]]= 0, G112+1, 0)</f>
        <v>5</v>
      </c>
      <c r="H113" s="4">
        <f>IF(AND(AND(ekodom35[[#This Row],[Dni bez deszczu dp]] &gt;= 5, MOD(ekodom35[[#This Row],[Dni bez deszczu dp]], 5) = 0), ekodom35[[#This Row],[Czy dobry przedział ]] = "TAK"), 300, 0)</f>
        <v>300</v>
      </c>
      <c r="I113" s="4" t="str">
        <f>IF(AND(ekodom35[[#This Row],[Data]] &gt;= DATE(2022,4,1), ekodom35[[#This Row],[Data]]&lt;=DATE(2022,9, 30)), "TAK", "NIE")</f>
        <v>TAK</v>
      </c>
      <c r="J113" s="4">
        <f>ekodom35[[#This Row],[Zużycie rodzinne]]+ekodom35[[#This Row],[Specjalne dolanie]]</f>
        <v>490</v>
      </c>
      <c r="K113" s="4">
        <f>ekodom35[[#This Row],[Stan po renetcji]]-ekodom35[[#This Row],[Zmiana]]</f>
        <v>-490</v>
      </c>
      <c r="L113" s="4">
        <f>MAX(ekodom35[[#This Row],[Zbiornik po zmianie]],0)</f>
        <v>0</v>
      </c>
    </row>
    <row r="114" spans="1:12" x14ac:dyDescent="0.45">
      <c r="A114" s="1">
        <v>44674</v>
      </c>
      <c r="B114">
        <v>0</v>
      </c>
      <c r="C114">
        <f t="shared" si="1"/>
        <v>0</v>
      </c>
      <c r="D114">
        <f>ekodom35[[#This Row],[retencja]]+ekodom35[[#This Row],[Stan przed]]</f>
        <v>0</v>
      </c>
      <c r="E114">
        <f>IF(ekodom35[[#This Row],[Dzień tygodnia]] = 3, 260, 190)</f>
        <v>190</v>
      </c>
      <c r="F114">
        <f>WEEKDAY(ekodom35[[#This Row],[Data]],2)</f>
        <v>6</v>
      </c>
      <c r="G114" s="4">
        <f>IF(ekodom35[[#This Row],[retencja]]= 0, G113+1, 0)</f>
        <v>6</v>
      </c>
      <c r="H114" s="4">
        <f>IF(AND(AND(ekodom35[[#This Row],[Dni bez deszczu dp]] &gt;= 5, MOD(ekodom35[[#This Row],[Dni bez deszczu dp]], 5) = 0), ekodom35[[#This Row],[Czy dobry przedział ]] = "TAK"), 300, 0)</f>
        <v>0</v>
      </c>
      <c r="I114" s="4" t="str">
        <f>IF(AND(ekodom35[[#This Row],[Data]] &gt;= DATE(2022,4,1), ekodom35[[#This Row],[Data]]&lt;=DATE(2022,9, 30)), "TAK", "NIE")</f>
        <v>TAK</v>
      </c>
      <c r="J114" s="4">
        <f>ekodom35[[#This Row],[Zużycie rodzinne]]+ekodom35[[#This Row],[Specjalne dolanie]]</f>
        <v>190</v>
      </c>
      <c r="K114" s="4">
        <f>ekodom35[[#This Row],[Stan po renetcji]]-ekodom35[[#This Row],[Zmiana]]</f>
        <v>-190</v>
      </c>
      <c r="L114" s="4">
        <f>MAX(ekodom35[[#This Row],[Zbiornik po zmianie]],0)</f>
        <v>0</v>
      </c>
    </row>
    <row r="115" spans="1:12" x14ac:dyDescent="0.45">
      <c r="A115" s="1">
        <v>44675</v>
      </c>
      <c r="B115">
        <v>0</v>
      </c>
      <c r="C115">
        <f t="shared" si="1"/>
        <v>0</v>
      </c>
      <c r="D115">
        <f>ekodom35[[#This Row],[retencja]]+ekodom35[[#This Row],[Stan przed]]</f>
        <v>0</v>
      </c>
      <c r="E115">
        <f>IF(ekodom35[[#This Row],[Dzień tygodnia]] = 3, 260, 190)</f>
        <v>190</v>
      </c>
      <c r="F115">
        <f>WEEKDAY(ekodom35[[#This Row],[Data]],2)</f>
        <v>7</v>
      </c>
      <c r="G115" s="4">
        <f>IF(ekodom35[[#This Row],[retencja]]= 0, G114+1, 0)</f>
        <v>7</v>
      </c>
      <c r="H115" s="4">
        <f>IF(AND(AND(ekodom35[[#This Row],[Dni bez deszczu dp]] &gt;= 5, MOD(ekodom35[[#This Row],[Dni bez deszczu dp]], 5) = 0), ekodom35[[#This Row],[Czy dobry przedział ]] = "TAK"), 300, 0)</f>
        <v>0</v>
      </c>
      <c r="I115" s="4" t="str">
        <f>IF(AND(ekodom35[[#This Row],[Data]] &gt;= DATE(2022,4,1), ekodom35[[#This Row],[Data]]&lt;=DATE(2022,9, 30)), "TAK", "NIE")</f>
        <v>TAK</v>
      </c>
      <c r="J115" s="4">
        <f>ekodom35[[#This Row],[Zużycie rodzinne]]+ekodom35[[#This Row],[Specjalne dolanie]]</f>
        <v>190</v>
      </c>
      <c r="K115" s="4">
        <f>ekodom35[[#This Row],[Stan po renetcji]]-ekodom35[[#This Row],[Zmiana]]</f>
        <v>-190</v>
      </c>
      <c r="L115" s="4">
        <f>MAX(ekodom35[[#This Row],[Zbiornik po zmianie]],0)</f>
        <v>0</v>
      </c>
    </row>
    <row r="116" spans="1:12" x14ac:dyDescent="0.45">
      <c r="A116" s="1">
        <v>44676</v>
      </c>
      <c r="B116">
        <v>0</v>
      </c>
      <c r="C116">
        <f t="shared" si="1"/>
        <v>0</v>
      </c>
      <c r="D116">
        <f>ekodom35[[#This Row],[retencja]]+ekodom35[[#This Row],[Stan przed]]</f>
        <v>0</v>
      </c>
      <c r="E116">
        <f>IF(ekodom35[[#This Row],[Dzień tygodnia]] = 3, 260, 190)</f>
        <v>190</v>
      </c>
      <c r="F116">
        <f>WEEKDAY(ekodom35[[#This Row],[Data]],2)</f>
        <v>1</v>
      </c>
      <c r="G116" s="4">
        <f>IF(ekodom35[[#This Row],[retencja]]= 0, G115+1, 0)</f>
        <v>8</v>
      </c>
      <c r="H116" s="4">
        <f>IF(AND(AND(ekodom35[[#This Row],[Dni bez deszczu dp]] &gt;= 5, MOD(ekodom35[[#This Row],[Dni bez deszczu dp]], 5) = 0), ekodom35[[#This Row],[Czy dobry przedział ]] = "TAK"), 300, 0)</f>
        <v>0</v>
      </c>
      <c r="I116" s="4" t="str">
        <f>IF(AND(ekodom35[[#This Row],[Data]] &gt;= DATE(2022,4,1), ekodom35[[#This Row],[Data]]&lt;=DATE(2022,9, 30)), "TAK", "NIE")</f>
        <v>TAK</v>
      </c>
      <c r="J116" s="4">
        <f>ekodom35[[#This Row],[Zużycie rodzinne]]+ekodom35[[#This Row],[Specjalne dolanie]]</f>
        <v>190</v>
      </c>
      <c r="K116" s="4">
        <f>ekodom35[[#This Row],[Stan po renetcji]]-ekodom35[[#This Row],[Zmiana]]</f>
        <v>-190</v>
      </c>
      <c r="L116" s="4">
        <f>MAX(ekodom35[[#This Row],[Zbiornik po zmianie]],0)</f>
        <v>0</v>
      </c>
    </row>
    <row r="117" spans="1:12" x14ac:dyDescent="0.45">
      <c r="A117" s="1">
        <v>44677</v>
      </c>
      <c r="B117">
        <v>0</v>
      </c>
      <c r="C117">
        <f t="shared" si="1"/>
        <v>0</v>
      </c>
      <c r="D117">
        <f>ekodom35[[#This Row],[retencja]]+ekodom35[[#This Row],[Stan przed]]</f>
        <v>0</v>
      </c>
      <c r="E117">
        <f>IF(ekodom35[[#This Row],[Dzień tygodnia]] = 3, 260, 190)</f>
        <v>190</v>
      </c>
      <c r="F117">
        <f>WEEKDAY(ekodom35[[#This Row],[Data]],2)</f>
        <v>2</v>
      </c>
      <c r="G117" s="4">
        <f>IF(ekodom35[[#This Row],[retencja]]= 0, G116+1, 0)</f>
        <v>9</v>
      </c>
      <c r="H117" s="4">
        <f>IF(AND(AND(ekodom35[[#This Row],[Dni bez deszczu dp]] &gt;= 5, MOD(ekodom35[[#This Row],[Dni bez deszczu dp]], 5) = 0), ekodom35[[#This Row],[Czy dobry przedział ]] = "TAK"), 300, 0)</f>
        <v>0</v>
      </c>
      <c r="I117" s="4" t="str">
        <f>IF(AND(ekodom35[[#This Row],[Data]] &gt;= DATE(2022,4,1), ekodom35[[#This Row],[Data]]&lt;=DATE(2022,9, 30)), "TAK", "NIE")</f>
        <v>TAK</v>
      </c>
      <c r="J117" s="4">
        <f>ekodom35[[#This Row],[Zużycie rodzinne]]+ekodom35[[#This Row],[Specjalne dolanie]]</f>
        <v>190</v>
      </c>
      <c r="K117" s="4">
        <f>ekodom35[[#This Row],[Stan po renetcji]]-ekodom35[[#This Row],[Zmiana]]</f>
        <v>-190</v>
      </c>
      <c r="L117" s="4">
        <f>MAX(ekodom35[[#This Row],[Zbiornik po zmianie]],0)</f>
        <v>0</v>
      </c>
    </row>
    <row r="118" spans="1:12" x14ac:dyDescent="0.45">
      <c r="A118" s="1">
        <v>44678</v>
      </c>
      <c r="B118">
        <v>0</v>
      </c>
      <c r="C118">
        <f t="shared" si="1"/>
        <v>0</v>
      </c>
      <c r="D118">
        <f>ekodom35[[#This Row],[retencja]]+ekodom35[[#This Row],[Stan przed]]</f>
        <v>0</v>
      </c>
      <c r="E118">
        <f>IF(ekodom35[[#This Row],[Dzień tygodnia]] = 3, 260, 190)</f>
        <v>260</v>
      </c>
      <c r="F118">
        <f>WEEKDAY(ekodom35[[#This Row],[Data]],2)</f>
        <v>3</v>
      </c>
      <c r="G118" s="4">
        <f>IF(ekodom35[[#This Row],[retencja]]= 0, G117+1, 0)</f>
        <v>10</v>
      </c>
      <c r="H118" s="4">
        <f>IF(AND(AND(ekodom35[[#This Row],[Dni bez deszczu dp]] &gt;= 5, MOD(ekodom35[[#This Row],[Dni bez deszczu dp]], 5) = 0), ekodom35[[#This Row],[Czy dobry przedział ]] = "TAK"), 300, 0)</f>
        <v>300</v>
      </c>
      <c r="I118" s="4" t="str">
        <f>IF(AND(ekodom35[[#This Row],[Data]] &gt;= DATE(2022,4,1), ekodom35[[#This Row],[Data]]&lt;=DATE(2022,9, 30)), "TAK", "NIE")</f>
        <v>TAK</v>
      </c>
      <c r="J118" s="4">
        <f>ekodom35[[#This Row],[Zużycie rodzinne]]+ekodom35[[#This Row],[Specjalne dolanie]]</f>
        <v>560</v>
      </c>
      <c r="K118" s="4">
        <f>ekodom35[[#This Row],[Stan po renetcji]]-ekodom35[[#This Row],[Zmiana]]</f>
        <v>-560</v>
      </c>
      <c r="L118" s="4">
        <f>MAX(ekodom35[[#This Row],[Zbiornik po zmianie]],0)</f>
        <v>0</v>
      </c>
    </row>
    <row r="119" spans="1:12" x14ac:dyDescent="0.45">
      <c r="A119" s="1">
        <v>44679</v>
      </c>
      <c r="B119">
        <v>36</v>
      </c>
      <c r="C119">
        <f t="shared" si="1"/>
        <v>0</v>
      </c>
      <c r="D119">
        <f>ekodom35[[#This Row],[retencja]]+ekodom35[[#This Row],[Stan przed]]</f>
        <v>36</v>
      </c>
      <c r="E119">
        <f>IF(ekodom35[[#This Row],[Dzień tygodnia]] = 3, 260, 190)</f>
        <v>190</v>
      </c>
      <c r="F119">
        <f>WEEKDAY(ekodom35[[#This Row],[Data]],2)</f>
        <v>4</v>
      </c>
      <c r="G119" s="4">
        <f>IF(ekodom35[[#This Row],[retencja]]= 0, G118+1, 0)</f>
        <v>0</v>
      </c>
      <c r="H119" s="4">
        <f>IF(AND(AND(ekodom35[[#This Row],[Dni bez deszczu dp]] &gt;= 5, MOD(ekodom35[[#This Row],[Dni bez deszczu dp]], 5) = 0), ekodom35[[#This Row],[Czy dobry przedział ]] = "TAK"), 300, 0)</f>
        <v>0</v>
      </c>
      <c r="I119" s="4" t="str">
        <f>IF(AND(ekodom35[[#This Row],[Data]] &gt;= DATE(2022,4,1), ekodom35[[#This Row],[Data]]&lt;=DATE(2022,9, 30)), "TAK", "NIE")</f>
        <v>TAK</v>
      </c>
      <c r="J119" s="4">
        <f>ekodom35[[#This Row],[Zużycie rodzinne]]+ekodom35[[#This Row],[Specjalne dolanie]]</f>
        <v>190</v>
      </c>
      <c r="K119" s="4">
        <f>ekodom35[[#This Row],[Stan po renetcji]]-ekodom35[[#This Row],[Zmiana]]</f>
        <v>-154</v>
      </c>
      <c r="L119" s="4">
        <f>MAX(ekodom35[[#This Row],[Zbiornik po zmianie]],0)</f>
        <v>0</v>
      </c>
    </row>
    <row r="120" spans="1:12" x14ac:dyDescent="0.45">
      <c r="A120" s="1">
        <v>44680</v>
      </c>
      <c r="B120">
        <v>542</v>
      </c>
      <c r="C120">
        <f t="shared" si="1"/>
        <v>0</v>
      </c>
      <c r="D120">
        <f>ekodom35[[#This Row],[retencja]]+ekodom35[[#This Row],[Stan przed]]</f>
        <v>542</v>
      </c>
      <c r="E120">
        <f>IF(ekodom35[[#This Row],[Dzień tygodnia]] = 3, 260, 190)</f>
        <v>190</v>
      </c>
      <c r="F120">
        <f>WEEKDAY(ekodom35[[#This Row],[Data]],2)</f>
        <v>5</v>
      </c>
      <c r="G120" s="4">
        <f>IF(ekodom35[[#This Row],[retencja]]= 0, G119+1, 0)</f>
        <v>0</v>
      </c>
      <c r="H120" s="4">
        <f>IF(AND(AND(ekodom35[[#This Row],[Dni bez deszczu dp]] &gt;= 5, MOD(ekodom35[[#This Row],[Dni bez deszczu dp]], 5) = 0), ekodom35[[#This Row],[Czy dobry przedział ]] = "TAK"), 300, 0)</f>
        <v>0</v>
      </c>
      <c r="I120" s="4" t="str">
        <f>IF(AND(ekodom35[[#This Row],[Data]] &gt;= DATE(2022,4,1), ekodom35[[#This Row],[Data]]&lt;=DATE(2022,9, 30)), "TAK", "NIE")</f>
        <v>TAK</v>
      </c>
      <c r="J120" s="4">
        <f>ekodom35[[#This Row],[Zużycie rodzinne]]+ekodom35[[#This Row],[Specjalne dolanie]]</f>
        <v>190</v>
      </c>
      <c r="K120" s="4">
        <f>ekodom35[[#This Row],[Stan po renetcji]]-ekodom35[[#This Row],[Zmiana]]</f>
        <v>352</v>
      </c>
      <c r="L120" s="4">
        <f>MAX(ekodom35[[#This Row],[Zbiornik po zmianie]],0)</f>
        <v>352</v>
      </c>
    </row>
    <row r="121" spans="1:12" x14ac:dyDescent="0.45">
      <c r="A121" s="1">
        <v>44681</v>
      </c>
      <c r="B121">
        <v>529</v>
      </c>
      <c r="C121">
        <f t="shared" si="1"/>
        <v>352</v>
      </c>
      <c r="D121">
        <f>ekodom35[[#This Row],[retencja]]+ekodom35[[#This Row],[Stan przed]]</f>
        <v>881</v>
      </c>
      <c r="E121">
        <f>IF(ekodom35[[#This Row],[Dzień tygodnia]] = 3, 260, 190)</f>
        <v>190</v>
      </c>
      <c r="F121">
        <f>WEEKDAY(ekodom35[[#This Row],[Data]],2)</f>
        <v>6</v>
      </c>
      <c r="G121" s="4">
        <f>IF(ekodom35[[#This Row],[retencja]]= 0, G120+1, 0)</f>
        <v>0</v>
      </c>
      <c r="H121" s="4">
        <f>IF(AND(AND(ekodom35[[#This Row],[Dni bez deszczu dp]] &gt;= 5, MOD(ekodom35[[#This Row],[Dni bez deszczu dp]], 5) = 0), ekodom35[[#This Row],[Czy dobry przedział ]] = "TAK"), 300, 0)</f>
        <v>0</v>
      </c>
      <c r="I121" s="4" t="str">
        <f>IF(AND(ekodom35[[#This Row],[Data]] &gt;= DATE(2022,4,1), ekodom35[[#This Row],[Data]]&lt;=DATE(2022,9, 30)), "TAK", "NIE")</f>
        <v>TAK</v>
      </c>
      <c r="J121" s="4">
        <f>ekodom35[[#This Row],[Zużycie rodzinne]]+ekodom35[[#This Row],[Specjalne dolanie]]</f>
        <v>190</v>
      </c>
      <c r="K121" s="4">
        <f>ekodom35[[#This Row],[Stan po renetcji]]-ekodom35[[#This Row],[Zmiana]]</f>
        <v>691</v>
      </c>
      <c r="L121" s="4">
        <f>MAX(ekodom35[[#This Row],[Zbiornik po zmianie]],0)</f>
        <v>691</v>
      </c>
    </row>
    <row r="122" spans="1:12" x14ac:dyDescent="0.45">
      <c r="A122" s="1">
        <v>44682</v>
      </c>
      <c r="B122">
        <v>890</v>
      </c>
      <c r="C122">
        <f t="shared" si="1"/>
        <v>691</v>
      </c>
      <c r="D122">
        <f>ekodom35[[#This Row],[retencja]]+ekodom35[[#This Row],[Stan przed]]</f>
        <v>1581</v>
      </c>
      <c r="E122">
        <f>IF(ekodom35[[#This Row],[Dzień tygodnia]] = 3, 260, 190)</f>
        <v>190</v>
      </c>
      <c r="F122">
        <f>WEEKDAY(ekodom35[[#This Row],[Data]],2)</f>
        <v>7</v>
      </c>
      <c r="G122" s="4">
        <f>IF(ekodom35[[#This Row],[retencja]]= 0, G121+1, 0)</f>
        <v>0</v>
      </c>
      <c r="H122" s="4">
        <f>IF(AND(AND(ekodom35[[#This Row],[Dni bez deszczu dp]] &gt;= 5, MOD(ekodom35[[#This Row],[Dni bez deszczu dp]], 5) = 0), ekodom35[[#This Row],[Czy dobry przedział ]] = "TAK"), 300, 0)</f>
        <v>0</v>
      </c>
      <c r="I122" s="4" t="str">
        <f>IF(AND(ekodom35[[#This Row],[Data]] &gt;= DATE(2022,4,1), ekodom35[[#This Row],[Data]]&lt;=DATE(2022,9, 30)), "TAK", "NIE")</f>
        <v>TAK</v>
      </c>
      <c r="J122" s="4">
        <f>ekodom35[[#This Row],[Zużycie rodzinne]]+ekodom35[[#This Row],[Specjalne dolanie]]</f>
        <v>190</v>
      </c>
      <c r="K122" s="4">
        <f>ekodom35[[#This Row],[Stan po renetcji]]-ekodom35[[#This Row],[Zmiana]]</f>
        <v>1391</v>
      </c>
      <c r="L122" s="4">
        <f>MAX(ekodom35[[#This Row],[Zbiornik po zmianie]],0)</f>
        <v>1391</v>
      </c>
    </row>
    <row r="123" spans="1:12" x14ac:dyDescent="0.45">
      <c r="A123" s="1">
        <v>44683</v>
      </c>
      <c r="B123">
        <v>609</v>
      </c>
      <c r="C123">
        <f t="shared" si="1"/>
        <v>1391</v>
      </c>
      <c r="D123">
        <f>ekodom35[[#This Row],[retencja]]+ekodom35[[#This Row],[Stan przed]]</f>
        <v>2000</v>
      </c>
      <c r="E123">
        <f>IF(ekodom35[[#This Row],[Dzień tygodnia]] = 3, 260, 190)</f>
        <v>190</v>
      </c>
      <c r="F123">
        <f>WEEKDAY(ekodom35[[#This Row],[Data]],2)</f>
        <v>1</v>
      </c>
      <c r="G123" s="4">
        <f>IF(ekodom35[[#This Row],[retencja]]= 0, G122+1, 0)</f>
        <v>0</v>
      </c>
      <c r="H123" s="4">
        <f>IF(AND(AND(ekodom35[[#This Row],[Dni bez deszczu dp]] &gt;= 5, MOD(ekodom35[[#This Row],[Dni bez deszczu dp]], 5) = 0), ekodom35[[#This Row],[Czy dobry przedział ]] = "TAK"), 300, 0)</f>
        <v>0</v>
      </c>
      <c r="I123" s="4" t="str">
        <f>IF(AND(ekodom35[[#This Row],[Data]] &gt;= DATE(2022,4,1), ekodom35[[#This Row],[Data]]&lt;=DATE(2022,9, 30)), "TAK", "NIE")</f>
        <v>TAK</v>
      </c>
      <c r="J123" s="4">
        <f>ekodom35[[#This Row],[Zużycie rodzinne]]+ekodom35[[#This Row],[Specjalne dolanie]]</f>
        <v>190</v>
      </c>
      <c r="K123" s="4">
        <f>ekodom35[[#This Row],[Stan po renetcji]]-ekodom35[[#This Row],[Zmiana]]</f>
        <v>1810</v>
      </c>
      <c r="L123" s="4">
        <f>MAX(ekodom35[[#This Row],[Zbiornik po zmianie]],0)</f>
        <v>1810</v>
      </c>
    </row>
    <row r="124" spans="1:12" x14ac:dyDescent="0.45">
      <c r="A124" s="1">
        <v>44684</v>
      </c>
      <c r="B124">
        <v>79</v>
      </c>
      <c r="C124">
        <f t="shared" si="1"/>
        <v>1810</v>
      </c>
      <c r="D124">
        <f>ekodom35[[#This Row],[retencja]]+ekodom35[[#This Row],[Stan przed]]</f>
        <v>1889</v>
      </c>
      <c r="E124">
        <f>IF(ekodom35[[#This Row],[Dzień tygodnia]] = 3, 260, 190)</f>
        <v>190</v>
      </c>
      <c r="F124">
        <f>WEEKDAY(ekodom35[[#This Row],[Data]],2)</f>
        <v>2</v>
      </c>
      <c r="G124" s="4">
        <f>IF(ekodom35[[#This Row],[retencja]]= 0, G123+1, 0)</f>
        <v>0</v>
      </c>
      <c r="H124" s="4">
        <f>IF(AND(AND(ekodom35[[#This Row],[Dni bez deszczu dp]] &gt;= 5, MOD(ekodom35[[#This Row],[Dni bez deszczu dp]], 5) = 0), ekodom35[[#This Row],[Czy dobry przedział ]] = "TAK"), 300, 0)</f>
        <v>0</v>
      </c>
      <c r="I124" s="4" t="str">
        <f>IF(AND(ekodom35[[#This Row],[Data]] &gt;= DATE(2022,4,1), ekodom35[[#This Row],[Data]]&lt;=DATE(2022,9, 30)), "TAK", "NIE")</f>
        <v>TAK</v>
      </c>
      <c r="J124" s="4">
        <f>ekodom35[[#This Row],[Zużycie rodzinne]]+ekodom35[[#This Row],[Specjalne dolanie]]</f>
        <v>190</v>
      </c>
      <c r="K124" s="4">
        <f>ekodom35[[#This Row],[Stan po renetcji]]-ekodom35[[#This Row],[Zmiana]]</f>
        <v>1699</v>
      </c>
      <c r="L124" s="4">
        <f>MAX(ekodom35[[#This Row],[Zbiornik po zmianie]],0)</f>
        <v>1699</v>
      </c>
    </row>
    <row r="125" spans="1:12" x14ac:dyDescent="0.45">
      <c r="A125" s="1">
        <v>44685</v>
      </c>
      <c r="B125">
        <v>0</v>
      </c>
      <c r="C125">
        <f t="shared" si="1"/>
        <v>1699</v>
      </c>
      <c r="D125">
        <f>ekodom35[[#This Row],[retencja]]+ekodom35[[#This Row],[Stan przed]]</f>
        <v>1699</v>
      </c>
      <c r="E125">
        <f>IF(ekodom35[[#This Row],[Dzień tygodnia]] = 3, 260, 190)</f>
        <v>260</v>
      </c>
      <c r="F125">
        <f>WEEKDAY(ekodom35[[#This Row],[Data]],2)</f>
        <v>3</v>
      </c>
      <c r="G125" s="4">
        <f>IF(ekodom35[[#This Row],[retencja]]= 0, G124+1, 0)</f>
        <v>1</v>
      </c>
      <c r="H125" s="4">
        <f>IF(AND(AND(ekodom35[[#This Row],[Dni bez deszczu dp]] &gt;= 5, MOD(ekodom35[[#This Row],[Dni bez deszczu dp]], 5) = 0), ekodom35[[#This Row],[Czy dobry przedział ]] = "TAK"), 300, 0)</f>
        <v>0</v>
      </c>
      <c r="I125" s="4" t="str">
        <f>IF(AND(ekodom35[[#This Row],[Data]] &gt;= DATE(2022,4,1), ekodom35[[#This Row],[Data]]&lt;=DATE(2022,9, 30)), "TAK", "NIE")</f>
        <v>TAK</v>
      </c>
      <c r="J125" s="4">
        <f>ekodom35[[#This Row],[Zużycie rodzinne]]+ekodom35[[#This Row],[Specjalne dolanie]]</f>
        <v>260</v>
      </c>
      <c r="K125" s="4">
        <f>ekodom35[[#This Row],[Stan po renetcji]]-ekodom35[[#This Row],[Zmiana]]</f>
        <v>1439</v>
      </c>
      <c r="L125" s="4">
        <f>MAX(ekodom35[[#This Row],[Zbiornik po zmianie]],0)</f>
        <v>1439</v>
      </c>
    </row>
    <row r="126" spans="1:12" x14ac:dyDescent="0.45">
      <c r="A126" s="1">
        <v>44686</v>
      </c>
      <c r="B126">
        <v>0</v>
      </c>
      <c r="C126">
        <f t="shared" si="1"/>
        <v>1439</v>
      </c>
      <c r="D126">
        <f>ekodom35[[#This Row],[retencja]]+ekodom35[[#This Row],[Stan przed]]</f>
        <v>1439</v>
      </c>
      <c r="E126">
        <f>IF(ekodom35[[#This Row],[Dzień tygodnia]] = 3, 260, 190)</f>
        <v>190</v>
      </c>
      <c r="F126">
        <f>WEEKDAY(ekodom35[[#This Row],[Data]],2)</f>
        <v>4</v>
      </c>
      <c r="G126" s="4">
        <f>IF(ekodom35[[#This Row],[retencja]]= 0, G125+1, 0)</f>
        <v>2</v>
      </c>
      <c r="H126" s="4">
        <f>IF(AND(AND(ekodom35[[#This Row],[Dni bez deszczu dp]] &gt;= 5, MOD(ekodom35[[#This Row],[Dni bez deszczu dp]], 5) = 0), ekodom35[[#This Row],[Czy dobry przedział ]] = "TAK"), 300, 0)</f>
        <v>0</v>
      </c>
      <c r="I126" s="4" t="str">
        <f>IF(AND(ekodom35[[#This Row],[Data]] &gt;= DATE(2022,4,1), ekodom35[[#This Row],[Data]]&lt;=DATE(2022,9, 30)), "TAK", "NIE")</f>
        <v>TAK</v>
      </c>
      <c r="J126" s="4">
        <f>ekodom35[[#This Row],[Zużycie rodzinne]]+ekodom35[[#This Row],[Specjalne dolanie]]</f>
        <v>190</v>
      </c>
      <c r="K126" s="4">
        <f>ekodom35[[#This Row],[Stan po renetcji]]-ekodom35[[#This Row],[Zmiana]]</f>
        <v>1249</v>
      </c>
      <c r="L126" s="4">
        <f>MAX(ekodom35[[#This Row],[Zbiornik po zmianie]],0)</f>
        <v>1249</v>
      </c>
    </row>
    <row r="127" spans="1:12" x14ac:dyDescent="0.45">
      <c r="A127" s="1">
        <v>44687</v>
      </c>
      <c r="B127">
        <v>0</v>
      </c>
      <c r="C127">
        <f t="shared" si="1"/>
        <v>1249</v>
      </c>
      <c r="D127">
        <f>ekodom35[[#This Row],[retencja]]+ekodom35[[#This Row],[Stan przed]]</f>
        <v>1249</v>
      </c>
      <c r="E127">
        <f>IF(ekodom35[[#This Row],[Dzień tygodnia]] = 3, 260, 190)</f>
        <v>190</v>
      </c>
      <c r="F127">
        <f>WEEKDAY(ekodom35[[#This Row],[Data]],2)</f>
        <v>5</v>
      </c>
      <c r="G127" s="4">
        <f>IF(ekodom35[[#This Row],[retencja]]= 0, G126+1, 0)</f>
        <v>3</v>
      </c>
      <c r="H127" s="4">
        <f>IF(AND(AND(ekodom35[[#This Row],[Dni bez deszczu dp]] &gt;= 5, MOD(ekodom35[[#This Row],[Dni bez deszczu dp]], 5) = 0), ekodom35[[#This Row],[Czy dobry przedział ]] = "TAK"), 300, 0)</f>
        <v>0</v>
      </c>
      <c r="I127" s="4" t="str">
        <f>IF(AND(ekodom35[[#This Row],[Data]] &gt;= DATE(2022,4,1), ekodom35[[#This Row],[Data]]&lt;=DATE(2022,9, 30)), "TAK", "NIE")</f>
        <v>TAK</v>
      </c>
      <c r="J127" s="4">
        <f>ekodom35[[#This Row],[Zużycie rodzinne]]+ekodom35[[#This Row],[Specjalne dolanie]]</f>
        <v>190</v>
      </c>
      <c r="K127" s="4">
        <f>ekodom35[[#This Row],[Stan po renetcji]]-ekodom35[[#This Row],[Zmiana]]</f>
        <v>1059</v>
      </c>
      <c r="L127" s="4">
        <f>MAX(ekodom35[[#This Row],[Zbiornik po zmianie]],0)</f>
        <v>1059</v>
      </c>
    </row>
    <row r="128" spans="1:12" x14ac:dyDescent="0.45">
      <c r="A128" s="1">
        <v>44688</v>
      </c>
      <c r="B128">
        <v>0</v>
      </c>
      <c r="C128">
        <f t="shared" si="1"/>
        <v>1059</v>
      </c>
      <c r="D128">
        <f>ekodom35[[#This Row],[retencja]]+ekodom35[[#This Row],[Stan przed]]</f>
        <v>1059</v>
      </c>
      <c r="E128">
        <f>IF(ekodom35[[#This Row],[Dzień tygodnia]] = 3, 260, 190)</f>
        <v>190</v>
      </c>
      <c r="F128">
        <f>WEEKDAY(ekodom35[[#This Row],[Data]],2)</f>
        <v>6</v>
      </c>
      <c r="G128" s="4">
        <f>IF(ekodom35[[#This Row],[retencja]]= 0, G127+1, 0)</f>
        <v>4</v>
      </c>
      <c r="H128" s="4">
        <f>IF(AND(AND(ekodom35[[#This Row],[Dni bez deszczu dp]] &gt;= 5, MOD(ekodom35[[#This Row],[Dni bez deszczu dp]], 5) = 0), ekodom35[[#This Row],[Czy dobry przedział ]] = "TAK"), 300, 0)</f>
        <v>0</v>
      </c>
      <c r="I128" s="4" t="str">
        <f>IF(AND(ekodom35[[#This Row],[Data]] &gt;= DATE(2022,4,1), ekodom35[[#This Row],[Data]]&lt;=DATE(2022,9, 30)), "TAK", "NIE")</f>
        <v>TAK</v>
      </c>
      <c r="J128" s="4">
        <f>ekodom35[[#This Row],[Zużycie rodzinne]]+ekodom35[[#This Row],[Specjalne dolanie]]</f>
        <v>190</v>
      </c>
      <c r="K128" s="4">
        <f>ekodom35[[#This Row],[Stan po renetcji]]-ekodom35[[#This Row],[Zmiana]]</f>
        <v>869</v>
      </c>
      <c r="L128" s="4">
        <f>MAX(ekodom35[[#This Row],[Zbiornik po zmianie]],0)</f>
        <v>869</v>
      </c>
    </row>
    <row r="129" spans="1:12" x14ac:dyDescent="0.45">
      <c r="A129" s="1">
        <v>44689</v>
      </c>
      <c r="B129">
        <v>0</v>
      </c>
      <c r="C129">
        <f t="shared" si="1"/>
        <v>869</v>
      </c>
      <c r="D129">
        <f>ekodom35[[#This Row],[retencja]]+ekodom35[[#This Row],[Stan przed]]</f>
        <v>869</v>
      </c>
      <c r="E129">
        <f>IF(ekodom35[[#This Row],[Dzień tygodnia]] = 3, 260, 190)</f>
        <v>190</v>
      </c>
      <c r="F129">
        <f>WEEKDAY(ekodom35[[#This Row],[Data]],2)</f>
        <v>7</v>
      </c>
      <c r="G129" s="4">
        <f>IF(ekodom35[[#This Row],[retencja]]= 0, G128+1, 0)</f>
        <v>5</v>
      </c>
      <c r="H129" s="4">
        <f>IF(AND(AND(ekodom35[[#This Row],[Dni bez deszczu dp]] &gt;= 5, MOD(ekodom35[[#This Row],[Dni bez deszczu dp]], 5) = 0), ekodom35[[#This Row],[Czy dobry przedział ]] = "TAK"), 300, 0)</f>
        <v>300</v>
      </c>
      <c r="I129" s="4" t="str">
        <f>IF(AND(ekodom35[[#This Row],[Data]] &gt;= DATE(2022,4,1), ekodom35[[#This Row],[Data]]&lt;=DATE(2022,9, 30)), "TAK", "NIE")</f>
        <v>TAK</v>
      </c>
      <c r="J129" s="4">
        <f>ekodom35[[#This Row],[Zużycie rodzinne]]+ekodom35[[#This Row],[Specjalne dolanie]]</f>
        <v>490</v>
      </c>
      <c r="K129" s="4">
        <f>ekodom35[[#This Row],[Stan po renetcji]]-ekodom35[[#This Row],[Zmiana]]</f>
        <v>379</v>
      </c>
      <c r="L129" s="4">
        <f>MAX(ekodom35[[#This Row],[Zbiornik po zmianie]],0)</f>
        <v>379</v>
      </c>
    </row>
    <row r="130" spans="1:12" x14ac:dyDescent="0.45">
      <c r="A130" s="1">
        <v>44690</v>
      </c>
      <c r="B130">
        <v>0</v>
      </c>
      <c r="C130">
        <f t="shared" si="1"/>
        <v>379</v>
      </c>
      <c r="D130">
        <f>ekodom35[[#This Row],[retencja]]+ekodom35[[#This Row],[Stan przed]]</f>
        <v>379</v>
      </c>
      <c r="E130">
        <f>IF(ekodom35[[#This Row],[Dzień tygodnia]] = 3, 260, 190)</f>
        <v>190</v>
      </c>
      <c r="F130">
        <f>WEEKDAY(ekodom35[[#This Row],[Data]],2)</f>
        <v>1</v>
      </c>
      <c r="G130" s="4">
        <f>IF(ekodom35[[#This Row],[retencja]]= 0, G129+1, 0)</f>
        <v>6</v>
      </c>
      <c r="H130" s="4">
        <f>IF(AND(AND(ekodom35[[#This Row],[Dni bez deszczu dp]] &gt;= 5, MOD(ekodom35[[#This Row],[Dni bez deszczu dp]], 5) = 0), ekodom35[[#This Row],[Czy dobry przedział ]] = "TAK"), 300, 0)</f>
        <v>0</v>
      </c>
      <c r="I130" s="4" t="str">
        <f>IF(AND(ekodom35[[#This Row],[Data]] &gt;= DATE(2022,4,1), ekodom35[[#This Row],[Data]]&lt;=DATE(2022,9, 30)), "TAK", "NIE")</f>
        <v>TAK</v>
      </c>
      <c r="J130" s="4">
        <f>ekodom35[[#This Row],[Zużycie rodzinne]]+ekodom35[[#This Row],[Specjalne dolanie]]</f>
        <v>190</v>
      </c>
      <c r="K130" s="4">
        <f>ekodom35[[#This Row],[Stan po renetcji]]-ekodom35[[#This Row],[Zmiana]]</f>
        <v>189</v>
      </c>
      <c r="L130" s="4">
        <f>MAX(ekodom35[[#This Row],[Zbiornik po zmianie]],0)</f>
        <v>189</v>
      </c>
    </row>
    <row r="131" spans="1:12" x14ac:dyDescent="0.45">
      <c r="A131" s="1">
        <v>44691</v>
      </c>
      <c r="B131">
        <v>467</v>
      </c>
      <c r="C131">
        <f t="shared" si="1"/>
        <v>189</v>
      </c>
      <c r="D131">
        <f>ekodom35[[#This Row],[retencja]]+ekodom35[[#This Row],[Stan przed]]</f>
        <v>656</v>
      </c>
      <c r="E131">
        <f>IF(ekodom35[[#This Row],[Dzień tygodnia]] = 3, 260, 190)</f>
        <v>190</v>
      </c>
      <c r="F131">
        <f>WEEKDAY(ekodom35[[#This Row],[Data]],2)</f>
        <v>2</v>
      </c>
      <c r="G131" s="4">
        <f>IF(ekodom35[[#This Row],[retencja]]= 0, G130+1, 0)</f>
        <v>0</v>
      </c>
      <c r="H131" s="4">
        <f>IF(AND(AND(ekodom35[[#This Row],[Dni bez deszczu dp]] &gt;= 5, MOD(ekodom35[[#This Row],[Dni bez deszczu dp]], 5) = 0), ekodom35[[#This Row],[Czy dobry przedział ]] = "TAK"), 300, 0)</f>
        <v>0</v>
      </c>
      <c r="I131" s="4" t="str">
        <f>IF(AND(ekodom35[[#This Row],[Data]] &gt;= DATE(2022,4,1), ekodom35[[#This Row],[Data]]&lt;=DATE(2022,9, 30)), "TAK", "NIE")</f>
        <v>TAK</v>
      </c>
      <c r="J131" s="4">
        <f>ekodom35[[#This Row],[Zużycie rodzinne]]+ekodom35[[#This Row],[Specjalne dolanie]]</f>
        <v>190</v>
      </c>
      <c r="K131" s="4">
        <f>ekodom35[[#This Row],[Stan po renetcji]]-ekodom35[[#This Row],[Zmiana]]</f>
        <v>466</v>
      </c>
      <c r="L131" s="4">
        <f>MAX(ekodom35[[#This Row],[Zbiornik po zmianie]],0)</f>
        <v>466</v>
      </c>
    </row>
    <row r="132" spans="1:12" x14ac:dyDescent="0.45">
      <c r="A132" s="1">
        <v>44692</v>
      </c>
      <c r="B132">
        <v>234</v>
      </c>
      <c r="C132">
        <f t="shared" ref="C132:C195" si="2">L131</f>
        <v>466</v>
      </c>
      <c r="D132">
        <f>ekodom35[[#This Row],[retencja]]+ekodom35[[#This Row],[Stan przed]]</f>
        <v>700</v>
      </c>
      <c r="E132">
        <f>IF(ekodom35[[#This Row],[Dzień tygodnia]] = 3, 260, 190)</f>
        <v>260</v>
      </c>
      <c r="F132">
        <f>WEEKDAY(ekodom35[[#This Row],[Data]],2)</f>
        <v>3</v>
      </c>
      <c r="G132" s="4">
        <f>IF(ekodom35[[#This Row],[retencja]]= 0, G131+1, 0)</f>
        <v>0</v>
      </c>
      <c r="H132" s="4">
        <f>IF(AND(AND(ekodom35[[#This Row],[Dni bez deszczu dp]] &gt;= 5, MOD(ekodom35[[#This Row],[Dni bez deszczu dp]], 5) = 0), ekodom35[[#This Row],[Czy dobry przedział ]] = "TAK"), 300, 0)</f>
        <v>0</v>
      </c>
      <c r="I132" s="4" t="str">
        <f>IF(AND(ekodom35[[#This Row],[Data]] &gt;= DATE(2022,4,1), ekodom35[[#This Row],[Data]]&lt;=DATE(2022,9, 30)), "TAK", "NIE")</f>
        <v>TAK</v>
      </c>
      <c r="J132" s="4">
        <f>ekodom35[[#This Row],[Zużycie rodzinne]]+ekodom35[[#This Row],[Specjalne dolanie]]</f>
        <v>260</v>
      </c>
      <c r="K132" s="4">
        <f>ekodom35[[#This Row],[Stan po renetcji]]-ekodom35[[#This Row],[Zmiana]]</f>
        <v>440</v>
      </c>
      <c r="L132" s="4">
        <f>MAX(ekodom35[[#This Row],[Zbiornik po zmianie]],0)</f>
        <v>440</v>
      </c>
    </row>
    <row r="133" spans="1:12" x14ac:dyDescent="0.45">
      <c r="A133" s="1">
        <v>44693</v>
      </c>
      <c r="B133">
        <v>0</v>
      </c>
      <c r="C133">
        <f t="shared" si="2"/>
        <v>440</v>
      </c>
      <c r="D133">
        <f>ekodom35[[#This Row],[retencja]]+ekodom35[[#This Row],[Stan przed]]</f>
        <v>440</v>
      </c>
      <c r="E133">
        <f>IF(ekodom35[[#This Row],[Dzień tygodnia]] = 3, 260, 190)</f>
        <v>190</v>
      </c>
      <c r="F133">
        <f>WEEKDAY(ekodom35[[#This Row],[Data]],2)</f>
        <v>4</v>
      </c>
      <c r="G133" s="4">
        <f>IF(ekodom35[[#This Row],[retencja]]= 0, G132+1, 0)</f>
        <v>1</v>
      </c>
      <c r="H133" s="4">
        <f>IF(AND(AND(ekodom35[[#This Row],[Dni bez deszczu dp]] &gt;= 5, MOD(ekodom35[[#This Row],[Dni bez deszczu dp]], 5) = 0), ekodom35[[#This Row],[Czy dobry przedział ]] = "TAK"), 300, 0)</f>
        <v>0</v>
      </c>
      <c r="I133" s="4" t="str">
        <f>IF(AND(ekodom35[[#This Row],[Data]] &gt;= DATE(2022,4,1), ekodom35[[#This Row],[Data]]&lt;=DATE(2022,9, 30)), "TAK", "NIE")</f>
        <v>TAK</v>
      </c>
      <c r="J133" s="4">
        <f>ekodom35[[#This Row],[Zużycie rodzinne]]+ekodom35[[#This Row],[Specjalne dolanie]]</f>
        <v>190</v>
      </c>
      <c r="K133" s="4">
        <f>ekodom35[[#This Row],[Stan po renetcji]]-ekodom35[[#This Row],[Zmiana]]</f>
        <v>250</v>
      </c>
      <c r="L133" s="4">
        <f>MAX(ekodom35[[#This Row],[Zbiornik po zmianie]],0)</f>
        <v>250</v>
      </c>
    </row>
    <row r="134" spans="1:12" x14ac:dyDescent="0.45">
      <c r="A134" s="1">
        <v>44694</v>
      </c>
      <c r="B134">
        <v>0</v>
      </c>
      <c r="C134">
        <f t="shared" si="2"/>
        <v>250</v>
      </c>
      <c r="D134">
        <f>ekodom35[[#This Row],[retencja]]+ekodom35[[#This Row],[Stan przed]]</f>
        <v>250</v>
      </c>
      <c r="E134">
        <f>IF(ekodom35[[#This Row],[Dzień tygodnia]] = 3, 260, 190)</f>
        <v>190</v>
      </c>
      <c r="F134">
        <f>WEEKDAY(ekodom35[[#This Row],[Data]],2)</f>
        <v>5</v>
      </c>
      <c r="G134" s="4">
        <f>IF(ekodom35[[#This Row],[retencja]]= 0, G133+1, 0)</f>
        <v>2</v>
      </c>
      <c r="H134" s="4">
        <f>IF(AND(AND(ekodom35[[#This Row],[Dni bez deszczu dp]] &gt;= 5, MOD(ekodom35[[#This Row],[Dni bez deszczu dp]], 5) = 0), ekodom35[[#This Row],[Czy dobry przedział ]] = "TAK"), 300, 0)</f>
        <v>0</v>
      </c>
      <c r="I134" s="4" t="str">
        <f>IF(AND(ekodom35[[#This Row],[Data]] &gt;= DATE(2022,4,1), ekodom35[[#This Row],[Data]]&lt;=DATE(2022,9, 30)), "TAK", "NIE")</f>
        <v>TAK</v>
      </c>
      <c r="J134" s="4">
        <f>ekodom35[[#This Row],[Zużycie rodzinne]]+ekodom35[[#This Row],[Specjalne dolanie]]</f>
        <v>190</v>
      </c>
      <c r="K134" s="4">
        <f>ekodom35[[#This Row],[Stan po renetcji]]-ekodom35[[#This Row],[Zmiana]]</f>
        <v>60</v>
      </c>
      <c r="L134" s="4">
        <f>MAX(ekodom35[[#This Row],[Zbiornik po zmianie]],0)</f>
        <v>60</v>
      </c>
    </row>
    <row r="135" spans="1:12" x14ac:dyDescent="0.45">
      <c r="A135" s="1">
        <v>44695</v>
      </c>
      <c r="B135">
        <v>0</v>
      </c>
      <c r="C135">
        <f t="shared" si="2"/>
        <v>60</v>
      </c>
      <c r="D135">
        <f>ekodom35[[#This Row],[retencja]]+ekodom35[[#This Row],[Stan przed]]</f>
        <v>60</v>
      </c>
      <c r="E135">
        <f>IF(ekodom35[[#This Row],[Dzień tygodnia]] = 3, 260, 190)</f>
        <v>190</v>
      </c>
      <c r="F135">
        <f>WEEKDAY(ekodom35[[#This Row],[Data]],2)</f>
        <v>6</v>
      </c>
      <c r="G135" s="4">
        <f>IF(ekodom35[[#This Row],[retencja]]= 0, G134+1, 0)</f>
        <v>3</v>
      </c>
      <c r="H135" s="4">
        <f>IF(AND(AND(ekodom35[[#This Row],[Dni bez deszczu dp]] &gt;= 5, MOD(ekodom35[[#This Row],[Dni bez deszczu dp]], 5) = 0), ekodom35[[#This Row],[Czy dobry przedział ]] = "TAK"), 300, 0)</f>
        <v>0</v>
      </c>
      <c r="I135" s="4" t="str">
        <f>IF(AND(ekodom35[[#This Row],[Data]] &gt;= DATE(2022,4,1), ekodom35[[#This Row],[Data]]&lt;=DATE(2022,9, 30)), "TAK", "NIE")</f>
        <v>TAK</v>
      </c>
      <c r="J135" s="4">
        <f>ekodom35[[#This Row],[Zużycie rodzinne]]+ekodom35[[#This Row],[Specjalne dolanie]]</f>
        <v>190</v>
      </c>
      <c r="K135" s="4">
        <f>ekodom35[[#This Row],[Stan po renetcji]]-ekodom35[[#This Row],[Zmiana]]</f>
        <v>-130</v>
      </c>
      <c r="L135" s="4">
        <f>MAX(ekodom35[[#This Row],[Zbiornik po zmianie]],0)</f>
        <v>0</v>
      </c>
    </row>
    <row r="136" spans="1:12" x14ac:dyDescent="0.45">
      <c r="A136" s="1">
        <v>44696</v>
      </c>
      <c r="B136">
        <v>0</v>
      </c>
      <c r="C136">
        <f t="shared" si="2"/>
        <v>0</v>
      </c>
      <c r="D136">
        <f>ekodom35[[#This Row],[retencja]]+ekodom35[[#This Row],[Stan przed]]</f>
        <v>0</v>
      </c>
      <c r="E136">
        <f>IF(ekodom35[[#This Row],[Dzień tygodnia]] = 3, 260, 190)</f>
        <v>190</v>
      </c>
      <c r="F136">
        <f>WEEKDAY(ekodom35[[#This Row],[Data]],2)</f>
        <v>7</v>
      </c>
      <c r="G136" s="4">
        <f>IF(ekodom35[[#This Row],[retencja]]= 0, G135+1, 0)</f>
        <v>4</v>
      </c>
      <c r="H136" s="4">
        <f>IF(AND(AND(ekodom35[[#This Row],[Dni bez deszczu dp]] &gt;= 5, MOD(ekodom35[[#This Row],[Dni bez deszczu dp]], 5) = 0), ekodom35[[#This Row],[Czy dobry przedział ]] = "TAK"), 300, 0)</f>
        <v>0</v>
      </c>
      <c r="I136" s="4" t="str">
        <f>IF(AND(ekodom35[[#This Row],[Data]] &gt;= DATE(2022,4,1), ekodom35[[#This Row],[Data]]&lt;=DATE(2022,9, 30)), "TAK", "NIE")</f>
        <v>TAK</v>
      </c>
      <c r="J136" s="4">
        <f>ekodom35[[#This Row],[Zużycie rodzinne]]+ekodom35[[#This Row],[Specjalne dolanie]]</f>
        <v>190</v>
      </c>
      <c r="K136" s="4">
        <f>ekodom35[[#This Row],[Stan po renetcji]]-ekodom35[[#This Row],[Zmiana]]</f>
        <v>-190</v>
      </c>
      <c r="L136" s="4">
        <f>MAX(ekodom35[[#This Row],[Zbiornik po zmianie]],0)</f>
        <v>0</v>
      </c>
    </row>
    <row r="137" spans="1:12" x14ac:dyDescent="0.45">
      <c r="A137" s="1">
        <v>44697</v>
      </c>
      <c r="B137">
        <v>65</v>
      </c>
      <c r="C137">
        <f t="shared" si="2"/>
        <v>0</v>
      </c>
      <c r="D137">
        <f>ekodom35[[#This Row],[retencja]]+ekodom35[[#This Row],[Stan przed]]</f>
        <v>65</v>
      </c>
      <c r="E137">
        <f>IF(ekodom35[[#This Row],[Dzień tygodnia]] = 3, 260, 190)</f>
        <v>190</v>
      </c>
      <c r="F137">
        <f>WEEKDAY(ekodom35[[#This Row],[Data]],2)</f>
        <v>1</v>
      </c>
      <c r="G137" s="4">
        <f>IF(ekodom35[[#This Row],[retencja]]= 0, G136+1, 0)</f>
        <v>0</v>
      </c>
      <c r="H137" s="4">
        <f>IF(AND(AND(ekodom35[[#This Row],[Dni bez deszczu dp]] &gt;= 5, MOD(ekodom35[[#This Row],[Dni bez deszczu dp]], 5) = 0), ekodom35[[#This Row],[Czy dobry przedział ]] = "TAK"), 300, 0)</f>
        <v>0</v>
      </c>
      <c r="I137" s="4" t="str">
        <f>IF(AND(ekodom35[[#This Row],[Data]] &gt;= DATE(2022,4,1), ekodom35[[#This Row],[Data]]&lt;=DATE(2022,9, 30)), "TAK", "NIE")</f>
        <v>TAK</v>
      </c>
      <c r="J137" s="4">
        <f>ekodom35[[#This Row],[Zużycie rodzinne]]+ekodom35[[#This Row],[Specjalne dolanie]]</f>
        <v>190</v>
      </c>
      <c r="K137" s="4">
        <f>ekodom35[[#This Row],[Stan po renetcji]]-ekodom35[[#This Row],[Zmiana]]</f>
        <v>-125</v>
      </c>
      <c r="L137" s="4">
        <f>MAX(ekodom35[[#This Row],[Zbiornik po zmianie]],0)</f>
        <v>0</v>
      </c>
    </row>
    <row r="138" spans="1:12" x14ac:dyDescent="0.45">
      <c r="A138" s="1">
        <v>44698</v>
      </c>
      <c r="B138">
        <v>781</v>
      </c>
      <c r="C138">
        <f t="shared" si="2"/>
        <v>0</v>
      </c>
      <c r="D138">
        <f>ekodom35[[#This Row],[retencja]]+ekodom35[[#This Row],[Stan przed]]</f>
        <v>781</v>
      </c>
      <c r="E138">
        <f>IF(ekodom35[[#This Row],[Dzień tygodnia]] = 3, 260, 190)</f>
        <v>190</v>
      </c>
      <c r="F138">
        <f>WEEKDAY(ekodom35[[#This Row],[Data]],2)</f>
        <v>2</v>
      </c>
      <c r="G138" s="4">
        <f>IF(ekodom35[[#This Row],[retencja]]= 0, G137+1, 0)</f>
        <v>0</v>
      </c>
      <c r="H138" s="4">
        <f>IF(AND(AND(ekodom35[[#This Row],[Dni bez deszczu dp]] &gt;= 5, MOD(ekodom35[[#This Row],[Dni bez deszczu dp]], 5) = 0), ekodom35[[#This Row],[Czy dobry przedział ]] = "TAK"), 300, 0)</f>
        <v>0</v>
      </c>
      <c r="I138" s="4" t="str">
        <f>IF(AND(ekodom35[[#This Row],[Data]] &gt;= DATE(2022,4,1), ekodom35[[#This Row],[Data]]&lt;=DATE(2022,9, 30)), "TAK", "NIE")</f>
        <v>TAK</v>
      </c>
      <c r="J138" s="4">
        <f>ekodom35[[#This Row],[Zużycie rodzinne]]+ekodom35[[#This Row],[Specjalne dolanie]]</f>
        <v>190</v>
      </c>
      <c r="K138" s="4">
        <f>ekodom35[[#This Row],[Stan po renetcji]]-ekodom35[[#This Row],[Zmiana]]</f>
        <v>591</v>
      </c>
      <c r="L138" s="4">
        <f>MAX(ekodom35[[#This Row],[Zbiornik po zmianie]],0)</f>
        <v>591</v>
      </c>
    </row>
    <row r="139" spans="1:12" x14ac:dyDescent="0.45">
      <c r="A139" s="1">
        <v>44699</v>
      </c>
      <c r="B139">
        <v>778</v>
      </c>
      <c r="C139">
        <f t="shared" si="2"/>
        <v>591</v>
      </c>
      <c r="D139">
        <f>ekodom35[[#This Row],[retencja]]+ekodom35[[#This Row],[Stan przed]]</f>
        <v>1369</v>
      </c>
      <c r="E139">
        <f>IF(ekodom35[[#This Row],[Dzień tygodnia]] = 3, 260, 190)</f>
        <v>260</v>
      </c>
      <c r="F139">
        <f>WEEKDAY(ekodom35[[#This Row],[Data]],2)</f>
        <v>3</v>
      </c>
      <c r="G139" s="4">
        <f>IF(ekodom35[[#This Row],[retencja]]= 0, G138+1, 0)</f>
        <v>0</v>
      </c>
      <c r="H139" s="4">
        <f>IF(AND(AND(ekodom35[[#This Row],[Dni bez deszczu dp]] &gt;= 5, MOD(ekodom35[[#This Row],[Dni bez deszczu dp]], 5) = 0), ekodom35[[#This Row],[Czy dobry przedział ]] = "TAK"), 300, 0)</f>
        <v>0</v>
      </c>
      <c r="I139" s="4" t="str">
        <f>IF(AND(ekodom35[[#This Row],[Data]] &gt;= DATE(2022,4,1), ekodom35[[#This Row],[Data]]&lt;=DATE(2022,9, 30)), "TAK", "NIE")</f>
        <v>TAK</v>
      </c>
      <c r="J139" s="4">
        <f>ekodom35[[#This Row],[Zużycie rodzinne]]+ekodom35[[#This Row],[Specjalne dolanie]]</f>
        <v>260</v>
      </c>
      <c r="K139" s="4">
        <f>ekodom35[[#This Row],[Stan po renetcji]]-ekodom35[[#This Row],[Zmiana]]</f>
        <v>1109</v>
      </c>
      <c r="L139" s="4">
        <f>MAX(ekodom35[[#This Row],[Zbiornik po zmianie]],0)</f>
        <v>1109</v>
      </c>
    </row>
    <row r="140" spans="1:12" x14ac:dyDescent="0.45">
      <c r="A140" s="1">
        <v>44700</v>
      </c>
      <c r="B140">
        <v>32</v>
      </c>
      <c r="C140">
        <f t="shared" si="2"/>
        <v>1109</v>
      </c>
      <c r="D140">
        <f>ekodom35[[#This Row],[retencja]]+ekodom35[[#This Row],[Stan przed]]</f>
        <v>1141</v>
      </c>
      <c r="E140">
        <f>IF(ekodom35[[#This Row],[Dzień tygodnia]] = 3, 260, 190)</f>
        <v>190</v>
      </c>
      <c r="F140">
        <f>WEEKDAY(ekodom35[[#This Row],[Data]],2)</f>
        <v>4</v>
      </c>
      <c r="G140" s="4">
        <f>IF(ekodom35[[#This Row],[retencja]]= 0, G139+1, 0)</f>
        <v>0</v>
      </c>
      <c r="H140" s="4">
        <f>IF(AND(AND(ekodom35[[#This Row],[Dni bez deszczu dp]] &gt;= 5, MOD(ekodom35[[#This Row],[Dni bez deszczu dp]], 5) = 0), ekodom35[[#This Row],[Czy dobry przedział ]] = "TAK"), 300, 0)</f>
        <v>0</v>
      </c>
      <c r="I140" s="4" t="str">
        <f>IF(AND(ekodom35[[#This Row],[Data]] &gt;= DATE(2022,4,1), ekodom35[[#This Row],[Data]]&lt;=DATE(2022,9, 30)), "TAK", "NIE")</f>
        <v>TAK</v>
      </c>
      <c r="J140" s="4">
        <f>ekodom35[[#This Row],[Zużycie rodzinne]]+ekodom35[[#This Row],[Specjalne dolanie]]</f>
        <v>190</v>
      </c>
      <c r="K140" s="4">
        <f>ekodom35[[#This Row],[Stan po renetcji]]-ekodom35[[#This Row],[Zmiana]]</f>
        <v>951</v>
      </c>
      <c r="L140" s="4">
        <f>MAX(ekodom35[[#This Row],[Zbiornik po zmianie]],0)</f>
        <v>951</v>
      </c>
    </row>
    <row r="141" spans="1:12" x14ac:dyDescent="0.45">
      <c r="A141" s="1">
        <v>44701</v>
      </c>
      <c r="B141">
        <v>0</v>
      </c>
      <c r="C141">
        <f t="shared" si="2"/>
        <v>951</v>
      </c>
      <c r="D141">
        <f>ekodom35[[#This Row],[retencja]]+ekodom35[[#This Row],[Stan przed]]</f>
        <v>951</v>
      </c>
      <c r="E141">
        <f>IF(ekodom35[[#This Row],[Dzień tygodnia]] = 3, 260, 190)</f>
        <v>190</v>
      </c>
      <c r="F141">
        <f>WEEKDAY(ekodom35[[#This Row],[Data]],2)</f>
        <v>5</v>
      </c>
      <c r="G141" s="4">
        <f>IF(ekodom35[[#This Row],[retencja]]= 0, G140+1, 0)</f>
        <v>1</v>
      </c>
      <c r="H141" s="4">
        <f>IF(AND(AND(ekodom35[[#This Row],[Dni bez deszczu dp]] &gt;= 5, MOD(ekodom35[[#This Row],[Dni bez deszczu dp]], 5) = 0), ekodom35[[#This Row],[Czy dobry przedział ]] = "TAK"), 300, 0)</f>
        <v>0</v>
      </c>
      <c r="I141" s="4" t="str">
        <f>IF(AND(ekodom35[[#This Row],[Data]] &gt;= DATE(2022,4,1), ekodom35[[#This Row],[Data]]&lt;=DATE(2022,9, 30)), "TAK", "NIE")</f>
        <v>TAK</v>
      </c>
      <c r="J141" s="4">
        <f>ekodom35[[#This Row],[Zużycie rodzinne]]+ekodom35[[#This Row],[Specjalne dolanie]]</f>
        <v>190</v>
      </c>
      <c r="K141" s="4">
        <f>ekodom35[[#This Row],[Stan po renetcji]]-ekodom35[[#This Row],[Zmiana]]</f>
        <v>761</v>
      </c>
      <c r="L141" s="4">
        <f>MAX(ekodom35[[#This Row],[Zbiornik po zmianie]],0)</f>
        <v>761</v>
      </c>
    </row>
    <row r="142" spans="1:12" x14ac:dyDescent="0.45">
      <c r="A142" s="1">
        <v>44702</v>
      </c>
      <c r="B142">
        <v>0</v>
      </c>
      <c r="C142">
        <f t="shared" si="2"/>
        <v>761</v>
      </c>
      <c r="D142">
        <f>ekodom35[[#This Row],[retencja]]+ekodom35[[#This Row],[Stan przed]]</f>
        <v>761</v>
      </c>
      <c r="E142">
        <f>IF(ekodom35[[#This Row],[Dzień tygodnia]] = 3, 260, 190)</f>
        <v>190</v>
      </c>
      <c r="F142">
        <f>WEEKDAY(ekodom35[[#This Row],[Data]],2)</f>
        <v>6</v>
      </c>
      <c r="G142" s="4">
        <f>IF(ekodom35[[#This Row],[retencja]]= 0, G141+1, 0)</f>
        <v>2</v>
      </c>
      <c r="H142" s="4">
        <f>IF(AND(AND(ekodom35[[#This Row],[Dni bez deszczu dp]] &gt;= 5, MOD(ekodom35[[#This Row],[Dni bez deszczu dp]], 5) = 0), ekodom35[[#This Row],[Czy dobry przedział ]] = "TAK"), 300, 0)</f>
        <v>0</v>
      </c>
      <c r="I142" s="4" t="str">
        <f>IF(AND(ekodom35[[#This Row],[Data]] &gt;= DATE(2022,4,1), ekodom35[[#This Row],[Data]]&lt;=DATE(2022,9, 30)), "TAK", "NIE")</f>
        <v>TAK</v>
      </c>
      <c r="J142" s="4">
        <f>ekodom35[[#This Row],[Zużycie rodzinne]]+ekodom35[[#This Row],[Specjalne dolanie]]</f>
        <v>190</v>
      </c>
      <c r="K142" s="4">
        <f>ekodom35[[#This Row],[Stan po renetcji]]-ekodom35[[#This Row],[Zmiana]]</f>
        <v>571</v>
      </c>
      <c r="L142" s="4">
        <f>MAX(ekodom35[[#This Row],[Zbiornik po zmianie]],0)</f>
        <v>571</v>
      </c>
    </row>
    <row r="143" spans="1:12" x14ac:dyDescent="0.45">
      <c r="A143" s="1">
        <v>44703</v>
      </c>
      <c r="B143">
        <v>0</v>
      </c>
      <c r="C143">
        <f t="shared" si="2"/>
        <v>571</v>
      </c>
      <c r="D143">
        <f>ekodom35[[#This Row],[retencja]]+ekodom35[[#This Row],[Stan przed]]</f>
        <v>571</v>
      </c>
      <c r="E143">
        <f>IF(ekodom35[[#This Row],[Dzień tygodnia]] = 3, 260, 190)</f>
        <v>190</v>
      </c>
      <c r="F143">
        <f>WEEKDAY(ekodom35[[#This Row],[Data]],2)</f>
        <v>7</v>
      </c>
      <c r="G143" s="4">
        <f>IF(ekodom35[[#This Row],[retencja]]= 0, G142+1, 0)</f>
        <v>3</v>
      </c>
      <c r="H143" s="4">
        <f>IF(AND(AND(ekodom35[[#This Row],[Dni bez deszczu dp]] &gt;= 5, MOD(ekodom35[[#This Row],[Dni bez deszczu dp]], 5) = 0), ekodom35[[#This Row],[Czy dobry przedział ]] = "TAK"), 300, 0)</f>
        <v>0</v>
      </c>
      <c r="I143" s="4" t="str">
        <f>IF(AND(ekodom35[[#This Row],[Data]] &gt;= DATE(2022,4,1), ekodom35[[#This Row],[Data]]&lt;=DATE(2022,9, 30)), "TAK", "NIE")</f>
        <v>TAK</v>
      </c>
      <c r="J143" s="4">
        <f>ekodom35[[#This Row],[Zużycie rodzinne]]+ekodom35[[#This Row],[Specjalne dolanie]]</f>
        <v>190</v>
      </c>
      <c r="K143" s="4">
        <f>ekodom35[[#This Row],[Stan po renetcji]]-ekodom35[[#This Row],[Zmiana]]</f>
        <v>381</v>
      </c>
      <c r="L143" s="4">
        <f>MAX(ekodom35[[#This Row],[Zbiornik po zmianie]],0)</f>
        <v>381</v>
      </c>
    </row>
    <row r="144" spans="1:12" x14ac:dyDescent="0.45">
      <c r="A144" s="1">
        <v>44704</v>
      </c>
      <c r="B144">
        <v>0</v>
      </c>
      <c r="C144">
        <f t="shared" si="2"/>
        <v>381</v>
      </c>
      <c r="D144">
        <f>ekodom35[[#This Row],[retencja]]+ekodom35[[#This Row],[Stan przed]]</f>
        <v>381</v>
      </c>
      <c r="E144">
        <f>IF(ekodom35[[#This Row],[Dzień tygodnia]] = 3, 260, 190)</f>
        <v>190</v>
      </c>
      <c r="F144">
        <f>WEEKDAY(ekodom35[[#This Row],[Data]],2)</f>
        <v>1</v>
      </c>
      <c r="G144" s="4">
        <f>IF(ekodom35[[#This Row],[retencja]]= 0, G143+1, 0)</f>
        <v>4</v>
      </c>
      <c r="H144" s="4">
        <f>IF(AND(AND(ekodom35[[#This Row],[Dni bez deszczu dp]] &gt;= 5, MOD(ekodom35[[#This Row],[Dni bez deszczu dp]], 5) = 0), ekodom35[[#This Row],[Czy dobry przedział ]] = "TAK"), 300, 0)</f>
        <v>0</v>
      </c>
      <c r="I144" s="4" t="str">
        <f>IF(AND(ekodom35[[#This Row],[Data]] &gt;= DATE(2022,4,1), ekodom35[[#This Row],[Data]]&lt;=DATE(2022,9, 30)), "TAK", "NIE")</f>
        <v>TAK</v>
      </c>
      <c r="J144" s="4">
        <f>ekodom35[[#This Row],[Zużycie rodzinne]]+ekodom35[[#This Row],[Specjalne dolanie]]</f>
        <v>190</v>
      </c>
      <c r="K144" s="4">
        <f>ekodom35[[#This Row],[Stan po renetcji]]-ekodom35[[#This Row],[Zmiana]]</f>
        <v>191</v>
      </c>
      <c r="L144" s="4">
        <f>MAX(ekodom35[[#This Row],[Zbiornik po zmianie]],0)</f>
        <v>191</v>
      </c>
    </row>
    <row r="145" spans="1:12" x14ac:dyDescent="0.45">
      <c r="A145" s="1">
        <v>44705</v>
      </c>
      <c r="B145">
        <v>0</v>
      </c>
      <c r="C145">
        <f t="shared" si="2"/>
        <v>191</v>
      </c>
      <c r="D145">
        <f>ekodom35[[#This Row],[retencja]]+ekodom35[[#This Row],[Stan przed]]</f>
        <v>191</v>
      </c>
      <c r="E145">
        <f>IF(ekodom35[[#This Row],[Dzień tygodnia]] = 3, 260, 190)</f>
        <v>190</v>
      </c>
      <c r="F145">
        <f>WEEKDAY(ekodom35[[#This Row],[Data]],2)</f>
        <v>2</v>
      </c>
      <c r="G145" s="4">
        <f>IF(ekodom35[[#This Row],[retencja]]= 0, G144+1, 0)</f>
        <v>5</v>
      </c>
      <c r="H145" s="4">
        <f>IF(AND(AND(ekodom35[[#This Row],[Dni bez deszczu dp]] &gt;= 5, MOD(ekodom35[[#This Row],[Dni bez deszczu dp]], 5) = 0), ekodom35[[#This Row],[Czy dobry przedział ]] = "TAK"), 300, 0)</f>
        <v>300</v>
      </c>
      <c r="I145" s="4" t="str">
        <f>IF(AND(ekodom35[[#This Row],[Data]] &gt;= DATE(2022,4,1), ekodom35[[#This Row],[Data]]&lt;=DATE(2022,9, 30)), "TAK", "NIE")</f>
        <v>TAK</v>
      </c>
      <c r="J145" s="4">
        <f>ekodom35[[#This Row],[Zużycie rodzinne]]+ekodom35[[#This Row],[Specjalne dolanie]]</f>
        <v>490</v>
      </c>
      <c r="K145" s="4">
        <f>ekodom35[[#This Row],[Stan po renetcji]]-ekodom35[[#This Row],[Zmiana]]</f>
        <v>-299</v>
      </c>
      <c r="L145" s="4">
        <f>MAX(ekodom35[[#This Row],[Zbiornik po zmianie]],0)</f>
        <v>0</v>
      </c>
    </row>
    <row r="146" spans="1:12" x14ac:dyDescent="0.45">
      <c r="A146" s="1">
        <v>44706</v>
      </c>
      <c r="B146">
        <v>0</v>
      </c>
      <c r="C146">
        <f t="shared" si="2"/>
        <v>0</v>
      </c>
      <c r="D146">
        <f>ekodom35[[#This Row],[retencja]]+ekodom35[[#This Row],[Stan przed]]</f>
        <v>0</v>
      </c>
      <c r="E146">
        <f>IF(ekodom35[[#This Row],[Dzień tygodnia]] = 3, 260, 190)</f>
        <v>260</v>
      </c>
      <c r="F146">
        <f>WEEKDAY(ekodom35[[#This Row],[Data]],2)</f>
        <v>3</v>
      </c>
      <c r="G146" s="4">
        <f>IF(ekodom35[[#This Row],[retencja]]= 0, G145+1, 0)</f>
        <v>6</v>
      </c>
      <c r="H146" s="4">
        <f>IF(AND(AND(ekodom35[[#This Row],[Dni bez deszczu dp]] &gt;= 5, MOD(ekodom35[[#This Row],[Dni bez deszczu dp]], 5) = 0), ekodom35[[#This Row],[Czy dobry przedział ]] = "TAK"), 300, 0)</f>
        <v>0</v>
      </c>
      <c r="I146" s="4" t="str">
        <f>IF(AND(ekodom35[[#This Row],[Data]] &gt;= DATE(2022,4,1), ekodom35[[#This Row],[Data]]&lt;=DATE(2022,9, 30)), "TAK", "NIE")</f>
        <v>TAK</v>
      </c>
      <c r="J146" s="4">
        <f>ekodom35[[#This Row],[Zużycie rodzinne]]+ekodom35[[#This Row],[Specjalne dolanie]]</f>
        <v>260</v>
      </c>
      <c r="K146" s="4">
        <f>ekodom35[[#This Row],[Stan po renetcji]]-ekodom35[[#This Row],[Zmiana]]</f>
        <v>-260</v>
      </c>
      <c r="L146" s="4">
        <f>MAX(ekodom35[[#This Row],[Zbiornik po zmianie]],0)</f>
        <v>0</v>
      </c>
    </row>
    <row r="147" spans="1:12" x14ac:dyDescent="0.45">
      <c r="A147" s="1">
        <v>44707</v>
      </c>
      <c r="B147">
        <v>0</v>
      </c>
      <c r="C147">
        <f t="shared" si="2"/>
        <v>0</v>
      </c>
      <c r="D147">
        <f>ekodom35[[#This Row],[retencja]]+ekodom35[[#This Row],[Stan przed]]</f>
        <v>0</v>
      </c>
      <c r="E147">
        <f>IF(ekodom35[[#This Row],[Dzień tygodnia]] = 3, 260, 190)</f>
        <v>190</v>
      </c>
      <c r="F147">
        <f>WEEKDAY(ekodom35[[#This Row],[Data]],2)</f>
        <v>4</v>
      </c>
      <c r="G147" s="4">
        <f>IF(ekodom35[[#This Row],[retencja]]= 0, G146+1, 0)</f>
        <v>7</v>
      </c>
      <c r="H147" s="4">
        <f>IF(AND(AND(ekodom35[[#This Row],[Dni bez deszczu dp]] &gt;= 5, MOD(ekodom35[[#This Row],[Dni bez deszczu dp]], 5) = 0), ekodom35[[#This Row],[Czy dobry przedział ]] = "TAK"), 300, 0)</f>
        <v>0</v>
      </c>
      <c r="I147" s="4" t="str">
        <f>IF(AND(ekodom35[[#This Row],[Data]] &gt;= DATE(2022,4,1), ekodom35[[#This Row],[Data]]&lt;=DATE(2022,9, 30)), "TAK", "NIE")</f>
        <v>TAK</v>
      </c>
      <c r="J147" s="4">
        <f>ekodom35[[#This Row],[Zużycie rodzinne]]+ekodom35[[#This Row],[Specjalne dolanie]]</f>
        <v>190</v>
      </c>
      <c r="K147" s="4">
        <f>ekodom35[[#This Row],[Stan po renetcji]]-ekodom35[[#This Row],[Zmiana]]</f>
        <v>-190</v>
      </c>
      <c r="L147" s="4">
        <f>MAX(ekodom35[[#This Row],[Zbiornik po zmianie]],0)</f>
        <v>0</v>
      </c>
    </row>
    <row r="148" spans="1:12" x14ac:dyDescent="0.45">
      <c r="A148" s="1">
        <v>44708</v>
      </c>
      <c r="B148">
        <v>0</v>
      </c>
      <c r="C148">
        <f t="shared" si="2"/>
        <v>0</v>
      </c>
      <c r="D148">
        <f>ekodom35[[#This Row],[retencja]]+ekodom35[[#This Row],[Stan przed]]</f>
        <v>0</v>
      </c>
      <c r="E148">
        <f>IF(ekodom35[[#This Row],[Dzień tygodnia]] = 3, 260, 190)</f>
        <v>190</v>
      </c>
      <c r="F148">
        <f>WEEKDAY(ekodom35[[#This Row],[Data]],2)</f>
        <v>5</v>
      </c>
      <c r="G148" s="4">
        <f>IF(ekodom35[[#This Row],[retencja]]= 0, G147+1, 0)</f>
        <v>8</v>
      </c>
      <c r="H148" s="4">
        <f>IF(AND(AND(ekodom35[[#This Row],[Dni bez deszczu dp]] &gt;= 5, MOD(ekodom35[[#This Row],[Dni bez deszczu dp]], 5) = 0), ekodom35[[#This Row],[Czy dobry przedział ]] = "TAK"), 300, 0)</f>
        <v>0</v>
      </c>
      <c r="I148" s="4" t="str">
        <f>IF(AND(ekodom35[[#This Row],[Data]] &gt;= DATE(2022,4,1), ekodom35[[#This Row],[Data]]&lt;=DATE(2022,9, 30)), "TAK", "NIE")</f>
        <v>TAK</v>
      </c>
      <c r="J148" s="4">
        <f>ekodom35[[#This Row],[Zużycie rodzinne]]+ekodom35[[#This Row],[Specjalne dolanie]]</f>
        <v>190</v>
      </c>
      <c r="K148" s="4">
        <f>ekodom35[[#This Row],[Stan po renetcji]]-ekodom35[[#This Row],[Zmiana]]</f>
        <v>-190</v>
      </c>
      <c r="L148" s="4">
        <f>MAX(ekodom35[[#This Row],[Zbiornik po zmianie]],0)</f>
        <v>0</v>
      </c>
    </row>
    <row r="149" spans="1:12" x14ac:dyDescent="0.45">
      <c r="A149" s="1">
        <v>44709</v>
      </c>
      <c r="B149">
        <v>0</v>
      </c>
      <c r="C149">
        <f t="shared" si="2"/>
        <v>0</v>
      </c>
      <c r="D149">
        <f>ekodom35[[#This Row],[retencja]]+ekodom35[[#This Row],[Stan przed]]</f>
        <v>0</v>
      </c>
      <c r="E149">
        <f>IF(ekodom35[[#This Row],[Dzień tygodnia]] = 3, 260, 190)</f>
        <v>190</v>
      </c>
      <c r="F149">
        <f>WEEKDAY(ekodom35[[#This Row],[Data]],2)</f>
        <v>6</v>
      </c>
      <c r="G149" s="4">
        <f>IF(ekodom35[[#This Row],[retencja]]= 0, G148+1, 0)</f>
        <v>9</v>
      </c>
      <c r="H149" s="4">
        <f>IF(AND(AND(ekodom35[[#This Row],[Dni bez deszczu dp]] &gt;= 5, MOD(ekodom35[[#This Row],[Dni bez deszczu dp]], 5) = 0), ekodom35[[#This Row],[Czy dobry przedział ]] = "TAK"), 300, 0)</f>
        <v>0</v>
      </c>
      <c r="I149" s="4" t="str">
        <f>IF(AND(ekodom35[[#This Row],[Data]] &gt;= DATE(2022,4,1), ekodom35[[#This Row],[Data]]&lt;=DATE(2022,9, 30)), "TAK", "NIE")</f>
        <v>TAK</v>
      </c>
      <c r="J149" s="4">
        <f>ekodom35[[#This Row],[Zużycie rodzinne]]+ekodom35[[#This Row],[Specjalne dolanie]]</f>
        <v>190</v>
      </c>
      <c r="K149" s="4">
        <f>ekodom35[[#This Row],[Stan po renetcji]]-ekodom35[[#This Row],[Zmiana]]</f>
        <v>-190</v>
      </c>
      <c r="L149" s="4">
        <f>MAX(ekodom35[[#This Row],[Zbiornik po zmianie]],0)</f>
        <v>0</v>
      </c>
    </row>
    <row r="150" spans="1:12" x14ac:dyDescent="0.45">
      <c r="A150" s="1">
        <v>44710</v>
      </c>
      <c r="B150">
        <v>0</v>
      </c>
      <c r="C150">
        <f t="shared" si="2"/>
        <v>0</v>
      </c>
      <c r="D150">
        <f>ekodom35[[#This Row],[retencja]]+ekodom35[[#This Row],[Stan przed]]</f>
        <v>0</v>
      </c>
      <c r="E150">
        <f>IF(ekodom35[[#This Row],[Dzień tygodnia]] = 3, 260, 190)</f>
        <v>190</v>
      </c>
      <c r="F150">
        <f>WEEKDAY(ekodom35[[#This Row],[Data]],2)</f>
        <v>7</v>
      </c>
      <c r="G150" s="4">
        <f>IF(ekodom35[[#This Row],[retencja]]= 0, G149+1, 0)</f>
        <v>10</v>
      </c>
      <c r="H150" s="4">
        <f>IF(AND(AND(ekodom35[[#This Row],[Dni bez deszczu dp]] &gt;= 5, MOD(ekodom35[[#This Row],[Dni bez deszczu dp]], 5) = 0), ekodom35[[#This Row],[Czy dobry przedział ]] = "TAK"), 300, 0)</f>
        <v>300</v>
      </c>
      <c r="I150" s="4" t="str">
        <f>IF(AND(ekodom35[[#This Row],[Data]] &gt;= DATE(2022,4,1), ekodom35[[#This Row],[Data]]&lt;=DATE(2022,9, 30)), "TAK", "NIE")</f>
        <v>TAK</v>
      </c>
      <c r="J150" s="4">
        <f>ekodom35[[#This Row],[Zużycie rodzinne]]+ekodom35[[#This Row],[Specjalne dolanie]]</f>
        <v>490</v>
      </c>
      <c r="K150" s="4">
        <f>ekodom35[[#This Row],[Stan po renetcji]]-ekodom35[[#This Row],[Zmiana]]</f>
        <v>-490</v>
      </c>
      <c r="L150" s="4">
        <f>MAX(ekodom35[[#This Row],[Zbiornik po zmianie]],0)</f>
        <v>0</v>
      </c>
    </row>
    <row r="151" spans="1:12" x14ac:dyDescent="0.45">
      <c r="A151" s="1">
        <v>44711</v>
      </c>
      <c r="B151">
        <v>0</v>
      </c>
      <c r="C151">
        <f t="shared" si="2"/>
        <v>0</v>
      </c>
      <c r="D151">
        <f>ekodom35[[#This Row],[retencja]]+ekodom35[[#This Row],[Stan przed]]</f>
        <v>0</v>
      </c>
      <c r="E151">
        <f>IF(ekodom35[[#This Row],[Dzień tygodnia]] = 3, 260, 190)</f>
        <v>190</v>
      </c>
      <c r="F151">
        <f>WEEKDAY(ekodom35[[#This Row],[Data]],2)</f>
        <v>1</v>
      </c>
      <c r="G151" s="4">
        <f>IF(ekodom35[[#This Row],[retencja]]= 0, G150+1, 0)</f>
        <v>11</v>
      </c>
      <c r="H151" s="4">
        <f>IF(AND(AND(ekodom35[[#This Row],[Dni bez deszczu dp]] &gt;= 5, MOD(ekodom35[[#This Row],[Dni bez deszczu dp]], 5) = 0), ekodom35[[#This Row],[Czy dobry przedział ]] = "TAK"), 300, 0)</f>
        <v>0</v>
      </c>
      <c r="I151" s="4" t="str">
        <f>IF(AND(ekodom35[[#This Row],[Data]] &gt;= DATE(2022,4,1), ekodom35[[#This Row],[Data]]&lt;=DATE(2022,9, 30)), "TAK", "NIE")</f>
        <v>TAK</v>
      </c>
      <c r="J151" s="4">
        <f>ekodom35[[#This Row],[Zużycie rodzinne]]+ekodom35[[#This Row],[Specjalne dolanie]]</f>
        <v>190</v>
      </c>
      <c r="K151" s="4">
        <f>ekodom35[[#This Row],[Stan po renetcji]]-ekodom35[[#This Row],[Zmiana]]</f>
        <v>-190</v>
      </c>
      <c r="L151" s="4">
        <f>MAX(ekodom35[[#This Row],[Zbiornik po zmianie]],0)</f>
        <v>0</v>
      </c>
    </row>
    <row r="152" spans="1:12" x14ac:dyDescent="0.45">
      <c r="A152" s="1">
        <v>44712</v>
      </c>
      <c r="B152">
        <v>0</v>
      </c>
      <c r="C152">
        <f t="shared" si="2"/>
        <v>0</v>
      </c>
      <c r="D152">
        <f>ekodom35[[#This Row],[retencja]]+ekodom35[[#This Row],[Stan przed]]</f>
        <v>0</v>
      </c>
      <c r="E152">
        <f>IF(ekodom35[[#This Row],[Dzień tygodnia]] = 3, 260, 190)</f>
        <v>190</v>
      </c>
      <c r="F152">
        <f>WEEKDAY(ekodom35[[#This Row],[Data]],2)</f>
        <v>2</v>
      </c>
      <c r="G152" s="4">
        <f>IF(ekodom35[[#This Row],[retencja]]= 0, G151+1, 0)</f>
        <v>12</v>
      </c>
      <c r="H152" s="4">
        <f>IF(AND(AND(ekodom35[[#This Row],[Dni bez deszczu dp]] &gt;= 5, MOD(ekodom35[[#This Row],[Dni bez deszczu dp]], 5) = 0), ekodom35[[#This Row],[Czy dobry przedział ]] = "TAK"), 300, 0)</f>
        <v>0</v>
      </c>
      <c r="I152" s="4" t="str">
        <f>IF(AND(ekodom35[[#This Row],[Data]] &gt;= DATE(2022,4,1), ekodom35[[#This Row],[Data]]&lt;=DATE(2022,9, 30)), "TAK", "NIE")</f>
        <v>TAK</v>
      </c>
      <c r="J152" s="4">
        <f>ekodom35[[#This Row],[Zużycie rodzinne]]+ekodom35[[#This Row],[Specjalne dolanie]]</f>
        <v>190</v>
      </c>
      <c r="K152" s="4">
        <f>ekodom35[[#This Row],[Stan po renetcji]]-ekodom35[[#This Row],[Zmiana]]</f>
        <v>-190</v>
      </c>
      <c r="L152" s="4">
        <f>MAX(ekodom35[[#This Row],[Zbiornik po zmianie]],0)</f>
        <v>0</v>
      </c>
    </row>
    <row r="153" spans="1:12" x14ac:dyDescent="0.45">
      <c r="A153" s="1">
        <v>44713</v>
      </c>
      <c r="B153">
        <v>0</v>
      </c>
      <c r="C153">
        <f t="shared" si="2"/>
        <v>0</v>
      </c>
      <c r="D153">
        <f>ekodom35[[#This Row],[retencja]]+ekodom35[[#This Row],[Stan przed]]</f>
        <v>0</v>
      </c>
      <c r="E153">
        <f>IF(ekodom35[[#This Row],[Dzień tygodnia]] = 3, 260, 190)</f>
        <v>260</v>
      </c>
      <c r="F153">
        <f>WEEKDAY(ekodom35[[#This Row],[Data]],2)</f>
        <v>3</v>
      </c>
      <c r="G153" s="4">
        <f>IF(ekodom35[[#This Row],[retencja]]= 0, G152+1, 0)</f>
        <v>13</v>
      </c>
      <c r="H153" s="4">
        <f>IF(AND(AND(ekodom35[[#This Row],[Dni bez deszczu dp]] &gt;= 5, MOD(ekodom35[[#This Row],[Dni bez deszczu dp]], 5) = 0), ekodom35[[#This Row],[Czy dobry przedział ]] = "TAK"), 300, 0)</f>
        <v>0</v>
      </c>
      <c r="I153" s="4" t="str">
        <f>IF(AND(ekodom35[[#This Row],[Data]] &gt;= DATE(2022,4,1), ekodom35[[#This Row],[Data]]&lt;=DATE(2022,9, 30)), "TAK", "NIE")</f>
        <v>TAK</v>
      </c>
      <c r="J153" s="4">
        <f>ekodom35[[#This Row],[Zużycie rodzinne]]+ekodom35[[#This Row],[Specjalne dolanie]]</f>
        <v>260</v>
      </c>
      <c r="K153" s="4">
        <f>ekodom35[[#This Row],[Stan po renetcji]]-ekodom35[[#This Row],[Zmiana]]</f>
        <v>-260</v>
      </c>
      <c r="L153" s="4">
        <f>MAX(ekodom35[[#This Row],[Zbiornik po zmianie]],0)</f>
        <v>0</v>
      </c>
    </row>
    <row r="154" spans="1:12" x14ac:dyDescent="0.45">
      <c r="A154" s="1">
        <v>44714</v>
      </c>
      <c r="B154">
        <v>18</v>
      </c>
      <c r="C154">
        <f t="shared" si="2"/>
        <v>0</v>
      </c>
      <c r="D154">
        <f>ekodom35[[#This Row],[retencja]]+ekodom35[[#This Row],[Stan przed]]</f>
        <v>18</v>
      </c>
      <c r="E154">
        <f>IF(ekodom35[[#This Row],[Dzień tygodnia]] = 3, 260, 190)</f>
        <v>190</v>
      </c>
      <c r="F154">
        <f>WEEKDAY(ekodom35[[#This Row],[Data]],2)</f>
        <v>4</v>
      </c>
      <c r="G154" s="4">
        <f>IF(ekodom35[[#This Row],[retencja]]= 0, G153+1, 0)</f>
        <v>0</v>
      </c>
      <c r="H154" s="4">
        <f>IF(AND(AND(ekodom35[[#This Row],[Dni bez deszczu dp]] &gt;= 5, MOD(ekodom35[[#This Row],[Dni bez deszczu dp]], 5) = 0), ekodom35[[#This Row],[Czy dobry przedział ]] = "TAK"), 300, 0)</f>
        <v>0</v>
      </c>
      <c r="I154" s="4" t="str">
        <f>IF(AND(ekodom35[[#This Row],[Data]] &gt;= DATE(2022,4,1), ekodom35[[#This Row],[Data]]&lt;=DATE(2022,9, 30)), "TAK", "NIE")</f>
        <v>TAK</v>
      </c>
      <c r="J154" s="4">
        <f>ekodom35[[#This Row],[Zużycie rodzinne]]+ekodom35[[#This Row],[Specjalne dolanie]]</f>
        <v>190</v>
      </c>
      <c r="K154" s="4">
        <f>ekodom35[[#This Row],[Stan po renetcji]]-ekodom35[[#This Row],[Zmiana]]</f>
        <v>-172</v>
      </c>
      <c r="L154" s="4">
        <f>MAX(ekodom35[[#This Row],[Zbiornik po zmianie]],0)</f>
        <v>0</v>
      </c>
    </row>
    <row r="155" spans="1:12" x14ac:dyDescent="0.45">
      <c r="A155" s="1">
        <v>44715</v>
      </c>
      <c r="B155">
        <v>525</v>
      </c>
      <c r="C155">
        <f t="shared" si="2"/>
        <v>0</v>
      </c>
      <c r="D155">
        <f>ekodom35[[#This Row],[retencja]]+ekodom35[[#This Row],[Stan przed]]</f>
        <v>525</v>
      </c>
      <c r="E155">
        <f>IF(ekodom35[[#This Row],[Dzień tygodnia]] = 3, 260, 190)</f>
        <v>190</v>
      </c>
      <c r="F155">
        <f>WEEKDAY(ekodom35[[#This Row],[Data]],2)</f>
        <v>5</v>
      </c>
      <c r="G155" s="4">
        <f>IF(ekodom35[[#This Row],[retencja]]= 0, G154+1, 0)</f>
        <v>0</v>
      </c>
      <c r="H155" s="4">
        <f>IF(AND(AND(ekodom35[[#This Row],[Dni bez deszczu dp]] &gt;= 5, MOD(ekodom35[[#This Row],[Dni bez deszczu dp]], 5) = 0), ekodom35[[#This Row],[Czy dobry przedział ]] = "TAK"), 300, 0)</f>
        <v>0</v>
      </c>
      <c r="I155" s="4" t="str">
        <f>IF(AND(ekodom35[[#This Row],[Data]] &gt;= DATE(2022,4,1), ekodom35[[#This Row],[Data]]&lt;=DATE(2022,9, 30)), "TAK", "NIE")</f>
        <v>TAK</v>
      </c>
      <c r="J155" s="4">
        <f>ekodom35[[#This Row],[Zużycie rodzinne]]+ekodom35[[#This Row],[Specjalne dolanie]]</f>
        <v>190</v>
      </c>
      <c r="K155" s="4">
        <f>ekodom35[[#This Row],[Stan po renetcji]]-ekodom35[[#This Row],[Zmiana]]</f>
        <v>335</v>
      </c>
      <c r="L155" s="4">
        <f>MAX(ekodom35[[#This Row],[Zbiornik po zmianie]],0)</f>
        <v>335</v>
      </c>
    </row>
    <row r="156" spans="1:12" x14ac:dyDescent="0.45">
      <c r="A156" s="1">
        <v>44716</v>
      </c>
      <c r="B156">
        <v>697</v>
      </c>
      <c r="C156">
        <f t="shared" si="2"/>
        <v>335</v>
      </c>
      <c r="D156">
        <f>ekodom35[[#This Row],[retencja]]+ekodom35[[#This Row],[Stan przed]]</f>
        <v>1032</v>
      </c>
      <c r="E156">
        <f>IF(ekodom35[[#This Row],[Dzień tygodnia]] = 3, 260, 190)</f>
        <v>190</v>
      </c>
      <c r="F156">
        <f>WEEKDAY(ekodom35[[#This Row],[Data]],2)</f>
        <v>6</v>
      </c>
      <c r="G156" s="4">
        <f>IF(ekodom35[[#This Row],[retencja]]= 0, G155+1, 0)</f>
        <v>0</v>
      </c>
      <c r="H156" s="4">
        <f>IF(AND(AND(ekodom35[[#This Row],[Dni bez deszczu dp]] &gt;= 5, MOD(ekodom35[[#This Row],[Dni bez deszczu dp]], 5) = 0), ekodom35[[#This Row],[Czy dobry przedział ]] = "TAK"), 300, 0)</f>
        <v>0</v>
      </c>
      <c r="I156" s="4" t="str">
        <f>IF(AND(ekodom35[[#This Row],[Data]] &gt;= DATE(2022,4,1), ekodom35[[#This Row],[Data]]&lt;=DATE(2022,9, 30)), "TAK", "NIE")</f>
        <v>TAK</v>
      </c>
      <c r="J156" s="4">
        <f>ekodom35[[#This Row],[Zużycie rodzinne]]+ekodom35[[#This Row],[Specjalne dolanie]]</f>
        <v>190</v>
      </c>
      <c r="K156" s="4">
        <f>ekodom35[[#This Row],[Stan po renetcji]]-ekodom35[[#This Row],[Zmiana]]</f>
        <v>842</v>
      </c>
      <c r="L156" s="4">
        <f>MAX(ekodom35[[#This Row],[Zbiornik po zmianie]],0)</f>
        <v>842</v>
      </c>
    </row>
    <row r="157" spans="1:12" x14ac:dyDescent="0.45">
      <c r="A157" s="1">
        <v>44717</v>
      </c>
      <c r="B157">
        <v>786</v>
      </c>
      <c r="C157">
        <f t="shared" si="2"/>
        <v>842</v>
      </c>
      <c r="D157">
        <f>ekodom35[[#This Row],[retencja]]+ekodom35[[#This Row],[Stan przed]]</f>
        <v>1628</v>
      </c>
      <c r="E157">
        <f>IF(ekodom35[[#This Row],[Dzień tygodnia]] = 3, 260, 190)</f>
        <v>190</v>
      </c>
      <c r="F157">
        <f>WEEKDAY(ekodom35[[#This Row],[Data]],2)</f>
        <v>7</v>
      </c>
      <c r="G157" s="4">
        <f>IF(ekodom35[[#This Row],[retencja]]= 0, G156+1, 0)</f>
        <v>0</v>
      </c>
      <c r="H157" s="4">
        <f>IF(AND(AND(ekodom35[[#This Row],[Dni bez deszczu dp]] &gt;= 5, MOD(ekodom35[[#This Row],[Dni bez deszczu dp]], 5) = 0), ekodom35[[#This Row],[Czy dobry przedział ]] = "TAK"), 300, 0)</f>
        <v>0</v>
      </c>
      <c r="I157" s="4" t="str">
        <f>IF(AND(ekodom35[[#This Row],[Data]] &gt;= DATE(2022,4,1), ekodom35[[#This Row],[Data]]&lt;=DATE(2022,9, 30)), "TAK", "NIE")</f>
        <v>TAK</v>
      </c>
      <c r="J157" s="4">
        <f>ekodom35[[#This Row],[Zużycie rodzinne]]+ekodom35[[#This Row],[Specjalne dolanie]]</f>
        <v>190</v>
      </c>
      <c r="K157" s="4">
        <f>ekodom35[[#This Row],[Stan po renetcji]]-ekodom35[[#This Row],[Zmiana]]</f>
        <v>1438</v>
      </c>
      <c r="L157" s="4">
        <f>MAX(ekodom35[[#This Row],[Zbiornik po zmianie]],0)</f>
        <v>1438</v>
      </c>
    </row>
    <row r="158" spans="1:12" x14ac:dyDescent="0.45">
      <c r="A158" s="1">
        <v>44718</v>
      </c>
      <c r="B158">
        <v>792</v>
      </c>
      <c r="C158">
        <f t="shared" si="2"/>
        <v>1438</v>
      </c>
      <c r="D158">
        <f>ekodom35[[#This Row],[retencja]]+ekodom35[[#This Row],[Stan przed]]</f>
        <v>2230</v>
      </c>
      <c r="E158">
        <f>IF(ekodom35[[#This Row],[Dzień tygodnia]] = 3, 260, 190)</f>
        <v>190</v>
      </c>
      <c r="F158">
        <f>WEEKDAY(ekodom35[[#This Row],[Data]],2)</f>
        <v>1</v>
      </c>
      <c r="G158" s="4">
        <f>IF(ekodom35[[#This Row],[retencja]]= 0, G157+1, 0)</f>
        <v>0</v>
      </c>
      <c r="H158" s="4">
        <f>IF(AND(AND(ekodom35[[#This Row],[Dni bez deszczu dp]] &gt;= 5, MOD(ekodom35[[#This Row],[Dni bez deszczu dp]], 5) = 0), ekodom35[[#This Row],[Czy dobry przedział ]] = "TAK"), 300, 0)</f>
        <v>0</v>
      </c>
      <c r="I158" s="4" t="str">
        <f>IF(AND(ekodom35[[#This Row],[Data]] &gt;= DATE(2022,4,1), ekodom35[[#This Row],[Data]]&lt;=DATE(2022,9, 30)), "TAK", "NIE")</f>
        <v>TAK</v>
      </c>
      <c r="J158" s="4">
        <f>ekodom35[[#This Row],[Zużycie rodzinne]]+ekodom35[[#This Row],[Specjalne dolanie]]</f>
        <v>190</v>
      </c>
      <c r="K158" s="4">
        <f>ekodom35[[#This Row],[Stan po renetcji]]-ekodom35[[#This Row],[Zmiana]]</f>
        <v>2040</v>
      </c>
      <c r="L158" s="4">
        <f>MAX(ekodom35[[#This Row],[Zbiornik po zmianie]],0)</f>
        <v>2040</v>
      </c>
    </row>
    <row r="159" spans="1:12" x14ac:dyDescent="0.45">
      <c r="A159" s="1">
        <v>44719</v>
      </c>
      <c r="B159">
        <v>0</v>
      </c>
      <c r="C159">
        <f t="shared" si="2"/>
        <v>2040</v>
      </c>
      <c r="D159">
        <f>ekodom35[[#This Row],[retencja]]+ekodom35[[#This Row],[Stan przed]]</f>
        <v>2040</v>
      </c>
      <c r="E159">
        <f>IF(ekodom35[[#This Row],[Dzień tygodnia]] = 3, 260, 190)</f>
        <v>190</v>
      </c>
      <c r="F159">
        <f>WEEKDAY(ekodom35[[#This Row],[Data]],2)</f>
        <v>2</v>
      </c>
      <c r="G159" s="4">
        <f>IF(ekodom35[[#This Row],[retencja]]= 0, G158+1, 0)</f>
        <v>1</v>
      </c>
      <c r="H159" s="4">
        <f>IF(AND(AND(ekodom35[[#This Row],[Dni bez deszczu dp]] &gt;= 5, MOD(ekodom35[[#This Row],[Dni bez deszczu dp]], 5) = 0), ekodom35[[#This Row],[Czy dobry przedział ]] = "TAK"), 300, 0)</f>
        <v>0</v>
      </c>
      <c r="I159" s="4" t="str">
        <f>IF(AND(ekodom35[[#This Row],[Data]] &gt;= DATE(2022,4,1), ekodom35[[#This Row],[Data]]&lt;=DATE(2022,9, 30)), "TAK", "NIE")</f>
        <v>TAK</v>
      </c>
      <c r="J159" s="4">
        <f>ekodom35[[#This Row],[Zużycie rodzinne]]+ekodom35[[#This Row],[Specjalne dolanie]]</f>
        <v>190</v>
      </c>
      <c r="K159" s="4">
        <f>ekodom35[[#This Row],[Stan po renetcji]]-ekodom35[[#This Row],[Zmiana]]</f>
        <v>1850</v>
      </c>
      <c r="L159" s="4">
        <f>MAX(ekodom35[[#This Row],[Zbiornik po zmianie]],0)</f>
        <v>1850</v>
      </c>
    </row>
    <row r="160" spans="1:12" x14ac:dyDescent="0.45">
      <c r="A160" s="1">
        <v>44720</v>
      </c>
      <c r="B160">
        <v>0</v>
      </c>
      <c r="C160">
        <f t="shared" si="2"/>
        <v>1850</v>
      </c>
      <c r="D160">
        <f>ekodom35[[#This Row],[retencja]]+ekodom35[[#This Row],[Stan przed]]</f>
        <v>1850</v>
      </c>
      <c r="E160">
        <f>IF(ekodom35[[#This Row],[Dzień tygodnia]] = 3, 260, 190)</f>
        <v>260</v>
      </c>
      <c r="F160">
        <f>WEEKDAY(ekodom35[[#This Row],[Data]],2)</f>
        <v>3</v>
      </c>
      <c r="G160" s="4">
        <f>IF(ekodom35[[#This Row],[retencja]]= 0, G159+1, 0)</f>
        <v>2</v>
      </c>
      <c r="H160" s="4">
        <f>IF(AND(AND(ekodom35[[#This Row],[Dni bez deszczu dp]] &gt;= 5, MOD(ekodom35[[#This Row],[Dni bez deszczu dp]], 5) = 0), ekodom35[[#This Row],[Czy dobry przedział ]] = "TAK"), 300, 0)</f>
        <v>0</v>
      </c>
      <c r="I160" s="4" t="str">
        <f>IF(AND(ekodom35[[#This Row],[Data]] &gt;= DATE(2022,4,1), ekodom35[[#This Row],[Data]]&lt;=DATE(2022,9, 30)), "TAK", "NIE")</f>
        <v>TAK</v>
      </c>
      <c r="J160" s="4">
        <f>ekodom35[[#This Row],[Zużycie rodzinne]]+ekodom35[[#This Row],[Specjalne dolanie]]</f>
        <v>260</v>
      </c>
      <c r="K160" s="4">
        <f>ekodom35[[#This Row],[Stan po renetcji]]-ekodom35[[#This Row],[Zmiana]]</f>
        <v>1590</v>
      </c>
      <c r="L160" s="4">
        <f>MAX(ekodom35[[#This Row],[Zbiornik po zmianie]],0)</f>
        <v>1590</v>
      </c>
    </row>
    <row r="161" spans="1:12" x14ac:dyDescent="0.45">
      <c r="A161" s="1">
        <v>44721</v>
      </c>
      <c r="B161">
        <v>0</v>
      </c>
      <c r="C161">
        <f t="shared" si="2"/>
        <v>1590</v>
      </c>
      <c r="D161">
        <f>ekodom35[[#This Row],[retencja]]+ekodom35[[#This Row],[Stan przed]]</f>
        <v>1590</v>
      </c>
      <c r="E161">
        <f>IF(ekodom35[[#This Row],[Dzień tygodnia]] = 3, 260, 190)</f>
        <v>190</v>
      </c>
      <c r="F161">
        <f>WEEKDAY(ekodom35[[#This Row],[Data]],2)</f>
        <v>4</v>
      </c>
      <c r="G161" s="4">
        <f>IF(ekodom35[[#This Row],[retencja]]= 0, G160+1, 0)</f>
        <v>3</v>
      </c>
      <c r="H161" s="4">
        <f>IF(AND(AND(ekodom35[[#This Row],[Dni bez deszczu dp]] &gt;= 5, MOD(ekodom35[[#This Row],[Dni bez deszczu dp]], 5) = 0), ekodom35[[#This Row],[Czy dobry przedział ]] = "TAK"), 300, 0)</f>
        <v>0</v>
      </c>
      <c r="I161" s="4" t="str">
        <f>IF(AND(ekodom35[[#This Row],[Data]] &gt;= DATE(2022,4,1), ekodom35[[#This Row],[Data]]&lt;=DATE(2022,9, 30)), "TAK", "NIE")</f>
        <v>TAK</v>
      </c>
      <c r="J161" s="4">
        <f>ekodom35[[#This Row],[Zużycie rodzinne]]+ekodom35[[#This Row],[Specjalne dolanie]]</f>
        <v>190</v>
      </c>
      <c r="K161" s="4">
        <f>ekodom35[[#This Row],[Stan po renetcji]]-ekodom35[[#This Row],[Zmiana]]</f>
        <v>1400</v>
      </c>
      <c r="L161" s="4">
        <f>MAX(ekodom35[[#This Row],[Zbiornik po zmianie]],0)</f>
        <v>1400</v>
      </c>
    </row>
    <row r="162" spans="1:12" x14ac:dyDescent="0.45">
      <c r="A162" s="1">
        <v>44722</v>
      </c>
      <c r="B162">
        <v>0</v>
      </c>
      <c r="C162">
        <f t="shared" si="2"/>
        <v>1400</v>
      </c>
      <c r="D162">
        <f>ekodom35[[#This Row],[retencja]]+ekodom35[[#This Row],[Stan przed]]</f>
        <v>1400</v>
      </c>
      <c r="E162">
        <f>IF(ekodom35[[#This Row],[Dzień tygodnia]] = 3, 260, 190)</f>
        <v>190</v>
      </c>
      <c r="F162">
        <f>WEEKDAY(ekodom35[[#This Row],[Data]],2)</f>
        <v>5</v>
      </c>
      <c r="G162" s="4">
        <f>IF(ekodom35[[#This Row],[retencja]]= 0, G161+1, 0)</f>
        <v>4</v>
      </c>
      <c r="H162" s="4">
        <f>IF(AND(AND(ekodom35[[#This Row],[Dni bez deszczu dp]] &gt;= 5, MOD(ekodom35[[#This Row],[Dni bez deszczu dp]], 5) = 0), ekodom35[[#This Row],[Czy dobry przedział ]] = "TAK"), 300, 0)</f>
        <v>0</v>
      </c>
      <c r="I162" s="4" t="str">
        <f>IF(AND(ekodom35[[#This Row],[Data]] &gt;= DATE(2022,4,1), ekodom35[[#This Row],[Data]]&lt;=DATE(2022,9, 30)), "TAK", "NIE")</f>
        <v>TAK</v>
      </c>
      <c r="J162" s="4">
        <f>ekodom35[[#This Row],[Zużycie rodzinne]]+ekodom35[[#This Row],[Specjalne dolanie]]</f>
        <v>190</v>
      </c>
      <c r="K162" s="4">
        <f>ekodom35[[#This Row],[Stan po renetcji]]-ekodom35[[#This Row],[Zmiana]]</f>
        <v>1210</v>
      </c>
      <c r="L162" s="4">
        <f>MAX(ekodom35[[#This Row],[Zbiornik po zmianie]],0)</f>
        <v>1210</v>
      </c>
    </row>
    <row r="163" spans="1:12" x14ac:dyDescent="0.45">
      <c r="A163" s="1">
        <v>44723</v>
      </c>
      <c r="B163">
        <v>0</v>
      </c>
      <c r="C163">
        <f t="shared" si="2"/>
        <v>1210</v>
      </c>
      <c r="D163">
        <f>ekodom35[[#This Row],[retencja]]+ekodom35[[#This Row],[Stan przed]]</f>
        <v>1210</v>
      </c>
      <c r="E163">
        <f>IF(ekodom35[[#This Row],[Dzień tygodnia]] = 3, 260, 190)</f>
        <v>190</v>
      </c>
      <c r="F163">
        <f>WEEKDAY(ekodom35[[#This Row],[Data]],2)</f>
        <v>6</v>
      </c>
      <c r="G163" s="4">
        <f>IF(ekodom35[[#This Row],[retencja]]= 0, G162+1, 0)</f>
        <v>5</v>
      </c>
      <c r="H163" s="4">
        <f>IF(AND(AND(ekodom35[[#This Row],[Dni bez deszczu dp]] &gt;= 5, MOD(ekodom35[[#This Row],[Dni bez deszczu dp]], 5) = 0), ekodom35[[#This Row],[Czy dobry przedział ]] = "TAK"), 300, 0)</f>
        <v>300</v>
      </c>
      <c r="I163" s="4" t="str">
        <f>IF(AND(ekodom35[[#This Row],[Data]] &gt;= DATE(2022,4,1), ekodom35[[#This Row],[Data]]&lt;=DATE(2022,9, 30)), "TAK", "NIE")</f>
        <v>TAK</v>
      </c>
      <c r="J163" s="4">
        <f>ekodom35[[#This Row],[Zużycie rodzinne]]+ekodom35[[#This Row],[Specjalne dolanie]]</f>
        <v>490</v>
      </c>
      <c r="K163" s="4">
        <f>ekodom35[[#This Row],[Stan po renetcji]]-ekodom35[[#This Row],[Zmiana]]</f>
        <v>720</v>
      </c>
      <c r="L163" s="4">
        <f>MAX(ekodom35[[#This Row],[Zbiornik po zmianie]],0)</f>
        <v>720</v>
      </c>
    </row>
    <row r="164" spans="1:12" x14ac:dyDescent="0.45">
      <c r="A164" s="1">
        <v>44724</v>
      </c>
      <c r="B164">
        <v>0</v>
      </c>
      <c r="C164">
        <f t="shared" si="2"/>
        <v>720</v>
      </c>
      <c r="D164">
        <f>ekodom35[[#This Row],[retencja]]+ekodom35[[#This Row],[Stan przed]]</f>
        <v>720</v>
      </c>
      <c r="E164">
        <f>IF(ekodom35[[#This Row],[Dzień tygodnia]] = 3, 260, 190)</f>
        <v>190</v>
      </c>
      <c r="F164">
        <f>WEEKDAY(ekodom35[[#This Row],[Data]],2)</f>
        <v>7</v>
      </c>
      <c r="G164" s="4">
        <f>IF(ekodom35[[#This Row],[retencja]]= 0, G163+1, 0)</f>
        <v>6</v>
      </c>
      <c r="H164" s="4">
        <f>IF(AND(AND(ekodom35[[#This Row],[Dni bez deszczu dp]] &gt;= 5, MOD(ekodom35[[#This Row],[Dni bez deszczu dp]], 5) = 0), ekodom35[[#This Row],[Czy dobry przedział ]] = "TAK"), 300, 0)</f>
        <v>0</v>
      </c>
      <c r="I164" s="4" t="str">
        <f>IF(AND(ekodom35[[#This Row],[Data]] &gt;= DATE(2022,4,1), ekodom35[[#This Row],[Data]]&lt;=DATE(2022,9, 30)), "TAK", "NIE")</f>
        <v>TAK</v>
      </c>
      <c r="J164" s="4">
        <f>ekodom35[[#This Row],[Zużycie rodzinne]]+ekodom35[[#This Row],[Specjalne dolanie]]</f>
        <v>190</v>
      </c>
      <c r="K164" s="4">
        <f>ekodom35[[#This Row],[Stan po renetcji]]-ekodom35[[#This Row],[Zmiana]]</f>
        <v>530</v>
      </c>
      <c r="L164" s="4">
        <f>MAX(ekodom35[[#This Row],[Zbiornik po zmianie]],0)</f>
        <v>530</v>
      </c>
    </row>
    <row r="165" spans="1:12" x14ac:dyDescent="0.45">
      <c r="A165" s="1">
        <v>44725</v>
      </c>
      <c r="B165">
        <v>0</v>
      </c>
      <c r="C165">
        <f t="shared" si="2"/>
        <v>530</v>
      </c>
      <c r="D165">
        <f>ekodom35[[#This Row],[retencja]]+ekodom35[[#This Row],[Stan przed]]</f>
        <v>530</v>
      </c>
      <c r="E165">
        <f>IF(ekodom35[[#This Row],[Dzień tygodnia]] = 3, 260, 190)</f>
        <v>190</v>
      </c>
      <c r="F165">
        <f>WEEKDAY(ekodom35[[#This Row],[Data]],2)</f>
        <v>1</v>
      </c>
      <c r="G165" s="4">
        <f>IF(ekodom35[[#This Row],[retencja]]= 0, G164+1, 0)</f>
        <v>7</v>
      </c>
      <c r="H165" s="4">
        <f>IF(AND(AND(ekodom35[[#This Row],[Dni bez deszczu dp]] &gt;= 5, MOD(ekodom35[[#This Row],[Dni bez deszczu dp]], 5) = 0), ekodom35[[#This Row],[Czy dobry przedział ]] = "TAK"), 300, 0)</f>
        <v>0</v>
      </c>
      <c r="I165" s="4" t="str">
        <f>IF(AND(ekodom35[[#This Row],[Data]] &gt;= DATE(2022,4,1), ekodom35[[#This Row],[Data]]&lt;=DATE(2022,9, 30)), "TAK", "NIE")</f>
        <v>TAK</v>
      </c>
      <c r="J165" s="4">
        <f>ekodom35[[#This Row],[Zużycie rodzinne]]+ekodom35[[#This Row],[Specjalne dolanie]]</f>
        <v>190</v>
      </c>
      <c r="K165" s="4">
        <f>ekodom35[[#This Row],[Stan po renetcji]]-ekodom35[[#This Row],[Zmiana]]</f>
        <v>340</v>
      </c>
      <c r="L165" s="4">
        <f>MAX(ekodom35[[#This Row],[Zbiornik po zmianie]],0)</f>
        <v>340</v>
      </c>
    </row>
    <row r="166" spans="1:12" x14ac:dyDescent="0.45">
      <c r="A166" s="1">
        <v>44726</v>
      </c>
      <c r="B166">
        <v>0</v>
      </c>
      <c r="C166">
        <f t="shared" si="2"/>
        <v>340</v>
      </c>
      <c r="D166">
        <f>ekodom35[[#This Row],[retencja]]+ekodom35[[#This Row],[Stan przed]]</f>
        <v>340</v>
      </c>
      <c r="E166">
        <f>IF(ekodom35[[#This Row],[Dzień tygodnia]] = 3, 260, 190)</f>
        <v>190</v>
      </c>
      <c r="F166">
        <f>WEEKDAY(ekodom35[[#This Row],[Data]],2)</f>
        <v>2</v>
      </c>
      <c r="G166" s="4">
        <f>IF(ekodom35[[#This Row],[retencja]]= 0, G165+1, 0)</f>
        <v>8</v>
      </c>
      <c r="H166" s="4">
        <f>IF(AND(AND(ekodom35[[#This Row],[Dni bez deszczu dp]] &gt;= 5, MOD(ekodom35[[#This Row],[Dni bez deszczu dp]], 5) = 0), ekodom35[[#This Row],[Czy dobry przedział ]] = "TAK"), 300, 0)</f>
        <v>0</v>
      </c>
      <c r="I166" s="4" t="str">
        <f>IF(AND(ekodom35[[#This Row],[Data]] &gt;= DATE(2022,4,1), ekodom35[[#This Row],[Data]]&lt;=DATE(2022,9, 30)), "TAK", "NIE")</f>
        <v>TAK</v>
      </c>
      <c r="J166" s="4">
        <f>ekodom35[[#This Row],[Zużycie rodzinne]]+ekodom35[[#This Row],[Specjalne dolanie]]</f>
        <v>190</v>
      </c>
      <c r="K166" s="4">
        <f>ekodom35[[#This Row],[Stan po renetcji]]-ekodom35[[#This Row],[Zmiana]]</f>
        <v>150</v>
      </c>
      <c r="L166" s="4">
        <f>MAX(ekodom35[[#This Row],[Zbiornik po zmianie]],0)</f>
        <v>150</v>
      </c>
    </row>
    <row r="167" spans="1:12" x14ac:dyDescent="0.45">
      <c r="A167" s="1">
        <v>44727</v>
      </c>
      <c r="B167">
        <v>0</v>
      </c>
      <c r="C167">
        <f t="shared" si="2"/>
        <v>150</v>
      </c>
      <c r="D167">
        <f>ekodom35[[#This Row],[retencja]]+ekodom35[[#This Row],[Stan przed]]</f>
        <v>150</v>
      </c>
      <c r="E167">
        <f>IF(ekodom35[[#This Row],[Dzień tygodnia]] = 3, 260, 190)</f>
        <v>260</v>
      </c>
      <c r="F167">
        <f>WEEKDAY(ekodom35[[#This Row],[Data]],2)</f>
        <v>3</v>
      </c>
      <c r="G167" s="4">
        <f>IF(ekodom35[[#This Row],[retencja]]= 0, G166+1, 0)</f>
        <v>9</v>
      </c>
      <c r="H167" s="4">
        <f>IF(AND(AND(ekodom35[[#This Row],[Dni bez deszczu dp]] &gt;= 5, MOD(ekodom35[[#This Row],[Dni bez deszczu dp]], 5) = 0), ekodom35[[#This Row],[Czy dobry przedział ]] = "TAK"), 300, 0)</f>
        <v>0</v>
      </c>
      <c r="I167" s="4" t="str">
        <f>IF(AND(ekodom35[[#This Row],[Data]] &gt;= DATE(2022,4,1), ekodom35[[#This Row],[Data]]&lt;=DATE(2022,9, 30)), "TAK", "NIE")</f>
        <v>TAK</v>
      </c>
      <c r="J167" s="4">
        <f>ekodom35[[#This Row],[Zużycie rodzinne]]+ekodom35[[#This Row],[Specjalne dolanie]]</f>
        <v>260</v>
      </c>
      <c r="K167" s="4">
        <f>ekodom35[[#This Row],[Stan po renetcji]]-ekodom35[[#This Row],[Zmiana]]</f>
        <v>-110</v>
      </c>
      <c r="L167" s="4">
        <f>MAX(ekodom35[[#This Row],[Zbiornik po zmianie]],0)</f>
        <v>0</v>
      </c>
    </row>
    <row r="168" spans="1:12" x14ac:dyDescent="0.45">
      <c r="A168" s="1">
        <v>44728</v>
      </c>
      <c r="B168">
        <v>0</v>
      </c>
      <c r="C168">
        <f t="shared" si="2"/>
        <v>0</v>
      </c>
      <c r="D168">
        <f>ekodom35[[#This Row],[retencja]]+ekodom35[[#This Row],[Stan przed]]</f>
        <v>0</v>
      </c>
      <c r="E168">
        <f>IF(ekodom35[[#This Row],[Dzień tygodnia]] = 3, 260, 190)</f>
        <v>190</v>
      </c>
      <c r="F168">
        <f>WEEKDAY(ekodom35[[#This Row],[Data]],2)</f>
        <v>4</v>
      </c>
      <c r="G168" s="4">
        <f>IF(ekodom35[[#This Row],[retencja]]= 0, G167+1, 0)</f>
        <v>10</v>
      </c>
      <c r="H168" s="4">
        <f>IF(AND(AND(ekodom35[[#This Row],[Dni bez deszczu dp]] &gt;= 5, MOD(ekodom35[[#This Row],[Dni bez deszczu dp]], 5) = 0), ekodom35[[#This Row],[Czy dobry przedział ]] = "TAK"), 300, 0)</f>
        <v>300</v>
      </c>
      <c r="I168" s="4" t="str">
        <f>IF(AND(ekodom35[[#This Row],[Data]] &gt;= DATE(2022,4,1), ekodom35[[#This Row],[Data]]&lt;=DATE(2022,9, 30)), "TAK", "NIE")</f>
        <v>TAK</v>
      </c>
      <c r="J168" s="4">
        <f>ekodom35[[#This Row],[Zużycie rodzinne]]+ekodom35[[#This Row],[Specjalne dolanie]]</f>
        <v>490</v>
      </c>
      <c r="K168" s="4">
        <f>ekodom35[[#This Row],[Stan po renetcji]]-ekodom35[[#This Row],[Zmiana]]</f>
        <v>-490</v>
      </c>
      <c r="L168" s="4">
        <f>MAX(ekodom35[[#This Row],[Zbiornik po zmianie]],0)</f>
        <v>0</v>
      </c>
    </row>
    <row r="169" spans="1:12" x14ac:dyDescent="0.45">
      <c r="A169" s="1">
        <v>44729</v>
      </c>
      <c r="B169">
        <v>998</v>
      </c>
      <c r="C169">
        <f t="shared" si="2"/>
        <v>0</v>
      </c>
      <c r="D169">
        <f>ekodom35[[#This Row],[retencja]]+ekodom35[[#This Row],[Stan przed]]</f>
        <v>998</v>
      </c>
      <c r="E169">
        <f>IF(ekodom35[[#This Row],[Dzień tygodnia]] = 3, 260, 190)</f>
        <v>190</v>
      </c>
      <c r="F169">
        <f>WEEKDAY(ekodom35[[#This Row],[Data]],2)</f>
        <v>5</v>
      </c>
      <c r="G169" s="4">
        <f>IF(ekodom35[[#This Row],[retencja]]= 0, G168+1, 0)</f>
        <v>0</v>
      </c>
      <c r="H169" s="4">
        <f>IF(AND(AND(ekodom35[[#This Row],[Dni bez deszczu dp]] &gt;= 5, MOD(ekodom35[[#This Row],[Dni bez deszczu dp]], 5) = 0), ekodom35[[#This Row],[Czy dobry przedział ]] = "TAK"), 300, 0)</f>
        <v>0</v>
      </c>
      <c r="I169" s="4" t="str">
        <f>IF(AND(ekodom35[[#This Row],[Data]] &gt;= DATE(2022,4,1), ekodom35[[#This Row],[Data]]&lt;=DATE(2022,9, 30)), "TAK", "NIE")</f>
        <v>TAK</v>
      </c>
      <c r="J169" s="4">
        <f>ekodom35[[#This Row],[Zużycie rodzinne]]+ekodom35[[#This Row],[Specjalne dolanie]]</f>
        <v>190</v>
      </c>
      <c r="K169" s="4">
        <f>ekodom35[[#This Row],[Stan po renetcji]]-ekodom35[[#This Row],[Zmiana]]</f>
        <v>808</v>
      </c>
      <c r="L169" s="4">
        <f>MAX(ekodom35[[#This Row],[Zbiornik po zmianie]],0)</f>
        <v>808</v>
      </c>
    </row>
    <row r="170" spans="1:12" x14ac:dyDescent="0.45">
      <c r="A170" s="1">
        <v>44730</v>
      </c>
      <c r="B170">
        <v>0</v>
      </c>
      <c r="C170">
        <f t="shared" si="2"/>
        <v>808</v>
      </c>
      <c r="D170">
        <f>ekodom35[[#This Row],[retencja]]+ekodom35[[#This Row],[Stan przed]]</f>
        <v>808</v>
      </c>
      <c r="E170">
        <f>IF(ekodom35[[#This Row],[Dzień tygodnia]] = 3, 260, 190)</f>
        <v>190</v>
      </c>
      <c r="F170">
        <f>WEEKDAY(ekodom35[[#This Row],[Data]],2)</f>
        <v>6</v>
      </c>
      <c r="G170" s="4">
        <f>IF(ekodom35[[#This Row],[retencja]]= 0, G169+1, 0)</f>
        <v>1</v>
      </c>
      <c r="H170" s="4">
        <f>IF(AND(AND(ekodom35[[#This Row],[Dni bez deszczu dp]] &gt;= 5, MOD(ekodom35[[#This Row],[Dni bez deszczu dp]], 5) = 0), ekodom35[[#This Row],[Czy dobry przedział ]] = "TAK"), 300, 0)</f>
        <v>0</v>
      </c>
      <c r="I170" s="4" t="str">
        <f>IF(AND(ekodom35[[#This Row],[Data]] &gt;= DATE(2022,4,1), ekodom35[[#This Row],[Data]]&lt;=DATE(2022,9, 30)), "TAK", "NIE")</f>
        <v>TAK</v>
      </c>
      <c r="J170" s="4">
        <f>ekodom35[[#This Row],[Zużycie rodzinne]]+ekodom35[[#This Row],[Specjalne dolanie]]</f>
        <v>190</v>
      </c>
      <c r="K170" s="4">
        <f>ekodom35[[#This Row],[Stan po renetcji]]-ekodom35[[#This Row],[Zmiana]]</f>
        <v>618</v>
      </c>
      <c r="L170" s="4">
        <f>MAX(ekodom35[[#This Row],[Zbiornik po zmianie]],0)</f>
        <v>618</v>
      </c>
    </row>
    <row r="171" spans="1:12" x14ac:dyDescent="0.45">
      <c r="A171" s="1">
        <v>44731</v>
      </c>
      <c r="B171">
        <v>0</v>
      </c>
      <c r="C171">
        <f t="shared" si="2"/>
        <v>618</v>
      </c>
      <c r="D171">
        <f>ekodom35[[#This Row],[retencja]]+ekodom35[[#This Row],[Stan przed]]</f>
        <v>618</v>
      </c>
      <c r="E171">
        <f>IF(ekodom35[[#This Row],[Dzień tygodnia]] = 3, 260, 190)</f>
        <v>190</v>
      </c>
      <c r="F171">
        <f>WEEKDAY(ekodom35[[#This Row],[Data]],2)</f>
        <v>7</v>
      </c>
      <c r="G171" s="4">
        <f>IF(ekodom35[[#This Row],[retencja]]= 0, G170+1, 0)</f>
        <v>2</v>
      </c>
      <c r="H171" s="4">
        <f>IF(AND(AND(ekodom35[[#This Row],[Dni bez deszczu dp]] &gt;= 5, MOD(ekodom35[[#This Row],[Dni bez deszczu dp]], 5) = 0), ekodom35[[#This Row],[Czy dobry przedział ]] = "TAK"), 300, 0)</f>
        <v>0</v>
      </c>
      <c r="I171" s="4" t="str">
        <f>IF(AND(ekodom35[[#This Row],[Data]] &gt;= DATE(2022,4,1), ekodom35[[#This Row],[Data]]&lt;=DATE(2022,9, 30)), "TAK", "NIE")</f>
        <v>TAK</v>
      </c>
      <c r="J171" s="4">
        <f>ekodom35[[#This Row],[Zużycie rodzinne]]+ekodom35[[#This Row],[Specjalne dolanie]]</f>
        <v>190</v>
      </c>
      <c r="K171" s="4">
        <f>ekodom35[[#This Row],[Stan po renetcji]]-ekodom35[[#This Row],[Zmiana]]</f>
        <v>428</v>
      </c>
      <c r="L171" s="4">
        <f>MAX(ekodom35[[#This Row],[Zbiornik po zmianie]],0)</f>
        <v>428</v>
      </c>
    </row>
    <row r="172" spans="1:12" x14ac:dyDescent="0.45">
      <c r="A172" s="1">
        <v>44732</v>
      </c>
      <c r="B172">
        <v>0</v>
      </c>
      <c r="C172">
        <f t="shared" si="2"/>
        <v>428</v>
      </c>
      <c r="D172">
        <f>ekodom35[[#This Row],[retencja]]+ekodom35[[#This Row],[Stan przed]]</f>
        <v>428</v>
      </c>
      <c r="E172">
        <f>IF(ekodom35[[#This Row],[Dzień tygodnia]] = 3, 260, 190)</f>
        <v>190</v>
      </c>
      <c r="F172">
        <f>WEEKDAY(ekodom35[[#This Row],[Data]],2)</f>
        <v>1</v>
      </c>
      <c r="G172" s="4">
        <f>IF(ekodom35[[#This Row],[retencja]]= 0, G171+1, 0)</f>
        <v>3</v>
      </c>
      <c r="H172" s="4">
        <f>IF(AND(AND(ekodom35[[#This Row],[Dni bez deszczu dp]] &gt;= 5, MOD(ekodom35[[#This Row],[Dni bez deszczu dp]], 5) = 0), ekodom35[[#This Row],[Czy dobry przedział ]] = "TAK"), 300, 0)</f>
        <v>0</v>
      </c>
      <c r="I172" s="4" t="str">
        <f>IF(AND(ekodom35[[#This Row],[Data]] &gt;= DATE(2022,4,1), ekodom35[[#This Row],[Data]]&lt;=DATE(2022,9, 30)), "TAK", "NIE")</f>
        <v>TAK</v>
      </c>
      <c r="J172" s="4">
        <f>ekodom35[[#This Row],[Zużycie rodzinne]]+ekodom35[[#This Row],[Specjalne dolanie]]</f>
        <v>190</v>
      </c>
      <c r="K172" s="4">
        <f>ekodom35[[#This Row],[Stan po renetcji]]-ekodom35[[#This Row],[Zmiana]]</f>
        <v>238</v>
      </c>
      <c r="L172" s="4">
        <f>MAX(ekodom35[[#This Row],[Zbiornik po zmianie]],0)</f>
        <v>238</v>
      </c>
    </row>
    <row r="173" spans="1:12" x14ac:dyDescent="0.45">
      <c r="A173" s="1">
        <v>44733</v>
      </c>
      <c r="B173">
        <v>0</v>
      </c>
      <c r="C173">
        <f t="shared" si="2"/>
        <v>238</v>
      </c>
      <c r="D173">
        <f>ekodom35[[#This Row],[retencja]]+ekodom35[[#This Row],[Stan przed]]</f>
        <v>238</v>
      </c>
      <c r="E173">
        <f>IF(ekodom35[[#This Row],[Dzień tygodnia]] = 3, 260, 190)</f>
        <v>190</v>
      </c>
      <c r="F173">
        <f>WEEKDAY(ekodom35[[#This Row],[Data]],2)</f>
        <v>2</v>
      </c>
      <c r="G173" s="4">
        <f>IF(ekodom35[[#This Row],[retencja]]= 0, G172+1, 0)</f>
        <v>4</v>
      </c>
      <c r="H173" s="4">
        <f>IF(AND(AND(ekodom35[[#This Row],[Dni bez deszczu dp]] &gt;= 5, MOD(ekodom35[[#This Row],[Dni bez deszczu dp]], 5) = 0), ekodom35[[#This Row],[Czy dobry przedział ]] = "TAK"), 300, 0)</f>
        <v>0</v>
      </c>
      <c r="I173" s="4" t="str">
        <f>IF(AND(ekodom35[[#This Row],[Data]] &gt;= DATE(2022,4,1), ekodom35[[#This Row],[Data]]&lt;=DATE(2022,9, 30)), "TAK", "NIE")</f>
        <v>TAK</v>
      </c>
      <c r="J173" s="4">
        <f>ekodom35[[#This Row],[Zużycie rodzinne]]+ekodom35[[#This Row],[Specjalne dolanie]]</f>
        <v>190</v>
      </c>
      <c r="K173" s="4">
        <f>ekodom35[[#This Row],[Stan po renetcji]]-ekodom35[[#This Row],[Zmiana]]</f>
        <v>48</v>
      </c>
      <c r="L173" s="4">
        <f>MAX(ekodom35[[#This Row],[Zbiornik po zmianie]],0)</f>
        <v>48</v>
      </c>
    </row>
    <row r="174" spans="1:12" x14ac:dyDescent="0.45">
      <c r="A174" s="1">
        <v>44734</v>
      </c>
      <c r="B174">
        <v>0</v>
      </c>
      <c r="C174">
        <f t="shared" si="2"/>
        <v>48</v>
      </c>
      <c r="D174">
        <f>ekodom35[[#This Row],[retencja]]+ekodom35[[#This Row],[Stan przed]]</f>
        <v>48</v>
      </c>
      <c r="E174">
        <f>IF(ekodom35[[#This Row],[Dzień tygodnia]] = 3, 260, 190)</f>
        <v>260</v>
      </c>
      <c r="F174">
        <f>WEEKDAY(ekodom35[[#This Row],[Data]],2)</f>
        <v>3</v>
      </c>
      <c r="G174" s="4">
        <f>IF(ekodom35[[#This Row],[retencja]]= 0, G173+1, 0)</f>
        <v>5</v>
      </c>
      <c r="H174" s="4">
        <f>IF(AND(AND(ekodom35[[#This Row],[Dni bez deszczu dp]] &gt;= 5, MOD(ekodom35[[#This Row],[Dni bez deszczu dp]], 5) = 0), ekodom35[[#This Row],[Czy dobry przedział ]] = "TAK"), 300, 0)</f>
        <v>300</v>
      </c>
      <c r="I174" s="4" t="str">
        <f>IF(AND(ekodom35[[#This Row],[Data]] &gt;= DATE(2022,4,1), ekodom35[[#This Row],[Data]]&lt;=DATE(2022,9, 30)), "TAK", "NIE")</f>
        <v>TAK</v>
      </c>
      <c r="J174" s="4">
        <f>ekodom35[[#This Row],[Zużycie rodzinne]]+ekodom35[[#This Row],[Specjalne dolanie]]</f>
        <v>560</v>
      </c>
      <c r="K174" s="4">
        <f>ekodom35[[#This Row],[Stan po renetcji]]-ekodom35[[#This Row],[Zmiana]]</f>
        <v>-512</v>
      </c>
      <c r="L174" s="4">
        <f>MAX(ekodom35[[#This Row],[Zbiornik po zmianie]],0)</f>
        <v>0</v>
      </c>
    </row>
    <row r="175" spans="1:12" x14ac:dyDescent="0.45">
      <c r="A175" s="1">
        <v>44735</v>
      </c>
      <c r="B175">
        <v>0</v>
      </c>
      <c r="C175">
        <f t="shared" si="2"/>
        <v>0</v>
      </c>
      <c r="D175">
        <f>ekodom35[[#This Row],[retencja]]+ekodom35[[#This Row],[Stan przed]]</f>
        <v>0</v>
      </c>
      <c r="E175">
        <f>IF(ekodom35[[#This Row],[Dzień tygodnia]] = 3, 260, 190)</f>
        <v>190</v>
      </c>
      <c r="F175">
        <f>WEEKDAY(ekodom35[[#This Row],[Data]],2)</f>
        <v>4</v>
      </c>
      <c r="G175" s="4">
        <f>IF(ekodom35[[#This Row],[retencja]]= 0, G174+1, 0)</f>
        <v>6</v>
      </c>
      <c r="H175" s="4">
        <f>IF(AND(AND(ekodom35[[#This Row],[Dni bez deszczu dp]] &gt;= 5, MOD(ekodom35[[#This Row],[Dni bez deszczu dp]], 5) = 0), ekodom35[[#This Row],[Czy dobry przedział ]] = "TAK"), 300, 0)</f>
        <v>0</v>
      </c>
      <c r="I175" s="4" t="str">
        <f>IF(AND(ekodom35[[#This Row],[Data]] &gt;= DATE(2022,4,1), ekodom35[[#This Row],[Data]]&lt;=DATE(2022,9, 30)), "TAK", "NIE")</f>
        <v>TAK</v>
      </c>
      <c r="J175" s="4">
        <f>ekodom35[[#This Row],[Zużycie rodzinne]]+ekodom35[[#This Row],[Specjalne dolanie]]</f>
        <v>190</v>
      </c>
      <c r="K175" s="4">
        <f>ekodom35[[#This Row],[Stan po renetcji]]-ekodom35[[#This Row],[Zmiana]]</f>
        <v>-190</v>
      </c>
      <c r="L175" s="4">
        <f>MAX(ekodom35[[#This Row],[Zbiornik po zmianie]],0)</f>
        <v>0</v>
      </c>
    </row>
    <row r="176" spans="1:12" x14ac:dyDescent="0.45">
      <c r="A176" s="1">
        <v>44736</v>
      </c>
      <c r="B176">
        <v>0</v>
      </c>
      <c r="C176">
        <f t="shared" si="2"/>
        <v>0</v>
      </c>
      <c r="D176">
        <f>ekodom35[[#This Row],[retencja]]+ekodom35[[#This Row],[Stan przed]]</f>
        <v>0</v>
      </c>
      <c r="E176">
        <f>IF(ekodom35[[#This Row],[Dzień tygodnia]] = 3, 260, 190)</f>
        <v>190</v>
      </c>
      <c r="F176">
        <f>WEEKDAY(ekodom35[[#This Row],[Data]],2)</f>
        <v>5</v>
      </c>
      <c r="G176" s="4">
        <f>IF(ekodom35[[#This Row],[retencja]]= 0, G175+1, 0)</f>
        <v>7</v>
      </c>
      <c r="H176" s="4">
        <f>IF(AND(AND(ekodom35[[#This Row],[Dni bez deszczu dp]] &gt;= 5, MOD(ekodom35[[#This Row],[Dni bez deszczu dp]], 5) = 0), ekodom35[[#This Row],[Czy dobry przedział ]] = "TAK"), 300, 0)</f>
        <v>0</v>
      </c>
      <c r="I176" s="4" t="str">
        <f>IF(AND(ekodom35[[#This Row],[Data]] &gt;= DATE(2022,4,1), ekodom35[[#This Row],[Data]]&lt;=DATE(2022,9, 30)), "TAK", "NIE")</f>
        <v>TAK</v>
      </c>
      <c r="J176" s="4">
        <f>ekodom35[[#This Row],[Zużycie rodzinne]]+ekodom35[[#This Row],[Specjalne dolanie]]</f>
        <v>190</v>
      </c>
      <c r="K176" s="4">
        <f>ekodom35[[#This Row],[Stan po renetcji]]-ekodom35[[#This Row],[Zmiana]]</f>
        <v>-190</v>
      </c>
      <c r="L176" s="4">
        <f>MAX(ekodom35[[#This Row],[Zbiornik po zmianie]],0)</f>
        <v>0</v>
      </c>
    </row>
    <row r="177" spans="1:12" x14ac:dyDescent="0.45">
      <c r="A177" s="1">
        <v>44737</v>
      </c>
      <c r="B177">
        <v>0</v>
      </c>
      <c r="C177">
        <f t="shared" si="2"/>
        <v>0</v>
      </c>
      <c r="D177">
        <f>ekodom35[[#This Row],[retencja]]+ekodom35[[#This Row],[Stan przed]]</f>
        <v>0</v>
      </c>
      <c r="E177">
        <f>IF(ekodom35[[#This Row],[Dzień tygodnia]] = 3, 260, 190)</f>
        <v>190</v>
      </c>
      <c r="F177">
        <f>WEEKDAY(ekodom35[[#This Row],[Data]],2)</f>
        <v>6</v>
      </c>
      <c r="G177" s="4">
        <f>IF(ekodom35[[#This Row],[retencja]]= 0, G176+1, 0)</f>
        <v>8</v>
      </c>
      <c r="H177" s="4">
        <f>IF(AND(AND(ekodom35[[#This Row],[Dni bez deszczu dp]] &gt;= 5, MOD(ekodom35[[#This Row],[Dni bez deszczu dp]], 5) = 0), ekodom35[[#This Row],[Czy dobry przedział ]] = "TAK"), 300, 0)</f>
        <v>0</v>
      </c>
      <c r="I177" s="4" t="str">
        <f>IF(AND(ekodom35[[#This Row],[Data]] &gt;= DATE(2022,4,1), ekodom35[[#This Row],[Data]]&lt;=DATE(2022,9, 30)), "TAK", "NIE")</f>
        <v>TAK</v>
      </c>
      <c r="J177" s="4">
        <f>ekodom35[[#This Row],[Zużycie rodzinne]]+ekodom35[[#This Row],[Specjalne dolanie]]</f>
        <v>190</v>
      </c>
      <c r="K177" s="4">
        <f>ekodom35[[#This Row],[Stan po renetcji]]-ekodom35[[#This Row],[Zmiana]]</f>
        <v>-190</v>
      </c>
      <c r="L177" s="4">
        <f>MAX(ekodom35[[#This Row],[Zbiornik po zmianie]],0)</f>
        <v>0</v>
      </c>
    </row>
    <row r="178" spans="1:12" x14ac:dyDescent="0.45">
      <c r="A178" s="1">
        <v>44738</v>
      </c>
      <c r="B178">
        <v>540</v>
      </c>
      <c r="C178">
        <f t="shared" si="2"/>
        <v>0</v>
      </c>
      <c r="D178">
        <f>ekodom35[[#This Row],[retencja]]+ekodom35[[#This Row],[Stan przed]]</f>
        <v>540</v>
      </c>
      <c r="E178">
        <f>IF(ekodom35[[#This Row],[Dzień tygodnia]] = 3, 260, 190)</f>
        <v>190</v>
      </c>
      <c r="F178">
        <f>WEEKDAY(ekodom35[[#This Row],[Data]],2)</f>
        <v>7</v>
      </c>
      <c r="G178" s="4">
        <f>IF(ekodom35[[#This Row],[retencja]]= 0, G177+1, 0)</f>
        <v>0</v>
      </c>
      <c r="H178" s="4">
        <f>IF(AND(AND(ekodom35[[#This Row],[Dni bez deszczu dp]] &gt;= 5, MOD(ekodom35[[#This Row],[Dni bez deszczu dp]], 5) = 0), ekodom35[[#This Row],[Czy dobry przedział ]] = "TAK"), 300, 0)</f>
        <v>0</v>
      </c>
      <c r="I178" s="4" t="str">
        <f>IF(AND(ekodom35[[#This Row],[Data]] &gt;= DATE(2022,4,1), ekodom35[[#This Row],[Data]]&lt;=DATE(2022,9, 30)), "TAK", "NIE")</f>
        <v>TAK</v>
      </c>
      <c r="J178" s="4">
        <f>ekodom35[[#This Row],[Zużycie rodzinne]]+ekodom35[[#This Row],[Specjalne dolanie]]</f>
        <v>190</v>
      </c>
      <c r="K178" s="4">
        <f>ekodom35[[#This Row],[Stan po renetcji]]-ekodom35[[#This Row],[Zmiana]]</f>
        <v>350</v>
      </c>
      <c r="L178" s="4">
        <f>MAX(ekodom35[[#This Row],[Zbiornik po zmianie]],0)</f>
        <v>350</v>
      </c>
    </row>
    <row r="179" spans="1:12" x14ac:dyDescent="0.45">
      <c r="A179" s="1">
        <v>44739</v>
      </c>
      <c r="B179">
        <v>607</v>
      </c>
      <c r="C179">
        <f t="shared" si="2"/>
        <v>350</v>
      </c>
      <c r="D179">
        <f>ekodom35[[#This Row],[retencja]]+ekodom35[[#This Row],[Stan przed]]</f>
        <v>957</v>
      </c>
      <c r="E179">
        <f>IF(ekodom35[[#This Row],[Dzień tygodnia]] = 3, 260, 190)</f>
        <v>190</v>
      </c>
      <c r="F179">
        <f>WEEKDAY(ekodom35[[#This Row],[Data]],2)</f>
        <v>1</v>
      </c>
      <c r="G179" s="4">
        <f>IF(ekodom35[[#This Row],[retencja]]= 0, G178+1, 0)</f>
        <v>0</v>
      </c>
      <c r="H179" s="4">
        <f>IF(AND(AND(ekodom35[[#This Row],[Dni bez deszczu dp]] &gt;= 5, MOD(ekodom35[[#This Row],[Dni bez deszczu dp]], 5) = 0), ekodom35[[#This Row],[Czy dobry przedział ]] = "TAK"), 300, 0)</f>
        <v>0</v>
      </c>
      <c r="I179" s="4" t="str">
        <f>IF(AND(ekodom35[[#This Row],[Data]] &gt;= DATE(2022,4,1), ekodom35[[#This Row],[Data]]&lt;=DATE(2022,9, 30)), "TAK", "NIE")</f>
        <v>TAK</v>
      </c>
      <c r="J179" s="4">
        <f>ekodom35[[#This Row],[Zużycie rodzinne]]+ekodom35[[#This Row],[Specjalne dolanie]]</f>
        <v>190</v>
      </c>
      <c r="K179" s="4">
        <f>ekodom35[[#This Row],[Stan po renetcji]]-ekodom35[[#This Row],[Zmiana]]</f>
        <v>767</v>
      </c>
      <c r="L179" s="4">
        <f>MAX(ekodom35[[#This Row],[Zbiornik po zmianie]],0)</f>
        <v>767</v>
      </c>
    </row>
    <row r="180" spans="1:12" x14ac:dyDescent="0.45">
      <c r="A180" s="1">
        <v>44740</v>
      </c>
      <c r="B180">
        <v>603</v>
      </c>
      <c r="C180">
        <f t="shared" si="2"/>
        <v>767</v>
      </c>
      <c r="D180">
        <f>ekodom35[[#This Row],[retencja]]+ekodom35[[#This Row],[Stan przed]]</f>
        <v>1370</v>
      </c>
      <c r="E180">
        <f>IF(ekodom35[[#This Row],[Dzień tygodnia]] = 3, 260, 190)</f>
        <v>190</v>
      </c>
      <c r="F180">
        <f>WEEKDAY(ekodom35[[#This Row],[Data]],2)</f>
        <v>2</v>
      </c>
      <c r="G180" s="4">
        <f>IF(ekodom35[[#This Row],[retencja]]= 0, G179+1, 0)</f>
        <v>0</v>
      </c>
      <c r="H180" s="4">
        <f>IF(AND(AND(ekodom35[[#This Row],[Dni bez deszczu dp]] &gt;= 5, MOD(ekodom35[[#This Row],[Dni bez deszczu dp]], 5) = 0), ekodom35[[#This Row],[Czy dobry przedział ]] = "TAK"), 300, 0)</f>
        <v>0</v>
      </c>
      <c r="I180" s="4" t="str">
        <f>IF(AND(ekodom35[[#This Row],[Data]] &gt;= DATE(2022,4,1), ekodom35[[#This Row],[Data]]&lt;=DATE(2022,9, 30)), "TAK", "NIE")</f>
        <v>TAK</v>
      </c>
      <c r="J180" s="4">
        <f>ekodom35[[#This Row],[Zużycie rodzinne]]+ekodom35[[#This Row],[Specjalne dolanie]]</f>
        <v>190</v>
      </c>
      <c r="K180" s="4">
        <f>ekodom35[[#This Row],[Stan po renetcji]]-ekodom35[[#This Row],[Zmiana]]</f>
        <v>1180</v>
      </c>
      <c r="L180" s="4">
        <f>MAX(ekodom35[[#This Row],[Zbiornik po zmianie]],0)</f>
        <v>1180</v>
      </c>
    </row>
    <row r="181" spans="1:12" x14ac:dyDescent="0.45">
      <c r="A181" s="1">
        <v>44741</v>
      </c>
      <c r="B181">
        <v>0</v>
      </c>
      <c r="C181">
        <f t="shared" si="2"/>
        <v>1180</v>
      </c>
      <c r="D181">
        <f>ekodom35[[#This Row],[retencja]]+ekodom35[[#This Row],[Stan przed]]</f>
        <v>1180</v>
      </c>
      <c r="E181">
        <f>IF(ekodom35[[#This Row],[Dzień tygodnia]] = 3, 260, 190)</f>
        <v>260</v>
      </c>
      <c r="F181">
        <f>WEEKDAY(ekodom35[[#This Row],[Data]],2)</f>
        <v>3</v>
      </c>
      <c r="G181" s="4">
        <f>IF(ekodom35[[#This Row],[retencja]]= 0, G180+1, 0)</f>
        <v>1</v>
      </c>
      <c r="H181" s="4">
        <f>IF(AND(AND(ekodom35[[#This Row],[Dni bez deszczu dp]] &gt;= 5, MOD(ekodom35[[#This Row],[Dni bez deszczu dp]], 5) = 0), ekodom35[[#This Row],[Czy dobry przedział ]] = "TAK"), 300, 0)</f>
        <v>0</v>
      </c>
      <c r="I181" s="4" t="str">
        <f>IF(AND(ekodom35[[#This Row],[Data]] &gt;= DATE(2022,4,1), ekodom35[[#This Row],[Data]]&lt;=DATE(2022,9, 30)), "TAK", "NIE")</f>
        <v>TAK</v>
      </c>
      <c r="J181" s="4">
        <f>ekodom35[[#This Row],[Zużycie rodzinne]]+ekodom35[[#This Row],[Specjalne dolanie]]</f>
        <v>260</v>
      </c>
      <c r="K181" s="4">
        <f>ekodom35[[#This Row],[Stan po renetcji]]-ekodom35[[#This Row],[Zmiana]]</f>
        <v>920</v>
      </c>
      <c r="L181" s="4">
        <f>MAX(ekodom35[[#This Row],[Zbiornik po zmianie]],0)</f>
        <v>920</v>
      </c>
    </row>
    <row r="182" spans="1:12" x14ac:dyDescent="0.45">
      <c r="A182" s="1">
        <v>44742</v>
      </c>
      <c r="B182">
        <v>0</v>
      </c>
      <c r="C182">
        <f t="shared" si="2"/>
        <v>920</v>
      </c>
      <c r="D182">
        <f>ekodom35[[#This Row],[retencja]]+ekodom35[[#This Row],[Stan przed]]</f>
        <v>920</v>
      </c>
      <c r="E182">
        <f>IF(ekodom35[[#This Row],[Dzień tygodnia]] = 3, 260, 190)</f>
        <v>190</v>
      </c>
      <c r="F182">
        <f>WEEKDAY(ekodom35[[#This Row],[Data]],2)</f>
        <v>4</v>
      </c>
      <c r="G182" s="4">
        <f>IF(ekodom35[[#This Row],[retencja]]= 0, G181+1, 0)</f>
        <v>2</v>
      </c>
      <c r="H182" s="4">
        <f>IF(AND(AND(ekodom35[[#This Row],[Dni bez deszczu dp]] &gt;= 5, MOD(ekodom35[[#This Row],[Dni bez deszczu dp]], 5) = 0), ekodom35[[#This Row],[Czy dobry przedział ]] = "TAK"), 300, 0)</f>
        <v>0</v>
      </c>
      <c r="I182" s="4" t="str">
        <f>IF(AND(ekodom35[[#This Row],[Data]] &gt;= DATE(2022,4,1), ekodom35[[#This Row],[Data]]&lt;=DATE(2022,9, 30)), "TAK", "NIE")</f>
        <v>TAK</v>
      </c>
      <c r="J182" s="4">
        <f>ekodom35[[#This Row],[Zużycie rodzinne]]+ekodom35[[#This Row],[Specjalne dolanie]]</f>
        <v>190</v>
      </c>
      <c r="K182" s="4">
        <f>ekodom35[[#This Row],[Stan po renetcji]]-ekodom35[[#This Row],[Zmiana]]</f>
        <v>730</v>
      </c>
      <c r="L182" s="4">
        <f>MAX(ekodom35[[#This Row],[Zbiornik po zmianie]],0)</f>
        <v>730</v>
      </c>
    </row>
    <row r="183" spans="1:12" x14ac:dyDescent="0.45">
      <c r="A183" s="1">
        <v>44743</v>
      </c>
      <c r="B183">
        <v>0</v>
      </c>
      <c r="C183">
        <f t="shared" si="2"/>
        <v>730</v>
      </c>
      <c r="D183">
        <f>ekodom35[[#This Row],[retencja]]+ekodom35[[#This Row],[Stan przed]]</f>
        <v>730</v>
      </c>
      <c r="E183">
        <f>IF(ekodom35[[#This Row],[Dzień tygodnia]] = 3, 260, 190)</f>
        <v>190</v>
      </c>
      <c r="F183">
        <f>WEEKDAY(ekodom35[[#This Row],[Data]],2)</f>
        <v>5</v>
      </c>
      <c r="G183" s="4">
        <f>IF(ekodom35[[#This Row],[retencja]]= 0, G182+1, 0)</f>
        <v>3</v>
      </c>
      <c r="H183" s="4">
        <f>IF(AND(AND(ekodom35[[#This Row],[Dni bez deszczu dp]] &gt;= 5, MOD(ekodom35[[#This Row],[Dni bez deszczu dp]], 5) = 0), ekodom35[[#This Row],[Czy dobry przedział ]] = "TAK"), 300, 0)</f>
        <v>0</v>
      </c>
      <c r="I183" s="4" t="str">
        <f>IF(AND(ekodom35[[#This Row],[Data]] &gt;= DATE(2022,4,1), ekodom35[[#This Row],[Data]]&lt;=DATE(2022,9, 30)), "TAK", "NIE")</f>
        <v>TAK</v>
      </c>
      <c r="J183" s="4">
        <f>ekodom35[[#This Row],[Zużycie rodzinne]]+ekodom35[[#This Row],[Specjalne dolanie]]</f>
        <v>190</v>
      </c>
      <c r="K183" s="4">
        <f>ekodom35[[#This Row],[Stan po renetcji]]-ekodom35[[#This Row],[Zmiana]]</f>
        <v>540</v>
      </c>
      <c r="L183" s="4">
        <f>MAX(ekodom35[[#This Row],[Zbiornik po zmianie]],0)</f>
        <v>540</v>
      </c>
    </row>
    <row r="184" spans="1:12" x14ac:dyDescent="0.45">
      <c r="A184" s="1">
        <v>44744</v>
      </c>
      <c r="B184">
        <v>0</v>
      </c>
      <c r="C184">
        <f t="shared" si="2"/>
        <v>540</v>
      </c>
      <c r="D184">
        <f>ekodom35[[#This Row],[retencja]]+ekodom35[[#This Row],[Stan przed]]</f>
        <v>540</v>
      </c>
      <c r="E184">
        <f>IF(ekodom35[[#This Row],[Dzień tygodnia]] = 3, 260, 190)</f>
        <v>190</v>
      </c>
      <c r="F184">
        <f>WEEKDAY(ekodom35[[#This Row],[Data]],2)</f>
        <v>6</v>
      </c>
      <c r="G184" s="4">
        <f>IF(ekodom35[[#This Row],[retencja]]= 0, G183+1, 0)</f>
        <v>4</v>
      </c>
      <c r="H184" s="4">
        <f>IF(AND(AND(ekodom35[[#This Row],[Dni bez deszczu dp]] &gt;= 5, MOD(ekodom35[[#This Row],[Dni bez deszczu dp]], 5) = 0), ekodom35[[#This Row],[Czy dobry przedział ]] = "TAK"), 300, 0)</f>
        <v>0</v>
      </c>
      <c r="I184" s="4" t="str">
        <f>IF(AND(ekodom35[[#This Row],[Data]] &gt;= DATE(2022,4,1), ekodom35[[#This Row],[Data]]&lt;=DATE(2022,9, 30)), "TAK", "NIE")</f>
        <v>TAK</v>
      </c>
      <c r="J184" s="4">
        <f>ekodom35[[#This Row],[Zużycie rodzinne]]+ekodom35[[#This Row],[Specjalne dolanie]]</f>
        <v>190</v>
      </c>
      <c r="K184" s="4">
        <f>ekodom35[[#This Row],[Stan po renetcji]]-ekodom35[[#This Row],[Zmiana]]</f>
        <v>350</v>
      </c>
      <c r="L184" s="4">
        <f>MAX(ekodom35[[#This Row],[Zbiornik po zmianie]],0)</f>
        <v>350</v>
      </c>
    </row>
    <row r="185" spans="1:12" x14ac:dyDescent="0.45">
      <c r="A185" s="1">
        <v>44745</v>
      </c>
      <c r="B185">
        <v>0</v>
      </c>
      <c r="C185">
        <f t="shared" si="2"/>
        <v>350</v>
      </c>
      <c r="D185">
        <f>ekodom35[[#This Row],[retencja]]+ekodom35[[#This Row],[Stan przed]]</f>
        <v>350</v>
      </c>
      <c r="E185">
        <f>IF(ekodom35[[#This Row],[Dzień tygodnia]] = 3, 260, 190)</f>
        <v>190</v>
      </c>
      <c r="F185">
        <f>WEEKDAY(ekodom35[[#This Row],[Data]],2)</f>
        <v>7</v>
      </c>
      <c r="G185" s="4">
        <f>IF(ekodom35[[#This Row],[retencja]]= 0, G184+1, 0)</f>
        <v>5</v>
      </c>
      <c r="H185" s="4">
        <f>IF(AND(AND(ekodom35[[#This Row],[Dni bez deszczu dp]] &gt;= 5, MOD(ekodom35[[#This Row],[Dni bez deszczu dp]], 5) = 0), ekodom35[[#This Row],[Czy dobry przedział ]] = "TAK"), 300, 0)</f>
        <v>300</v>
      </c>
      <c r="I185" s="4" t="str">
        <f>IF(AND(ekodom35[[#This Row],[Data]] &gt;= DATE(2022,4,1), ekodom35[[#This Row],[Data]]&lt;=DATE(2022,9, 30)), "TAK", "NIE")</f>
        <v>TAK</v>
      </c>
      <c r="J185" s="4">
        <f>ekodom35[[#This Row],[Zużycie rodzinne]]+ekodom35[[#This Row],[Specjalne dolanie]]</f>
        <v>490</v>
      </c>
      <c r="K185" s="4">
        <f>ekodom35[[#This Row],[Stan po renetcji]]-ekodom35[[#This Row],[Zmiana]]</f>
        <v>-140</v>
      </c>
      <c r="L185" s="4">
        <f>MAX(ekodom35[[#This Row],[Zbiornik po zmianie]],0)</f>
        <v>0</v>
      </c>
    </row>
    <row r="186" spans="1:12" x14ac:dyDescent="0.45">
      <c r="A186" s="1">
        <v>44746</v>
      </c>
      <c r="B186">
        <v>0</v>
      </c>
      <c r="C186">
        <f t="shared" si="2"/>
        <v>0</v>
      </c>
      <c r="D186">
        <f>ekodom35[[#This Row],[retencja]]+ekodom35[[#This Row],[Stan przed]]</f>
        <v>0</v>
      </c>
      <c r="E186">
        <f>IF(ekodom35[[#This Row],[Dzień tygodnia]] = 3, 260, 190)</f>
        <v>190</v>
      </c>
      <c r="F186">
        <f>WEEKDAY(ekodom35[[#This Row],[Data]],2)</f>
        <v>1</v>
      </c>
      <c r="G186" s="4">
        <f>IF(ekodom35[[#This Row],[retencja]]= 0, G185+1, 0)</f>
        <v>6</v>
      </c>
      <c r="H186" s="4">
        <f>IF(AND(AND(ekodom35[[#This Row],[Dni bez deszczu dp]] &gt;= 5, MOD(ekodom35[[#This Row],[Dni bez deszczu dp]], 5) = 0), ekodom35[[#This Row],[Czy dobry przedział ]] = "TAK"), 300, 0)</f>
        <v>0</v>
      </c>
      <c r="I186" s="4" t="str">
        <f>IF(AND(ekodom35[[#This Row],[Data]] &gt;= DATE(2022,4,1), ekodom35[[#This Row],[Data]]&lt;=DATE(2022,9, 30)), "TAK", "NIE")</f>
        <v>TAK</v>
      </c>
      <c r="J186" s="4">
        <f>ekodom35[[#This Row],[Zużycie rodzinne]]+ekodom35[[#This Row],[Specjalne dolanie]]</f>
        <v>190</v>
      </c>
      <c r="K186" s="4">
        <f>ekodom35[[#This Row],[Stan po renetcji]]-ekodom35[[#This Row],[Zmiana]]</f>
        <v>-190</v>
      </c>
      <c r="L186" s="4">
        <f>MAX(ekodom35[[#This Row],[Zbiornik po zmianie]],0)</f>
        <v>0</v>
      </c>
    </row>
    <row r="187" spans="1:12" x14ac:dyDescent="0.45">
      <c r="A187" s="1">
        <v>44747</v>
      </c>
      <c r="B187">
        <v>0</v>
      </c>
      <c r="C187">
        <f t="shared" si="2"/>
        <v>0</v>
      </c>
      <c r="D187">
        <f>ekodom35[[#This Row],[retencja]]+ekodom35[[#This Row],[Stan przed]]</f>
        <v>0</v>
      </c>
      <c r="E187">
        <f>IF(ekodom35[[#This Row],[Dzień tygodnia]] = 3, 260, 190)</f>
        <v>190</v>
      </c>
      <c r="F187">
        <f>WEEKDAY(ekodom35[[#This Row],[Data]],2)</f>
        <v>2</v>
      </c>
      <c r="G187" s="4">
        <f>IF(ekodom35[[#This Row],[retencja]]= 0, G186+1, 0)</f>
        <v>7</v>
      </c>
      <c r="H187" s="4">
        <f>IF(AND(AND(ekodom35[[#This Row],[Dni bez deszczu dp]] &gt;= 5, MOD(ekodom35[[#This Row],[Dni bez deszczu dp]], 5) = 0), ekodom35[[#This Row],[Czy dobry przedział ]] = "TAK"), 300, 0)</f>
        <v>0</v>
      </c>
      <c r="I187" s="4" t="str">
        <f>IF(AND(ekodom35[[#This Row],[Data]] &gt;= DATE(2022,4,1), ekodom35[[#This Row],[Data]]&lt;=DATE(2022,9, 30)), "TAK", "NIE")</f>
        <v>TAK</v>
      </c>
      <c r="J187" s="4">
        <f>ekodom35[[#This Row],[Zużycie rodzinne]]+ekodom35[[#This Row],[Specjalne dolanie]]</f>
        <v>190</v>
      </c>
      <c r="K187" s="4">
        <f>ekodom35[[#This Row],[Stan po renetcji]]-ekodom35[[#This Row],[Zmiana]]</f>
        <v>-190</v>
      </c>
      <c r="L187" s="4">
        <f>MAX(ekodom35[[#This Row],[Zbiornik po zmianie]],0)</f>
        <v>0</v>
      </c>
    </row>
    <row r="188" spans="1:12" x14ac:dyDescent="0.45">
      <c r="A188" s="1">
        <v>44748</v>
      </c>
      <c r="B188">
        <v>527</v>
      </c>
      <c r="C188">
        <f t="shared" si="2"/>
        <v>0</v>
      </c>
      <c r="D188">
        <f>ekodom35[[#This Row],[retencja]]+ekodom35[[#This Row],[Stan przed]]</f>
        <v>527</v>
      </c>
      <c r="E188">
        <f>IF(ekodom35[[#This Row],[Dzień tygodnia]] = 3, 260, 190)</f>
        <v>260</v>
      </c>
      <c r="F188">
        <f>WEEKDAY(ekodom35[[#This Row],[Data]],2)</f>
        <v>3</v>
      </c>
      <c r="G188" s="4">
        <f>IF(ekodom35[[#This Row],[retencja]]= 0, G187+1, 0)</f>
        <v>0</v>
      </c>
      <c r="H188" s="4">
        <f>IF(AND(AND(ekodom35[[#This Row],[Dni bez deszczu dp]] &gt;= 5, MOD(ekodom35[[#This Row],[Dni bez deszczu dp]], 5) = 0), ekodom35[[#This Row],[Czy dobry przedział ]] = "TAK"), 300, 0)</f>
        <v>0</v>
      </c>
      <c r="I188" s="4" t="str">
        <f>IF(AND(ekodom35[[#This Row],[Data]] &gt;= DATE(2022,4,1), ekodom35[[#This Row],[Data]]&lt;=DATE(2022,9, 30)), "TAK", "NIE")</f>
        <v>TAK</v>
      </c>
      <c r="J188" s="4">
        <f>ekodom35[[#This Row],[Zużycie rodzinne]]+ekodom35[[#This Row],[Specjalne dolanie]]</f>
        <v>260</v>
      </c>
      <c r="K188" s="4">
        <f>ekodom35[[#This Row],[Stan po renetcji]]-ekodom35[[#This Row],[Zmiana]]</f>
        <v>267</v>
      </c>
      <c r="L188" s="4">
        <f>MAX(ekodom35[[#This Row],[Zbiornik po zmianie]],0)</f>
        <v>267</v>
      </c>
    </row>
    <row r="189" spans="1:12" x14ac:dyDescent="0.45">
      <c r="A189" s="1">
        <v>44749</v>
      </c>
      <c r="B189">
        <v>619</v>
      </c>
      <c r="C189">
        <f t="shared" si="2"/>
        <v>267</v>
      </c>
      <c r="D189">
        <f>ekodom35[[#This Row],[retencja]]+ekodom35[[#This Row],[Stan przed]]</f>
        <v>886</v>
      </c>
      <c r="E189">
        <f>IF(ekodom35[[#This Row],[Dzień tygodnia]] = 3, 260, 190)</f>
        <v>190</v>
      </c>
      <c r="F189">
        <f>WEEKDAY(ekodom35[[#This Row],[Data]],2)</f>
        <v>4</v>
      </c>
      <c r="G189" s="4">
        <f>IF(ekodom35[[#This Row],[retencja]]= 0, G188+1, 0)</f>
        <v>0</v>
      </c>
      <c r="H189" s="4">
        <f>IF(AND(AND(ekodom35[[#This Row],[Dni bez deszczu dp]] &gt;= 5, MOD(ekodom35[[#This Row],[Dni bez deszczu dp]], 5) = 0), ekodom35[[#This Row],[Czy dobry przedział ]] = "TAK"), 300, 0)</f>
        <v>0</v>
      </c>
      <c r="I189" s="4" t="str">
        <f>IF(AND(ekodom35[[#This Row],[Data]] &gt;= DATE(2022,4,1), ekodom35[[#This Row],[Data]]&lt;=DATE(2022,9, 30)), "TAK", "NIE")</f>
        <v>TAK</v>
      </c>
      <c r="J189" s="4">
        <f>ekodom35[[#This Row],[Zużycie rodzinne]]+ekodom35[[#This Row],[Specjalne dolanie]]</f>
        <v>190</v>
      </c>
      <c r="K189" s="4">
        <f>ekodom35[[#This Row],[Stan po renetcji]]-ekodom35[[#This Row],[Zmiana]]</f>
        <v>696</v>
      </c>
      <c r="L189" s="4">
        <f>MAX(ekodom35[[#This Row],[Zbiornik po zmianie]],0)</f>
        <v>696</v>
      </c>
    </row>
    <row r="190" spans="1:12" x14ac:dyDescent="0.45">
      <c r="A190" s="1">
        <v>44750</v>
      </c>
      <c r="B190">
        <v>0</v>
      </c>
      <c r="C190">
        <f t="shared" si="2"/>
        <v>696</v>
      </c>
      <c r="D190">
        <f>ekodom35[[#This Row],[retencja]]+ekodom35[[#This Row],[Stan przed]]</f>
        <v>696</v>
      </c>
      <c r="E190">
        <f>IF(ekodom35[[#This Row],[Dzień tygodnia]] = 3, 260, 190)</f>
        <v>190</v>
      </c>
      <c r="F190">
        <f>WEEKDAY(ekodom35[[#This Row],[Data]],2)</f>
        <v>5</v>
      </c>
      <c r="G190" s="4">
        <f>IF(ekodom35[[#This Row],[retencja]]= 0, G189+1, 0)</f>
        <v>1</v>
      </c>
      <c r="H190" s="4">
        <f>IF(AND(AND(ekodom35[[#This Row],[Dni bez deszczu dp]] &gt;= 5, MOD(ekodom35[[#This Row],[Dni bez deszczu dp]], 5) = 0), ekodom35[[#This Row],[Czy dobry przedział ]] = "TAK"), 300, 0)</f>
        <v>0</v>
      </c>
      <c r="I190" s="4" t="str">
        <f>IF(AND(ekodom35[[#This Row],[Data]] &gt;= DATE(2022,4,1), ekodom35[[#This Row],[Data]]&lt;=DATE(2022,9, 30)), "TAK", "NIE")</f>
        <v>TAK</v>
      </c>
      <c r="J190" s="4">
        <f>ekodom35[[#This Row],[Zużycie rodzinne]]+ekodom35[[#This Row],[Specjalne dolanie]]</f>
        <v>190</v>
      </c>
      <c r="K190" s="4">
        <f>ekodom35[[#This Row],[Stan po renetcji]]-ekodom35[[#This Row],[Zmiana]]</f>
        <v>506</v>
      </c>
      <c r="L190" s="4">
        <f>MAX(ekodom35[[#This Row],[Zbiornik po zmianie]],0)</f>
        <v>506</v>
      </c>
    </row>
    <row r="191" spans="1:12" x14ac:dyDescent="0.45">
      <c r="A191" s="1">
        <v>44751</v>
      </c>
      <c r="B191">
        <v>0</v>
      </c>
      <c r="C191">
        <f t="shared" si="2"/>
        <v>506</v>
      </c>
      <c r="D191">
        <f>ekodom35[[#This Row],[retencja]]+ekodom35[[#This Row],[Stan przed]]</f>
        <v>506</v>
      </c>
      <c r="E191">
        <f>IF(ekodom35[[#This Row],[Dzień tygodnia]] = 3, 260, 190)</f>
        <v>190</v>
      </c>
      <c r="F191">
        <f>WEEKDAY(ekodom35[[#This Row],[Data]],2)</f>
        <v>6</v>
      </c>
      <c r="G191" s="4">
        <f>IF(ekodom35[[#This Row],[retencja]]= 0, G190+1, 0)</f>
        <v>2</v>
      </c>
      <c r="H191" s="4">
        <f>IF(AND(AND(ekodom35[[#This Row],[Dni bez deszczu dp]] &gt;= 5, MOD(ekodom35[[#This Row],[Dni bez deszczu dp]], 5) = 0), ekodom35[[#This Row],[Czy dobry przedział ]] = "TAK"), 300, 0)</f>
        <v>0</v>
      </c>
      <c r="I191" s="4" t="str">
        <f>IF(AND(ekodom35[[#This Row],[Data]] &gt;= DATE(2022,4,1), ekodom35[[#This Row],[Data]]&lt;=DATE(2022,9, 30)), "TAK", "NIE")</f>
        <v>TAK</v>
      </c>
      <c r="J191" s="4">
        <f>ekodom35[[#This Row],[Zużycie rodzinne]]+ekodom35[[#This Row],[Specjalne dolanie]]</f>
        <v>190</v>
      </c>
      <c r="K191" s="4">
        <f>ekodom35[[#This Row],[Stan po renetcji]]-ekodom35[[#This Row],[Zmiana]]</f>
        <v>316</v>
      </c>
      <c r="L191" s="4">
        <f>MAX(ekodom35[[#This Row],[Zbiornik po zmianie]],0)</f>
        <v>316</v>
      </c>
    </row>
    <row r="192" spans="1:12" x14ac:dyDescent="0.45">
      <c r="A192" s="1">
        <v>44752</v>
      </c>
      <c r="B192">
        <v>0</v>
      </c>
      <c r="C192">
        <f t="shared" si="2"/>
        <v>316</v>
      </c>
      <c r="D192">
        <f>ekodom35[[#This Row],[retencja]]+ekodom35[[#This Row],[Stan przed]]</f>
        <v>316</v>
      </c>
      <c r="E192">
        <f>IF(ekodom35[[#This Row],[Dzień tygodnia]] = 3, 260, 190)</f>
        <v>190</v>
      </c>
      <c r="F192">
        <f>WEEKDAY(ekodom35[[#This Row],[Data]],2)</f>
        <v>7</v>
      </c>
      <c r="G192" s="4">
        <f>IF(ekodom35[[#This Row],[retencja]]= 0, G191+1, 0)</f>
        <v>3</v>
      </c>
      <c r="H192" s="4">
        <f>IF(AND(AND(ekodom35[[#This Row],[Dni bez deszczu dp]] &gt;= 5, MOD(ekodom35[[#This Row],[Dni bez deszczu dp]], 5) = 0), ekodom35[[#This Row],[Czy dobry przedział ]] = "TAK"), 300, 0)</f>
        <v>0</v>
      </c>
      <c r="I192" s="4" t="str">
        <f>IF(AND(ekodom35[[#This Row],[Data]] &gt;= DATE(2022,4,1), ekodom35[[#This Row],[Data]]&lt;=DATE(2022,9, 30)), "TAK", "NIE")</f>
        <v>TAK</v>
      </c>
      <c r="J192" s="4">
        <f>ekodom35[[#This Row],[Zużycie rodzinne]]+ekodom35[[#This Row],[Specjalne dolanie]]</f>
        <v>190</v>
      </c>
      <c r="K192" s="4">
        <f>ekodom35[[#This Row],[Stan po renetcji]]-ekodom35[[#This Row],[Zmiana]]</f>
        <v>126</v>
      </c>
      <c r="L192" s="4">
        <f>MAX(ekodom35[[#This Row],[Zbiornik po zmianie]],0)</f>
        <v>126</v>
      </c>
    </row>
    <row r="193" spans="1:12" x14ac:dyDescent="0.45">
      <c r="A193" s="1">
        <v>44753</v>
      </c>
      <c r="B193">
        <v>170</v>
      </c>
      <c r="C193">
        <f t="shared" si="2"/>
        <v>126</v>
      </c>
      <c r="D193">
        <f>ekodom35[[#This Row],[retencja]]+ekodom35[[#This Row],[Stan przed]]</f>
        <v>296</v>
      </c>
      <c r="E193">
        <f>IF(ekodom35[[#This Row],[Dzień tygodnia]] = 3, 260, 190)</f>
        <v>190</v>
      </c>
      <c r="F193">
        <f>WEEKDAY(ekodom35[[#This Row],[Data]],2)</f>
        <v>1</v>
      </c>
      <c r="G193" s="4">
        <f>IF(ekodom35[[#This Row],[retencja]]= 0, G192+1, 0)</f>
        <v>0</v>
      </c>
      <c r="H193" s="4">
        <f>IF(AND(AND(ekodom35[[#This Row],[Dni bez deszczu dp]] &gt;= 5, MOD(ekodom35[[#This Row],[Dni bez deszczu dp]], 5) = 0), ekodom35[[#This Row],[Czy dobry przedział ]] = "TAK"), 300, 0)</f>
        <v>0</v>
      </c>
      <c r="I193" s="4" t="str">
        <f>IF(AND(ekodom35[[#This Row],[Data]] &gt;= DATE(2022,4,1), ekodom35[[#This Row],[Data]]&lt;=DATE(2022,9, 30)), "TAK", "NIE")</f>
        <v>TAK</v>
      </c>
      <c r="J193" s="4">
        <f>ekodom35[[#This Row],[Zużycie rodzinne]]+ekodom35[[#This Row],[Specjalne dolanie]]</f>
        <v>190</v>
      </c>
      <c r="K193" s="4">
        <f>ekodom35[[#This Row],[Stan po renetcji]]-ekodom35[[#This Row],[Zmiana]]</f>
        <v>106</v>
      </c>
      <c r="L193" s="4">
        <f>MAX(ekodom35[[#This Row],[Zbiornik po zmianie]],0)</f>
        <v>106</v>
      </c>
    </row>
    <row r="194" spans="1:12" x14ac:dyDescent="0.45">
      <c r="A194" s="1">
        <v>44754</v>
      </c>
      <c r="B194">
        <v>13</v>
      </c>
      <c r="C194">
        <f t="shared" si="2"/>
        <v>106</v>
      </c>
      <c r="D194">
        <f>ekodom35[[#This Row],[retencja]]+ekodom35[[#This Row],[Stan przed]]</f>
        <v>119</v>
      </c>
      <c r="E194">
        <f>IF(ekodom35[[#This Row],[Dzień tygodnia]] = 3, 260, 190)</f>
        <v>190</v>
      </c>
      <c r="F194">
        <f>WEEKDAY(ekodom35[[#This Row],[Data]],2)</f>
        <v>2</v>
      </c>
      <c r="G194" s="4">
        <f>IF(ekodom35[[#This Row],[retencja]]= 0, G193+1, 0)</f>
        <v>0</v>
      </c>
      <c r="H194" s="4">
        <f>IF(AND(AND(ekodom35[[#This Row],[Dni bez deszczu dp]] &gt;= 5, MOD(ekodom35[[#This Row],[Dni bez deszczu dp]], 5) = 0), ekodom35[[#This Row],[Czy dobry przedział ]] = "TAK"), 300, 0)</f>
        <v>0</v>
      </c>
      <c r="I194" s="4" t="str">
        <f>IF(AND(ekodom35[[#This Row],[Data]] &gt;= DATE(2022,4,1), ekodom35[[#This Row],[Data]]&lt;=DATE(2022,9, 30)), "TAK", "NIE")</f>
        <v>TAK</v>
      </c>
      <c r="J194" s="4">
        <f>ekodom35[[#This Row],[Zużycie rodzinne]]+ekodom35[[#This Row],[Specjalne dolanie]]</f>
        <v>190</v>
      </c>
      <c r="K194" s="4">
        <f>ekodom35[[#This Row],[Stan po renetcji]]-ekodom35[[#This Row],[Zmiana]]</f>
        <v>-71</v>
      </c>
      <c r="L194" s="4">
        <f>MAX(ekodom35[[#This Row],[Zbiornik po zmianie]],0)</f>
        <v>0</v>
      </c>
    </row>
    <row r="195" spans="1:12" x14ac:dyDescent="0.45">
      <c r="A195" s="1">
        <v>44755</v>
      </c>
      <c r="B195">
        <v>0</v>
      </c>
      <c r="C195">
        <f t="shared" si="2"/>
        <v>0</v>
      </c>
      <c r="D195">
        <f>ekodom35[[#This Row],[retencja]]+ekodom35[[#This Row],[Stan przed]]</f>
        <v>0</v>
      </c>
      <c r="E195">
        <f>IF(ekodom35[[#This Row],[Dzień tygodnia]] = 3, 260, 190)</f>
        <v>260</v>
      </c>
      <c r="F195">
        <f>WEEKDAY(ekodom35[[#This Row],[Data]],2)</f>
        <v>3</v>
      </c>
      <c r="G195" s="4">
        <f>IF(ekodom35[[#This Row],[retencja]]= 0, G194+1, 0)</f>
        <v>1</v>
      </c>
      <c r="H195" s="4">
        <f>IF(AND(AND(ekodom35[[#This Row],[Dni bez deszczu dp]] &gt;= 5, MOD(ekodom35[[#This Row],[Dni bez deszczu dp]], 5) = 0), ekodom35[[#This Row],[Czy dobry przedział ]] = "TAK"), 300, 0)</f>
        <v>0</v>
      </c>
      <c r="I195" s="4" t="str">
        <f>IF(AND(ekodom35[[#This Row],[Data]] &gt;= DATE(2022,4,1), ekodom35[[#This Row],[Data]]&lt;=DATE(2022,9, 30)), "TAK", "NIE")</f>
        <v>TAK</v>
      </c>
      <c r="J195" s="4">
        <f>ekodom35[[#This Row],[Zużycie rodzinne]]+ekodom35[[#This Row],[Specjalne dolanie]]</f>
        <v>260</v>
      </c>
      <c r="K195" s="4">
        <f>ekodom35[[#This Row],[Stan po renetcji]]-ekodom35[[#This Row],[Zmiana]]</f>
        <v>-260</v>
      </c>
      <c r="L195" s="4">
        <f>MAX(ekodom35[[#This Row],[Zbiornik po zmianie]],0)</f>
        <v>0</v>
      </c>
    </row>
    <row r="196" spans="1:12" x14ac:dyDescent="0.45">
      <c r="A196" s="1">
        <v>44756</v>
      </c>
      <c r="B196">
        <v>0</v>
      </c>
      <c r="C196">
        <f t="shared" ref="C196:C259" si="3">L195</f>
        <v>0</v>
      </c>
      <c r="D196">
        <f>ekodom35[[#This Row],[retencja]]+ekodom35[[#This Row],[Stan przed]]</f>
        <v>0</v>
      </c>
      <c r="E196">
        <f>IF(ekodom35[[#This Row],[Dzień tygodnia]] = 3, 260, 190)</f>
        <v>190</v>
      </c>
      <c r="F196">
        <f>WEEKDAY(ekodom35[[#This Row],[Data]],2)</f>
        <v>4</v>
      </c>
      <c r="G196" s="4">
        <f>IF(ekodom35[[#This Row],[retencja]]= 0, G195+1, 0)</f>
        <v>2</v>
      </c>
      <c r="H196" s="4">
        <f>IF(AND(AND(ekodom35[[#This Row],[Dni bez deszczu dp]] &gt;= 5, MOD(ekodom35[[#This Row],[Dni bez deszczu dp]], 5) = 0), ekodom35[[#This Row],[Czy dobry przedział ]] = "TAK"), 300, 0)</f>
        <v>0</v>
      </c>
      <c r="I196" s="4" t="str">
        <f>IF(AND(ekodom35[[#This Row],[Data]] &gt;= DATE(2022,4,1), ekodom35[[#This Row],[Data]]&lt;=DATE(2022,9, 30)), "TAK", "NIE")</f>
        <v>TAK</v>
      </c>
      <c r="J196" s="4">
        <f>ekodom35[[#This Row],[Zużycie rodzinne]]+ekodom35[[#This Row],[Specjalne dolanie]]</f>
        <v>190</v>
      </c>
      <c r="K196" s="4">
        <f>ekodom35[[#This Row],[Stan po renetcji]]-ekodom35[[#This Row],[Zmiana]]</f>
        <v>-190</v>
      </c>
      <c r="L196" s="4">
        <f>MAX(ekodom35[[#This Row],[Zbiornik po zmianie]],0)</f>
        <v>0</v>
      </c>
    </row>
    <row r="197" spans="1:12" x14ac:dyDescent="0.45">
      <c r="A197" s="1">
        <v>44757</v>
      </c>
      <c r="B197">
        <v>0</v>
      </c>
      <c r="C197">
        <f t="shared" si="3"/>
        <v>0</v>
      </c>
      <c r="D197">
        <f>ekodom35[[#This Row],[retencja]]+ekodom35[[#This Row],[Stan przed]]</f>
        <v>0</v>
      </c>
      <c r="E197">
        <f>IF(ekodom35[[#This Row],[Dzień tygodnia]] = 3, 260, 190)</f>
        <v>190</v>
      </c>
      <c r="F197">
        <f>WEEKDAY(ekodom35[[#This Row],[Data]],2)</f>
        <v>5</v>
      </c>
      <c r="G197" s="4">
        <f>IF(ekodom35[[#This Row],[retencja]]= 0, G196+1, 0)</f>
        <v>3</v>
      </c>
      <c r="H197" s="4">
        <f>IF(AND(AND(ekodom35[[#This Row],[Dni bez deszczu dp]] &gt;= 5, MOD(ekodom35[[#This Row],[Dni bez deszczu dp]], 5) = 0), ekodom35[[#This Row],[Czy dobry przedział ]] = "TAK"), 300, 0)</f>
        <v>0</v>
      </c>
      <c r="I197" s="4" t="str">
        <f>IF(AND(ekodom35[[#This Row],[Data]] &gt;= DATE(2022,4,1), ekodom35[[#This Row],[Data]]&lt;=DATE(2022,9, 30)), "TAK", "NIE")</f>
        <v>TAK</v>
      </c>
      <c r="J197" s="4">
        <f>ekodom35[[#This Row],[Zużycie rodzinne]]+ekodom35[[#This Row],[Specjalne dolanie]]</f>
        <v>190</v>
      </c>
      <c r="K197" s="4">
        <f>ekodom35[[#This Row],[Stan po renetcji]]-ekodom35[[#This Row],[Zmiana]]</f>
        <v>-190</v>
      </c>
      <c r="L197" s="4">
        <f>MAX(ekodom35[[#This Row],[Zbiornik po zmianie]],0)</f>
        <v>0</v>
      </c>
    </row>
    <row r="198" spans="1:12" x14ac:dyDescent="0.45">
      <c r="A198" s="1">
        <v>44758</v>
      </c>
      <c r="B198">
        <v>0</v>
      </c>
      <c r="C198">
        <f t="shared" si="3"/>
        <v>0</v>
      </c>
      <c r="D198">
        <f>ekodom35[[#This Row],[retencja]]+ekodom35[[#This Row],[Stan przed]]</f>
        <v>0</v>
      </c>
      <c r="E198">
        <f>IF(ekodom35[[#This Row],[Dzień tygodnia]] = 3, 260, 190)</f>
        <v>190</v>
      </c>
      <c r="F198">
        <f>WEEKDAY(ekodom35[[#This Row],[Data]],2)</f>
        <v>6</v>
      </c>
      <c r="G198" s="4">
        <f>IF(ekodom35[[#This Row],[retencja]]= 0, G197+1, 0)</f>
        <v>4</v>
      </c>
      <c r="H198" s="4">
        <f>IF(AND(AND(ekodom35[[#This Row],[Dni bez deszczu dp]] &gt;= 5, MOD(ekodom35[[#This Row],[Dni bez deszczu dp]], 5) = 0), ekodom35[[#This Row],[Czy dobry przedział ]] = "TAK"), 300, 0)</f>
        <v>0</v>
      </c>
      <c r="I198" s="4" t="str">
        <f>IF(AND(ekodom35[[#This Row],[Data]] &gt;= DATE(2022,4,1), ekodom35[[#This Row],[Data]]&lt;=DATE(2022,9, 30)), "TAK", "NIE")</f>
        <v>TAK</v>
      </c>
      <c r="J198" s="4">
        <f>ekodom35[[#This Row],[Zużycie rodzinne]]+ekodom35[[#This Row],[Specjalne dolanie]]</f>
        <v>190</v>
      </c>
      <c r="K198" s="4">
        <f>ekodom35[[#This Row],[Stan po renetcji]]-ekodom35[[#This Row],[Zmiana]]</f>
        <v>-190</v>
      </c>
      <c r="L198" s="4">
        <f>MAX(ekodom35[[#This Row],[Zbiornik po zmianie]],0)</f>
        <v>0</v>
      </c>
    </row>
    <row r="199" spans="1:12" x14ac:dyDescent="0.45">
      <c r="A199" s="1">
        <v>44759</v>
      </c>
      <c r="B199">
        <v>518</v>
      </c>
      <c r="C199">
        <f t="shared" si="3"/>
        <v>0</v>
      </c>
      <c r="D199">
        <f>ekodom35[[#This Row],[retencja]]+ekodom35[[#This Row],[Stan przed]]</f>
        <v>518</v>
      </c>
      <c r="E199">
        <f>IF(ekodom35[[#This Row],[Dzień tygodnia]] = 3, 260, 190)</f>
        <v>190</v>
      </c>
      <c r="F199">
        <f>WEEKDAY(ekodom35[[#This Row],[Data]],2)</f>
        <v>7</v>
      </c>
      <c r="G199" s="4">
        <f>IF(ekodom35[[#This Row],[retencja]]= 0, G198+1, 0)</f>
        <v>0</v>
      </c>
      <c r="H199" s="4">
        <f>IF(AND(AND(ekodom35[[#This Row],[Dni bez deszczu dp]] &gt;= 5, MOD(ekodom35[[#This Row],[Dni bez deszczu dp]], 5) = 0), ekodom35[[#This Row],[Czy dobry przedział ]] = "TAK"), 300, 0)</f>
        <v>0</v>
      </c>
      <c r="I199" s="4" t="str">
        <f>IF(AND(ekodom35[[#This Row],[Data]] &gt;= DATE(2022,4,1), ekodom35[[#This Row],[Data]]&lt;=DATE(2022,9, 30)), "TAK", "NIE")</f>
        <v>TAK</v>
      </c>
      <c r="J199" s="4">
        <f>ekodom35[[#This Row],[Zużycie rodzinne]]+ekodom35[[#This Row],[Specjalne dolanie]]</f>
        <v>190</v>
      </c>
      <c r="K199" s="4">
        <f>ekodom35[[#This Row],[Stan po renetcji]]-ekodom35[[#This Row],[Zmiana]]</f>
        <v>328</v>
      </c>
      <c r="L199" s="4">
        <f>MAX(ekodom35[[#This Row],[Zbiornik po zmianie]],0)</f>
        <v>328</v>
      </c>
    </row>
    <row r="200" spans="1:12" x14ac:dyDescent="0.45">
      <c r="A200" s="1">
        <v>44760</v>
      </c>
      <c r="B200">
        <v>791</v>
      </c>
      <c r="C200">
        <f t="shared" si="3"/>
        <v>328</v>
      </c>
      <c r="D200">
        <f>ekodom35[[#This Row],[retencja]]+ekodom35[[#This Row],[Stan przed]]</f>
        <v>1119</v>
      </c>
      <c r="E200">
        <f>IF(ekodom35[[#This Row],[Dzień tygodnia]] = 3, 260, 190)</f>
        <v>190</v>
      </c>
      <c r="F200">
        <f>WEEKDAY(ekodom35[[#This Row],[Data]],2)</f>
        <v>1</v>
      </c>
      <c r="G200" s="4">
        <f>IF(ekodom35[[#This Row],[retencja]]= 0, G199+1, 0)</f>
        <v>0</v>
      </c>
      <c r="H200" s="4">
        <f>IF(AND(AND(ekodom35[[#This Row],[Dni bez deszczu dp]] &gt;= 5, MOD(ekodom35[[#This Row],[Dni bez deszczu dp]], 5) = 0), ekodom35[[#This Row],[Czy dobry przedział ]] = "TAK"), 300, 0)</f>
        <v>0</v>
      </c>
      <c r="I200" s="4" t="str">
        <f>IF(AND(ekodom35[[#This Row],[Data]] &gt;= DATE(2022,4,1), ekodom35[[#This Row],[Data]]&lt;=DATE(2022,9, 30)), "TAK", "NIE")</f>
        <v>TAK</v>
      </c>
      <c r="J200" s="4">
        <f>ekodom35[[#This Row],[Zużycie rodzinne]]+ekodom35[[#This Row],[Specjalne dolanie]]</f>
        <v>190</v>
      </c>
      <c r="K200" s="4">
        <f>ekodom35[[#This Row],[Stan po renetcji]]-ekodom35[[#This Row],[Zmiana]]</f>
        <v>929</v>
      </c>
      <c r="L200" s="4">
        <f>MAX(ekodom35[[#This Row],[Zbiornik po zmianie]],0)</f>
        <v>929</v>
      </c>
    </row>
    <row r="201" spans="1:12" x14ac:dyDescent="0.45">
      <c r="A201" s="1">
        <v>44761</v>
      </c>
      <c r="B201">
        <v>673</v>
      </c>
      <c r="C201">
        <f t="shared" si="3"/>
        <v>929</v>
      </c>
      <c r="D201">
        <f>ekodom35[[#This Row],[retencja]]+ekodom35[[#This Row],[Stan przed]]</f>
        <v>1602</v>
      </c>
      <c r="E201">
        <f>IF(ekodom35[[#This Row],[Dzień tygodnia]] = 3, 260, 190)</f>
        <v>190</v>
      </c>
      <c r="F201">
        <f>WEEKDAY(ekodom35[[#This Row],[Data]],2)</f>
        <v>2</v>
      </c>
      <c r="G201" s="4">
        <f>IF(ekodom35[[#This Row],[retencja]]= 0, G200+1, 0)</f>
        <v>0</v>
      </c>
      <c r="H201" s="4">
        <f>IF(AND(AND(ekodom35[[#This Row],[Dni bez deszczu dp]] &gt;= 5, MOD(ekodom35[[#This Row],[Dni bez deszczu dp]], 5) = 0), ekodom35[[#This Row],[Czy dobry przedział ]] = "TAK"), 300, 0)</f>
        <v>0</v>
      </c>
      <c r="I201" s="4" t="str">
        <f>IF(AND(ekodom35[[#This Row],[Data]] &gt;= DATE(2022,4,1), ekodom35[[#This Row],[Data]]&lt;=DATE(2022,9, 30)), "TAK", "NIE")</f>
        <v>TAK</v>
      </c>
      <c r="J201" s="4">
        <f>ekodom35[[#This Row],[Zużycie rodzinne]]+ekodom35[[#This Row],[Specjalne dolanie]]</f>
        <v>190</v>
      </c>
      <c r="K201" s="4">
        <f>ekodom35[[#This Row],[Stan po renetcji]]-ekodom35[[#This Row],[Zmiana]]</f>
        <v>1412</v>
      </c>
      <c r="L201" s="4">
        <f>MAX(ekodom35[[#This Row],[Zbiornik po zmianie]],0)</f>
        <v>1412</v>
      </c>
    </row>
    <row r="202" spans="1:12" x14ac:dyDescent="0.45">
      <c r="A202" s="1">
        <v>44762</v>
      </c>
      <c r="B202">
        <v>601</v>
      </c>
      <c r="C202">
        <f t="shared" si="3"/>
        <v>1412</v>
      </c>
      <c r="D202">
        <f>ekodom35[[#This Row],[retencja]]+ekodom35[[#This Row],[Stan przed]]</f>
        <v>2013</v>
      </c>
      <c r="E202">
        <f>IF(ekodom35[[#This Row],[Dzień tygodnia]] = 3, 260, 190)</f>
        <v>260</v>
      </c>
      <c r="F202">
        <f>WEEKDAY(ekodom35[[#This Row],[Data]],2)</f>
        <v>3</v>
      </c>
      <c r="G202" s="4">
        <f>IF(ekodom35[[#This Row],[retencja]]= 0, G201+1, 0)</f>
        <v>0</v>
      </c>
      <c r="H202" s="4">
        <f>IF(AND(AND(ekodom35[[#This Row],[Dni bez deszczu dp]] &gt;= 5, MOD(ekodom35[[#This Row],[Dni bez deszczu dp]], 5) = 0), ekodom35[[#This Row],[Czy dobry przedział ]] = "TAK"), 300, 0)</f>
        <v>0</v>
      </c>
      <c r="I202" s="4" t="str">
        <f>IF(AND(ekodom35[[#This Row],[Data]] &gt;= DATE(2022,4,1), ekodom35[[#This Row],[Data]]&lt;=DATE(2022,9, 30)), "TAK", "NIE")</f>
        <v>TAK</v>
      </c>
      <c r="J202" s="4">
        <f>ekodom35[[#This Row],[Zużycie rodzinne]]+ekodom35[[#This Row],[Specjalne dolanie]]</f>
        <v>260</v>
      </c>
      <c r="K202" s="4">
        <f>ekodom35[[#This Row],[Stan po renetcji]]-ekodom35[[#This Row],[Zmiana]]</f>
        <v>1753</v>
      </c>
      <c r="L202" s="4">
        <f>MAX(ekodom35[[#This Row],[Zbiornik po zmianie]],0)</f>
        <v>1753</v>
      </c>
    </row>
    <row r="203" spans="1:12" x14ac:dyDescent="0.45">
      <c r="A203" s="1">
        <v>44763</v>
      </c>
      <c r="B203">
        <v>612</v>
      </c>
      <c r="C203">
        <f t="shared" si="3"/>
        <v>1753</v>
      </c>
      <c r="D203">
        <f>ekodom35[[#This Row],[retencja]]+ekodom35[[#This Row],[Stan przed]]</f>
        <v>2365</v>
      </c>
      <c r="E203">
        <f>IF(ekodom35[[#This Row],[Dzień tygodnia]] = 3, 260, 190)</f>
        <v>190</v>
      </c>
      <c r="F203">
        <f>WEEKDAY(ekodom35[[#This Row],[Data]],2)</f>
        <v>4</v>
      </c>
      <c r="G203" s="4">
        <f>IF(ekodom35[[#This Row],[retencja]]= 0, G202+1, 0)</f>
        <v>0</v>
      </c>
      <c r="H203" s="4">
        <f>IF(AND(AND(ekodom35[[#This Row],[Dni bez deszczu dp]] &gt;= 5, MOD(ekodom35[[#This Row],[Dni bez deszczu dp]], 5) = 0), ekodom35[[#This Row],[Czy dobry przedział ]] = "TAK"), 300, 0)</f>
        <v>0</v>
      </c>
      <c r="I203" s="4" t="str">
        <f>IF(AND(ekodom35[[#This Row],[Data]] &gt;= DATE(2022,4,1), ekodom35[[#This Row],[Data]]&lt;=DATE(2022,9, 30)), "TAK", "NIE")</f>
        <v>TAK</v>
      </c>
      <c r="J203" s="4">
        <f>ekodom35[[#This Row],[Zużycie rodzinne]]+ekodom35[[#This Row],[Specjalne dolanie]]</f>
        <v>190</v>
      </c>
      <c r="K203" s="4">
        <f>ekodom35[[#This Row],[Stan po renetcji]]-ekodom35[[#This Row],[Zmiana]]</f>
        <v>2175</v>
      </c>
      <c r="L203" s="4">
        <f>MAX(ekodom35[[#This Row],[Zbiornik po zmianie]],0)</f>
        <v>2175</v>
      </c>
    </row>
    <row r="204" spans="1:12" x14ac:dyDescent="0.45">
      <c r="A204" s="1">
        <v>44764</v>
      </c>
      <c r="B204">
        <v>705</v>
      </c>
      <c r="C204">
        <f t="shared" si="3"/>
        <v>2175</v>
      </c>
      <c r="D204">
        <f>ekodom35[[#This Row],[retencja]]+ekodom35[[#This Row],[Stan przed]]</f>
        <v>2880</v>
      </c>
      <c r="E204">
        <f>IF(ekodom35[[#This Row],[Dzień tygodnia]] = 3, 260, 190)</f>
        <v>190</v>
      </c>
      <c r="F204">
        <f>WEEKDAY(ekodom35[[#This Row],[Data]],2)</f>
        <v>5</v>
      </c>
      <c r="G204" s="4">
        <f>IF(ekodom35[[#This Row],[retencja]]= 0, G203+1, 0)</f>
        <v>0</v>
      </c>
      <c r="H204" s="4">
        <f>IF(AND(AND(ekodom35[[#This Row],[Dni bez deszczu dp]] &gt;= 5, MOD(ekodom35[[#This Row],[Dni bez deszczu dp]], 5) = 0), ekodom35[[#This Row],[Czy dobry przedział ]] = "TAK"), 300, 0)</f>
        <v>0</v>
      </c>
      <c r="I204" s="4" t="str">
        <f>IF(AND(ekodom35[[#This Row],[Data]] &gt;= DATE(2022,4,1), ekodom35[[#This Row],[Data]]&lt;=DATE(2022,9, 30)), "TAK", "NIE")</f>
        <v>TAK</v>
      </c>
      <c r="J204" s="4">
        <f>ekodom35[[#This Row],[Zużycie rodzinne]]+ekodom35[[#This Row],[Specjalne dolanie]]</f>
        <v>190</v>
      </c>
      <c r="K204" s="4">
        <f>ekodom35[[#This Row],[Stan po renetcji]]-ekodom35[[#This Row],[Zmiana]]</f>
        <v>2690</v>
      </c>
      <c r="L204" s="4">
        <f>MAX(ekodom35[[#This Row],[Zbiornik po zmianie]],0)</f>
        <v>2690</v>
      </c>
    </row>
    <row r="205" spans="1:12" x14ac:dyDescent="0.45">
      <c r="A205" s="1">
        <v>44765</v>
      </c>
      <c r="B205">
        <v>0</v>
      </c>
      <c r="C205">
        <f t="shared" si="3"/>
        <v>2690</v>
      </c>
      <c r="D205">
        <f>ekodom35[[#This Row],[retencja]]+ekodom35[[#This Row],[Stan przed]]</f>
        <v>2690</v>
      </c>
      <c r="E205">
        <f>IF(ekodom35[[#This Row],[Dzień tygodnia]] = 3, 260, 190)</f>
        <v>190</v>
      </c>
      <c r="F205">
        <f>WEEKDAY(ekodom35[[#This Row],[Data]],2)</f>
        <v>6</v>
      </c>
      <c r="G205" s="4">
        <f>IF(ekodom35[[#This Row],[retencja]]= 0, G204+1, 0)</f>
        <v>1</v>
      </c>
      <c r="H205" s="4">
        <f>IF(AND(AND(ekodom35[[#This Row],[Dni bez deszczu dp]] &gt;= 5, MOD(ekodom35[[#This Row],[Dni bez deszczu dp]], 5) = 0), ekodom35[[#This Row],[Czy dobry przedział ]] = "TAK"), 300, 0)</f>
        <v>0</v>
      </c>
      <c r="I205" s="4" t="str">
        <f>IF(AND(ekodom35[[#This Row],[Data]] &gt;= DATE(2022,4,1), ekodom35[[#This Row],[Data]]&lt;=DATE(2022,9, 30)), "TAK", "NIE")</f>
        <v>TAK</v>
      </c>
      <c r="J205" s="4">
        <f>ekodom35[[#This Row],[Zużycie rodzinne]]+ekodom35[[#This Row],[Specjalne dolanie]]</f>
        <v>190</v>
      </c>
      <c r="K205" s="4">
        <f>ekodom35[[#This Row],[Stan po renetcji]]-ekodom35[[#This Row],[Zmiana]]</f>
        <v>2500</v>
      </c>
      <c r="L205" s="4">
        <f>MAX(ekodom35[[#This Row],[Zbiornik po zmianie]],0)</f>
        <v>2500</v>
      </c>
    </row>
    <row r="206" spans="1:12" x14ac:dyDescent="0.45">
      <c r="A206" s="1">
        <v>44766</v>
      </c>
      <c r="B206">
        <v>0</v>
      </c>
      <c r="C206">
        <f t="shared" si="3"/>
        <v>2500</v>
      </c>
      <c r="D206">
        <f>ekodom35[[#This Row],[retencja]]+ekodom35[[#This Row],[Stan przed]]</f>
        <v>2500</v>
      </c>
      <c r="E206">
        <f>IF(ekodom35[[#This Row],[Dzień tygodnia]] = 3, 260, 190)</f>
        <v>190</v>
      </c>
      <c r="F206">
        <f>WEEKDAY(ekodom35[[#This Row],[Data]],2)</f>
        <v>7</v>
      </c>
      <c r="G206" s="4">
        <f>IF(ekodom35[[#This Row],[retencja]]= 0, G205+1, 0)</f>
        <v>2</v>
      </c>
      <c r="H206" s="4">
        <f>IF(AND(AND(ekodom35[[#This Row],[Dni bez deszczu dp]] &gt;= 5, MOD(ekodom35[[#This Row],[Dni bez deszczu dp]], 5) = 0), ekodom35[[#This Row],[Czy dobry przedział ]] = "TAK"), 300, 0)</f>
        <v>0</v>
      </c>
      <c r="I206" s="4" t="str">
        <f>IF(AND(ekodom35[[#This Row],[Data]] &gt;= DATE(2022,4,1), ekodom35[[#This Row],[Data]]&lt;=DATE(2022,9, 30)), "TAK", "NIE")</f>
        <v>TAK</v>
      </c>
      <c r="J206" s="4">
        <f>ekodom35[[#This Row],[Zużycie rodzinne]]+ekodom35[[#This Row],[Specjalne dolanie]]</f>
        <v>190</v>
      </c>
      <c r="K206" s="4">
        <f>ekodom35[[#This Row],[Stan po renetcji]]-ekodom35[[#This Row],[Zmiana]]</f>
        <v>2310</v>
      </c>
      <c r="L206" s="4">
        <f>MAX(ekodom35[[#This Row],[Zbiornik po zmianie]],0)</f>
        <v>2310</v>
      </c>
    </row>
    <row r="207" spans="1:12" x14ac:dyDescent="0.45">
      <c r="A207" s="1">
        <v>44767</v>
      </c>
      <c r="B207">
        <v>1100</v>
      </c>
      <c r="C207">
        <f t="shared" si="3"/>
        <v>2310</v>
      </c>
      <c r="D207">
        <f>ekodom35[[#This Row],[retencja]]+ekodom35[[#This Row],[Stan przed]]</f>
        <v>3410</v>
      </c>
      <c r="E207">
        <f>IF(ekodom35[[#This Row],[Dzień tygodnia]] = 3, 260, 190)</f>
        <v>190</v>
      </c>
      <c r="F207">
        <f>WEEKDAY(ekodom35[[#This Row],[Data]],2)</f>
        <v>1</v>
      </c>
      <c r="G207" s="4">
        <f>IF(ekodom35[[#This Row],[retencja]]= 0, G206+1, 0)</f>
        <v>0</v>
      </c>
      <c r="H207" s="4">
        <f>IF(AND(AND(ekodom35[[#This Row],[Dni bez deszczu dp]] &gt;= 5, MOD(ekodom35[[#This Row],[Dni bez deszczu dp]], 5) = 0), ekodom35[[#This Row],[Czy dobry przedział ]] = "TAK"), 300, 0)</f>
        <v>0</v>
      </c>
      <c r="I207" s="4" t="str">
        <f>IF(AND(ekodom35[[#This Row],[Data]] &gt;= DATE(2022,4,1), ekodom35[[#This Row],[Data]]&lt;=DATE(2022,9, 30)), "TAK", "NIE")</f>
        <v>TAK</v>
      </c>
      <c r="J207" s="4">
        <f>ekodom35[[#This Row],[Zużycie rodzinne]]+ekodom35[[#This Row],[Specjalne dolanie]]</f>
        <v>190</v>
      </c>
      <c r="K207" s="4">
        <f>ekodom35[[#This Row],[Stan po renetcji]]-ekodom35[[#This Row],[Zmiana]]</f>
        <v>3220</v>
      </c>
      <c r="L207" s="4">
        <f>MAX(ekodom35[[#This Row],[Zbiornik po zmianie]],0)</f>
        <v>3220</v>
      </c>
    </row>
    <row r="208" spans="1:12" x14ac:dyDescent="0.45">
      <c r="A208" s="1">
        <v>44768</v>
      </c>
      <c r="B208">
        <v>118</v>
      </c>
      <c r="C208">
        <f t="shared" si="3"/>
        <v>3220</v>
      </c>
      <c r="D208">
        <f>ekodom35[[#This Row],[retencja]]+ekodom35[[#This Row],[Stan przed]]</f>
        <v>3338</v>
      </c>
      <c r="E208">
        <f>IF(ekodom35[[#This Row],[Dzień tygodnia]] = 3, 260, 190)</f>
        <v>190</v>
      </c>
      <c r="F208">
        <f>WEEKDAY(ekodom35[[#This Row],[Data]],2)</f>
        <v>2</v>
      </c>
      <c r="G208" s="4">
        <f>IF(ekodom35[[#This Row],[retencja]]= 0, G207+1, 0)</f>
        <v>0</v>
      </c>
      <c r="H208" s="4">
        <f>IF(AND(AND(ekodom35[[#This Row],[Dni bez deszczu dp]] &gt;= 5, MOD(ekodom35[[#This Row],[Dni bez deszczu dp]], 5) = 0), ekodom35[[#This Row],[Czy dobry przedział ]] = "TAK"), 300, 0)</f>
        <v>0</v>
      </c>
      <c r="I208" s="4" t="str">
        <f>IF(AND(ekodom35[[#This Row],[Data]] &gt;= DATE(2022,4,1), ekodom35[[#This Row],[Data]]&lt;=DATE(2022,9, 30)), "TAK", "NIE")</f>
        <v>TAK</v>
      </c>
      <c r="J208" s="4">
        <f>ekodom35[[#This Row],[Zużycie rodzinne]]+ekodom35[[#This Row],[Specjalne dolanie]]</f>
        <v>190</v>
      </c>
      <c r="K208" s="4">
        <f>ekodom35[[#This Row],[Stan po renetcji]]-ekodom35[[#This Row],[Zmiana]]</f>
        <v>3148</v>
      </c>
      <c r="L208" s="4">
        <f>MAX(ekodom35[[#This Row],[Zbiornik po zmianie]],0)</f>
        <v>3148</v>
      </c>
    </row>
    <row r="209" spans="1:12" x14ac:dyDescent="0.45">
      <c r="A209" s="1">
        <v>44769</v>
      </c>
      <c r="B209">
        <v>69</v>
      </c>
      <c r="C209">
        <f t="shared" si="3"/>
        <v>3148</v>
      </c>
      <c r="D209">
        <f>ekodom35[[#This Row],[retencja]]+ekodom35[[#This Row],[Stan przed]]</f>
        <v>3217</v>
      </c>
      <c r="E209">
        <f>IF(ekodom35[[#This Row],[Dzień tygodnia]] = 3, 260, 190)</f>
        <v>260</v>
      </c>
      <c r="F209">
        <f>WEEKDAY(ekodom35[[#This Row],[Data]],2)</f>
        <v>3</v>
      </c>
      <c r="G209" s="4">
        <f>IF(ekodom35[[#This Row],[retencja]]= 0, G208+1, 0)</f>
        <v>0</v>
      </c>
      <c r="H209" s="4">
        <f>IF(AND(AND(ekodom35[[#This Row],[Dni bez deszczu dp]] &gt;= 5, MOD(ekodom35[[#This Row],[Dni bez deszczu dp]], 5) = 0), ekodom35[[#This Row],[Czy dobry przedział ]] = "TAK"), 300, 0)</f>
        <v>0</v>
      </c>
      <c r="I209" s="4" t="str">
        <f>IF(AND(ekodom35[[#This Row],[Data]] &gt;= DATE(2022,4,1), ekodom35[[#This Row],[Data]]&lt;=DATE(2022,9, 30)), "TAK", "NIE")</f>
        <v>TAK</v>
      </c>
      <c r="J209" s="4">
        <f>ekodom35[[#This Row],[Zużycie rodzinne]]+ekodom35[[#This Row],[Specjalne dolanie]]</f>
        <v>260</v>
      </c>
      <c r="K209" s="4">
        <f>ekodom35[[#This Row],[Stan po renetcji]]-ekodom35[[#This Row],[Zmiana]]</f>
        <v>2957</v>
      </c>
      <c r="L209" s="4">
        <f>MAX(ekodom35[[#This Row],[Zbiornik po zmianie]],0)</f>
        <v>2957</v>
      </c>
    </row>
    <row r="210" spans="1:12" x14ac:dyDescent="0.45">
      <c r="A210" s="1">
        <v>44770</v>
      </c>
      <c r="B210">
        <v>0</v>
      </c>
      <c r="C210">
        <f t="shared" si="3"/>
        <v>2957</v>
      </c>
      <c r="D210">
        <f>ekodom35[[#This Row],[retencja]]+ekodom35[[#This Row],[Stan przed]]</f>
        <v>2957</v>
      </c>
      <c r="E210">
        <f>IF(ekodom35[[#This Row],[Dzień tygodnia]] = 3, 260, 190)</f>
        <v>190</v>
      </c>
      <c r="F210">
        <f>WEEKDAY(ekodom35[[#This Row],[Data]],2)</f>
        <v>4</v>
      </c>
      <c r="G210" s="4">
        <f>IF(ekodom35[[#This Row],[retencja]]= 0, G209+1, 0)</f>
        <v>1</v>
      </c>
      <c r="H210" s="4">
        <f>IF(AND(AND(ekodom35[[#This Row],[Dni bez deszczu dp]] &gt;= 5, MOD(ekodom35[[#This Row],[Dni bez deszczu dp]], 5) = 0), ekodom35[[#This Row],[Czy dobry przedział ]] = "TAK"), 300, 0)</f>
        <v>0</v>
      </c>
      <c r="I210" s="4" t="str">
        <f>IF(AND(ekodom35[[#This Row],[Data]] &gt;= DATE(2022,4,1), ekodom35[[#This Row],[Data]]&lt;=DATE(2022,9, 30)), "TAK", "NIE")</f>
        <v>TAK</v>
      </c>
      <c r="J210" s="4">
        <f>ekodom35[[#This Row],[Zużycie rodzinne]]+ekodom35[[#This Row],[Specjalne dolanie]]</f>
        <v>190</v>
      </c>
      <c r="K210" s="4">
        <f>ekodom35[[#This Row],[Stan po renetcji]]-ekodom35[[#This Row],[Zmiana]]</f>
        <v>2767</v>
      </c>
      <c r="L210" s="4">
        <f>MAX(ekodom35[[#This Row],[Zbiornik po zmianie]],0)</f>
        <v>2767</v>
      </c>
    </row>
    <row r="211" spans="1:12" x14ac:dyDescent="0.45">
      <c r="A211" s="1">
        <v>44771</v>
      </c>
      <c r="B211">
        <v>0</v>
      </c>
      <c r="C211">
        <f t="shared" si="3"/>
        <v>2767</v>
      </c>
      <c r="D211">
        <f>ekodom35[[#This Row],[retencja]]+ekodom35[[#This Row],[Stan przed]]</f>
        <v>2767</v>
      </c>
      <c r="E211">
        <f>IF(ekodom35[[#This Row],[Dzień tygodnia]] = 3, 260, 190)</f>
        <v>190</v>
      </c>
      <c r="F211">
        <f>WEEKDAY(ekodom35[[#This Row],[Data]],2)</f>
        <v>5</v>
      </c>
      <c r="G211" s="4">
        <f>IF(ekodom35[[#This Row],[retencja]]= 0, G210+1, 0)</f>
        <v>2</v>
      </c>
      <c r="H211" s="4">
        <f>IF(AND(AND(ekodom35[[#This Row],[Dni bez deszczu dp]] &gt;= 5, MOD(ekodom35[[#This Row],[Dni bez deszczu dp]], 5) = 0), ekodom35[[#This Row],[Czy dobry przedział ]] = "TAK"), 300, 0)</f>
        <v>0</v>
      </c>
      <c r="I211" s="4" t="str">
        <f>IF(AND(ekodom35[[#This Row],[Data]] &gt;= DATE(2022,4,1), ekodom35[[#This Row],[Data]]&lt;=DATE(2022,9, 30)), "TAK", "NIE")</f>
        <v>TAK</v>
      </c>
      <c r="J211" s="4">
        <f>ekodom35[[#This Row],[Zużycie rodzinne]]+ekodom35[[#This Row],[Specjalne dolanie]]</f>
        <v>190</v>
      </c>
      <c r="K211" s="4">
        <f>ekodom35[[#This Row],[Stan po renetcji]]-ekodom35[[#This Row],[Zmiana]]</f>
        <v>2577</v>
      </c>
      <c r="L211" s="4">
        <f>MAX(ekodom35[[#This Row],[Zbiornik po zmianie]],0)</f>
        <v>2577</v>
      </c>
    </row>
    <row r="212" spans="1:12" x14ac:dyDescent="0.45">
      <c r="A212" s="1">
        <v>44772</v>
      </c>
      <c r="B212">
        <v>0</v>
      </c>
      <c r="C212">
        <f t="shared" si="3"/>
        <v>2577</v>
      </c>
      <c r="D212">
        <f>ekodom35[[#This Row],[retencja]]+ekodom35[[#This Row],[Stan przed]]</f>
        <v>2577</v>
      </c>
      <c r="E212">
        <f>IF(ekodom35[[#This Row],[Dzień tygodnia]] = 3, 260, 190)</f>
        <v>190</v>
      </c>
      <c r="F212">
        <f>WEEKDAY(ekodom35[[#This Row],[Data]],2)</f>
        <v>6</v>
      </c>
      <c r="G212" s="4">
        <f>IF(ekodom35[[#This Row],[retencja]]= 0, G211+1, 0)</f>
        <v>3</v>
      </c>
      <c r="H212" s="4">
        <f>IF(AND(AND(ekodom35[[#This Row],[Dni bez deszczu dp]] &gt;= 5, MOD(ekodom35[[#This Row],[Dni bez deszczu dp]], 5) = 0), ekodom35[[#This Row],[Czy dobry przedział ]] = "TAK"), 300, 0)</f>
        <v>0</v>
      </c>
      <c r="I212" s="4" t="str">
        <f>IF(AND(ekodom35[[#This Row],[Data]] &gt;= DATE(2022,4,1), ekodom35[[#This Row],[Data]]&lt;=DATE(2022,9, 30)), "TAK", "NIE")</f>
        <v>TAK</v>
      </c>
      <c r="J212" s="4">
        <f>ekodom35[[#This Row],[Zużycie rodzinne]]+ekodom35[[#This Row],[Specjalne dolanie]]</f>
        <v>190</v>
      </c>
      <c r="K212" s="4">
        <f>ekodom35[[#This Row],[Stan po renetcji]]-ekodom35[[#This Row],[Zmiana]]</f>
        <v>2387</v>
      </c>
      <c r="L212" s="4">
        <f>MAX(ekodom35[[#This Row],[Zbiornik po zmianie]],0)</f>
        <v>2387</v>
      </c>
    </row>
    <row r="213" spans="1:12" x14ac:dyDescent="0.45">
      <c r="A213" s="1">
        <v>44773</v>
      </c>
      <c r="B213">
        <v>0</v>
      </c>
      <c r="C213">
        <f t="shared" si="3"/>
        <v>2387</v>
      </c>
      <c r="D213">
        <f>ekodom35[[#This Row],[retencja]]+ekodom35[[#This Row],[Stan przed]]</f>
        <v>2387</v>
      </c>
      <c r="E213">
        <f>IF(ekodom35[[#This Row],[Dzień tygodnia]] = 3, 260, 190)</f>
        <v>190</v>
      </c>
      <c r="F213">
        <f>WEEKDAY(ekodom35[[#This Row],[Data]],2)</f>
        <v>7</v>
      </c>
      <c r="G213" s="4">
        <f>IF(ekodom35[[#This Row],[retencja]]= 0, G212+1, 0)</f>
        <v>4</v>
      </c>
      <c r="H213" s="4">
        <f>IF(AND(AND(ekodom35[[#This Row],[Dni bez deszczu dp]] &gt;= 5, MOD(ekodom35[[#This Row],[Dni bez deszczu dp]], 5) = 0), ekodom35[[#This Row],[Czy dobry przedział ]] = "TAK"), 300, 0)</f>
        <v>0</v>
      </c>
      <c r="I213" s="4" t="str">
        <f>IF(AND(ekodom35[[#This Row],[Data]] &gt;= DATE(2022,4,1), ekodom35[[#This Row],[Data]]&lt;=DATE(2022,9, 30)), "TAK", "NIE")</f>
        <v>TAK</v>
      </c>
      <c r="J213" s="4">
        <f>ekodom35[[#This Row],[Zużycie rodzinne]]+ekodom35[[#This Row],[Specjalne dolanie]]</f>
        <v>190</v>
      </c>
      <c r="K213" s="4">
        <f>ekodom35[[#This Row],[Stan po renetcji]]-ekodom35[[#This Row],[Zmiana]]</f>
        <v>2197</v>
      </c>
      <c r="L213" s="4">
        <f>MAX(ekodom35[[#This Row],[Zbiornik po zmianie]],0)</f>
        <v>2197</v>
      </c>
    </row>
    <row r="214" spans="1:12" x14ac:dyDescent="0.45">
      <c r="A214" s="1">
        <v>44774</v>
      </c>
      <c r="B214">
        <v>0</v>
      </c>
      <c r="C214">
        <f t="shared" si="3"/>
        <v>2197</v>
      </c>
      <c r="D214">
        <f>ekodom35[[#This Row],[retencja]]+ekodom35[[#This Row],[Stan przed]]</f>
        <v>2197</v>
      </c>
      <c r="E214">
        <f>IF(ekodom35[[#This Row],[Dzień tygodnia]] = 3, 260, 190)</f>
        <v>190</v>
      </c>
      <c r="F214">
        <f>WEEKDAY(ekodom35[[#This Row],[Data]],2)</f>
        <v>1</v>
      </c>
      <c r="G214" s="4">
        <f>IF(ekodom35[[#This Row],[retencja]]= 0, G213+1, 0)</f>
        <v>5</v>
      </c>
      <c r="H214" s="4">
        <f>IF(AND(AND(ekodom35[[#This Row],[Dni bez deszczu dp]] &gt;= 5, MOD(ekodom35[[#This Row],[Dni bez deszczu dp]], 5) = 0), ekodom35[[#This Row],[Czy dobry przedział ]] = "TAK"), 300, 0)</f>
        <v>300</v>
      </c>
      <c r="I214" s="4" t="str">
        <f>IF(AND(ekodom35[[#This Row],[Data]] &gt;= DATE(2022,4,1), ekodom35[[#This Row],[Data]]&lt;=DATE(2022,9, 30)), "TAK", "NIE")</f>
        <v>TAK</v>
      </c>
      <c r="J214" s="4">
        <f>ekodom35[[#This Row],[Zużycie rodzinne]]+ekodom35[[#This Row],[Specjalne dolanie]]</f>
        <v>490</v>
      </c>
      <c r="K214" s="4">
        <f>ekodom35[[#This Row],[Stan po renetcji]]-ekodom35[[#This Row],[Zmiana]]</f>
        <v>1707</v>
      </c>
      <c r="L214" s="4">
        <f>MAX(ekodom35[[#This Row],[Zbiornik po zmianie]],0)</f>
        <v>1707</v>
      </c>
    </row>
    <row r="215" spans="1:12" x14ac:dyDescent="0.45">
      <c r="A215" s="1">
        <v>44775</v>
      </c>
      <c r="B215">
        <v>0</v>
      </c>
      <c r="C215">
        <f t="shared" si="3"/>
        <v>1707</v>
      </c>
      <c r="D215">
        <f>ekodom35[[#This Row],[retencja]]+ekodom35[[#This Row],[Stan przed]]</f>
        <v>1707</v>
      </c>
      <c r="E215">
        <f>IF(ekodom35[[#This Row],[Dzień tygodnia]] = 3, 260, 190)</f>
        <v>190</v>
      </c>
      <c r="F215">
        <f>WEEKDAY(ekodom35[[#This Row],[Data]],2)</f>
        <v>2</v>
      </c>
      <c r="G215" s="4">
        <f>IF(ekodom35[[#This Row],[retencja]]= 0, G214+1, 0)</f>
        <v>6</v>
      </c>
      <c r="H215" s="4">
        <f>IF(AND(AND(ekodom35[[#This Row],[Dni bez deszczu dp]] &gt;= 5, MOD(ekodom35[[#This Row],[Dni bez deszczu dp]], 5) = 0), ekodom35[[#This Row],[Czy dobry przedział ]] = "TAK"), 300, 0)</f>
        <v>0</v>
      </c>
      <c r="I215" s="4" t="str">
        <f>IF(AND(ekodom35[[#This Row],[Data]] &gt;= DATE(2022,4,1), ekodom35[[#This Row],[Data]]&lt;=DATE(2022,9, 30)), "TAK", "NIE")</f>
        <v>TAK</v>
      </c>
      <c r="J215" s="4">
        <f>ekodom35[[#This Row],[Zużycie rodzinne]]+ekodom35[[#This Row],[Specjalne dolanie]]</f>
        <v>190</v>
      </c>
      <c r="K215" s="4">
        <f>ekodom35[[#This Row],[Stan po renetcji]]-ekodom35[[#This Row],[Zmiana]]</f>
        <v>1517</v>
      </c>
      <c r="L215" s="4">
        <f>MAX(ekodom35[[#This Row],[Zbiornik po zmianie]],0)</f>
        <v>1517</v>
      </c>
    </row>
    <row r="216" spans="1:12" x14ac:dyDescent="0.45">
      <c r="A216" s="1">
        <v>44776</v>
      </c>
      <c r="B216">
        <v>0</v>
      </c>
      <c r="C216">
        <f t="shared" si="3"/>
        <v>1517</v>
      </c>
      <c r="D216">
        <f>ekodom35[[#This Row],[retencja]]+ekodom35[[#This Row],[Stan przed]]</f>
        <v>1517</v>
      </c>
      <c r="E216">
        <f>IF(ekodom35[[#This Row],[Dzień tygodnia]] = 3, 260, 190)</f>
        <v>260</v>
      </c>
      <c r="F216">
        <f>WEEKDAY(ekodom35[[#This Row],[Data]],2)</f>
        <v>3</v>
      </c>
      <c r="G216" s="4">
        <f>IF(ekodom35[[#This Row],[retencja]]= 0, G215+1, 0)</f>
        <v>7</v>
      </c>
      <c r="H216" s="4">
        <f>IF(AND(AND(ekodom35[[#This Row],[Dni bez deszczu dp]] &gt;= 5, MOD(ekodom35[[#This Row],[Dni bez deszczu dp]], 5) = 0), ekodom35[[#This Row],[Czy dobry przedział ]] = "TAK"), 300, 0)</f>
        <v>0</v>
      </c>
      <c r="I216" s="4" t="str">
        <f>IF(AND(ekodom35[[#This Row],[Data]] &gt;= DATE(2022,4,1), ekodom35[[#This Row],[Data]]&lt;=DATE(2022,9, 30)), "TAK", "NIE")</f>
        <v>TAK</v>
      </c>
      <c r="J216" s="4">
        <f>ekodom35[[#This Row],[Zużycie rodzinne]]+ekodom35[[#This Row],[Specjalne dolanie]]</f>
        <v>260</v>
      </c>
      <c r="K216" s="4">
        <f>ekodom35[[#This Row],[Stan po renetcji]]-ekodom35[[#This Row],[Zmiana]]</f>
        <v>1257</v>
      </c>
      <c r="L216" s="4">
        <f>MAX(ekodom35[[#This Row],[Zbiornik po zmianie]],0)</f>
        <v>1257</v>
      </c>
    </row>
    <row r="217" spans="1:12" x14ac:dyDescent="0.45">
      <c r="A217" s="1">
        <v>44777</v>
      </c>
      <c r="B217">
        <v>0</v>
      </c>
      <c r="C217">
        <f t="shared" si="3"/>
        <v>1257</v>
      </c>
      <c r="D217">
        <f>ekodom35[[#This Row],[retencja]]+ekodom35[[#This Row],[Stan przed]]</f>
        <v>1257</v>
      </c>
      <c r="E217">
        <f>IF(ekodom35[[#This Row],[Dzień tygodnia]] = 3, 260, 190)</f>
        <v>190</v>
      </c>
      <c r="F217">
        <f>WEEKDAY(ekodom35[[#This Row],[Data]],2)</f>
        <v>4</v>
      </c>
      <c r="G217" s="4">
        <f>IF(ekodom35[[#This Row],[retencja]]= 0, G216+1, 0)</f>
        <v>8</v>
      </c>
      <c r="H217" s="4">
        <f>IF(AND(AND(ekodom35[[#This Row],[Dni bez deszczu dp]] &gt;= 5, MOD(ekodom35[[#This Row],[Dni bez deszczu dp]], 5) = 0), ekodom35[[#This Row],[Czy dobry przedział ]] = "TAK"), 300, 0)</f>
        <v>0</v>
      </c>
      <c r="I217" s="4" t="str">
        <f>IF(AND(ekodom35[[#This Row],[Data]] &gt;= DATE(2022,4,1), ekodom35[[#This Row],[Data]]&lt;=DATE(2022,9, 30)), "TAK", "NIE")</f>
        <v>TAK</v>
      </c>
      <c r="J217" s="4">
        <f>ekodom35[[#This Row],[Zużycie rodzinne]]+ekodom35[[#This Row],[Specjalne dolanie]]</f>
        <v>190</v>
      </c>
      <c r="K217" s="4">
        <f>ekodom35[[#This Row],[Stan po renetcji]]-ekodom35[[#This Row],[Zmiana]]</f>
        <v>1067</v>
      </c>
      <c r="L217" s="4">
        <f>MAX(ekodom35[[#This Row],[Zbiornik po zmianie]],0)</f>
        <v>1067</v>
      </c>
    </row>
    <row r="218" spans="1:12" x14ac:dyDescent="0.45">
      <c r="A218" s="1">
        <v>44778</v>
      </c>
      <c r="B218">
        <v>0</v>
      </c>
      <c r="C218">
        <f t="shared" si="3"/>
        <v>1067</v>
      </c>
      <c r="D218">
        <f>ekodom35[[#This Row],[retencja]]+ekodom35[[#This Row],[Stan przed]]</f>
        <v>1067</v>
      </c>
      <c r="E218">
        <f>IF(ekodom35[[#This Row],[Dzień tygodnia]] = 3, 260, 190)</f>
        <v>190</v>
      </c>
      <c r="F218">
        <f>WEEKDAY(ekodom35[[#This Row],[Data]],2)</f>
        <v>5</v>
      </c>
      <c r="G218" s="4">
        <f>IF(ekodom35[[#This Row],[retencja]]= 0, G217+1, 0)</f>
        <v>9</v>
      </c>
      <c r="H218" s="4">
        <f>IF(AND(AND(ekodom35[[#This Row],[Dni bez deszczu dp]] &gt;= 5, MOD(ekodom35[[#This Row],[Dni bez deszczu dp]], 5) = 0), ekodom35[[#This Row],[Czy dobry przedział ]] = "TAK"), 300, 0)</f>
        <v>0</v>
      </c>
      <c r="I218" s="4" t="str">
        <f>IF(AND(ekodom35[[#This Row],[Data]] &gt;= DATE(2022,4,1), ekodom35[[#This Row],[Data]]&lt;=DATE(2022,9, 30)), "TAK", "NIE")</f>
        <v>TAK</v>
      </c>
      <c r="J218" s="4">
        <f>ekodom35[[#This Row],[Zużycie rodzinne]]+ekodom35[[#This Row],[Specjalne dolanie]]</f>
        <v>190</v>
      </c>
      <c r="K218" s="4">
        <f>ekodom35[[#This Row],[Stan po renetcji]]-ekodom35[[#This Row],[Zmiana]]</f>
        <v>877</v>
      </c>
      <c r="L218" s="4">
        <f>MAX(ekodom35[[#This Row],[Zbiornik po zmianie]],0)</f>
        <v>877</v>
      </c>
    </row>
    <row r="219" spans="1:12" x14ac:dyDescent="0.45">
      <c r="A219" s="1">
        <v>44779</v>
      </c>
      <c r="B219">
        <v>0</v>
      </c>
      <c r="C219">
        <f t="shared" si="3"/>
        <v>877</v>
      </c>
      <c r="D219">
        <f>ekodom35[[#This Row],[retencja]]+ekodom35[[#This Row],[Stan przed]]</f>
        <v>877</v>
      </c>
      <c r="E219">
        <f>IF(ekodom35[[#This Row],[Dzień tygodnia]] = 3, 260, 190)</f>
        <v>190</v>
      </c>
      <c r="F219">
        <f>WEEKDAY(ekodom35[[#This Row],[Data]],2)</f>
        <v>6</v>
      </c>
      <c r="G219" s="4">
        <f>IF(ekodom35[[#This Row],[retencja]]= 0, G218+1, 0)</f>
        <v>10</v>
      </c>
      <c r="H219" s="4">
        <f>IF(AND(AND(ekodom35[[#This Row],[Dni bez deszczu dp]] &gt;= 5, MOD(ekodom35[[#This Row],[Dni bez deszczu dp]], 5) = 0), ekodom35[[#This Row],[Czy dobry przedział ]] = "TAK"), 300, 0)</f>
        <v>300</v>
      </c>
      <c r="I219" s="4" t="str">
        <f>IF(AND(ekodom35[[#This Row],[Data]] &gt;= DATE(2022,4,1), ekodom35[[#This Row],[Data]]&lt;=DATE(2022,9, 30)), "TAK", "NIE")</f>
        <v>TAK</v>
      </c>
      <c r="J219" s="4">
        <f>ekodom35[[#This Row],[Zużycie rodzinne]]+ekodom35[[#This Row],[Specjalne dolanie]]</f>
        <v>490</v>
      </c>
      <c r="K219" s="4">
        <f>ekodom35[[#This Row],[Stan po renetcji]]-ekodom35[[#This Row],[Zmiana]]</f>
        <v>387</v>
      </c>
      <c r="L219" s="4">
        <f>MAX(ekodom35[[#This Row],[Zbiornik po zmianie]],0)</f>
        <v>387</v>
      </c>
    </row>
    <row r="220" spans="1:12" x14ac:dyDescent="0.45">
      <c r="A220" s="1">
        <v>44780</v>
      </c>
      <c r="B220">
        <v>0</v>
      </c>
      <c r="C220">
        <f t="shared" si="3"/>
        <v>387</v>
      </c>
      <c r="D220">
        <f>ekodom35[[#This Row],[retencja]]+ekodom35[[#This Row],[Stan przed]]</f>
        <v>387</v>
      </c>
      <c r="E220">
        <f>IF(ekodom35[[#This Row],[Dzień tygodnia]] = 3, 260, 190)</f>
        <v>190</v>
      </c>
      <c r="F220">
        <f>WEEKDAY(ekodom35[[#This Row],[Data]],2)</f>
        <v>7</v>
      </c>
      <c r="G220" s="4">
        <f>IF(ekodom35[[#This Row],[retencja]]= 0, G219+1, 0)</f>
        <v>11</v>
      </c>
      <c r="H220" s="4">
        <f>IF(AND(AND(ekodom35[[#This Row],[Dni bez deszczu dp]] &gt;= 5, MOD(ekodom35[[#This Row],[Dni bez deszczu dp]], 5) = 0), ekodom35[[#This Row],[Czy dobry przedział ]] = "TAK"), 300, 0)</f>
        <v>0</v>
      </c>
      <c r="I220" s="4" t="str">
        <f>IF(AND(ekodom35[[#This Row],[Data]] &gt;= DATE(2022,4,1), ekodom35[[#This Row],[Data]]&lt;=DATE(2022,9, 30)), "TAK", "NIE")</f>
        <v>TAK</v>
      </c>
      <c r="J220" s="4">
        <f>ekodom35[[#This Row],[Zużycie rodzinne]]+ekodom35[[#This Row],[Specjalne dolanie]]</f>
        <v>190</v>
      </c>
      <c r="K220" s="4">
        <f>ekodom35[[#This Row],[Stan po renetcji]]-ekodom35[[#This Row],[Zmiana]]</f>
        <v>197</v>
      </c>
      <c r="L220" s="4">
        <f>MAX(ekodom35[[#This Row],[Zbiornik po zmianie]],0)</f>
        <v>197</v>
      </c>
    </row>
    <row r="221" spans="1:12" x14ac:dyDescent="0.45">
      <c r="A221" s="1">
        <v>44781</v>
      </c>
      <c r="B221">
        <v>660</v>
      </c>
      <c r="C221">
        <f t="shared" si="3"/>
        <v>197</v>
      </c>
      <c r="D221">
        <f>ekodom35[[#This Row],[retencja]]+ekodom35[[#This Row],[Stan przed]]</f>
        <v>857</v>
      </c>
      <c r="E221">
        <f>IF(ekodom35[[#This Row],[Dzień tygodnia]] = 3, 260, 190)</f>
        <v>190</v>
      </c>
      <c r="F221">
        <f>WEEKDAY(ekodom35[[#This Row],[Data]],2)</f>
        <v>1</v>
      </c>
      <c r="G221" s="4">
        <f>IF(ekodom35[[#This Row],[retencja]]= 0, G220+1, 0)</f>
        <v>0</v>
      </c>
      <c r="H221" s="4">
        <f>IF(AND(AND(ekodom35[[#This Row],[Dni bez deszczu dp]] &gt;= 5, MOD(ekodom35[[#This Row],[Dni bez deszczu dp]], 5) = 0), ekodom35[[#This Row],[Czy dobry przedział ]] = "TAK"), 300, 0)</f>
        <v>0</v>
      </c>
      <c r="I221" s="4" t="str">
        <f>IF(AND(ekodom35[[#This Row],[Data]] &gt;= DATE(2022,4,1), ekodom35[[#This Row],[Data]]&lt;=DATE(2022,9, 30)), "TAK", "NIE")</f>
        <v>TAK</v>
      </c>
      <c r="J221" s="4">
        <f>ekodom35[[#This Row],[Zużycie rodzinne]]+ekodom35[[#This Row],[Specjalne dolanie]]</f>
        <v>190</v>
      </c>
      <c r="K221" s="4">
        <f>ekodom35[[#This Row],[Stan po renetcji]]-ekodom35[[#This Row],[Zmiana]]</f>
        <v>667</v>
      </c>
      <c r="L221" s="4">
        <f>MAX(ekodom35[[#This Row],[Zbiornik po zmianie]],0)</f>
        <v>667</v>
      </c>
    </row>
    <row r="222" spans="1:12" x14ac:dyDescent="0.45">
      <c r="A222" s="1">
        <v>44782</v>
      </c>
      <c r="B222">
        <v>1245</v>
      </c>
      <c r="C222">
        <f t="shared" si="3"/>
        <v>667</v>
      </c>
      <c r="D222">
        <f>ekodom35[[#This Row],[retencja]]+ekodom35[[#This Row],[Stan przed]]</f>
        <v>1912</v>
      </c>
      <c r="E222">
        <f>IF(ekodom35[[#This Row],[Dzień tygodnia]] = 3, 260, 190)</f>
        <v>190</v>
      </c>
      <c r="F222">
        <f>WEEKDAY(ekodom35[[#This Row],[Data]],2)</f>
        <v>2</v>
      </c>
      <c r="G222" s="4">
        <f>IF(ekodom35[[#This Row],[retencja]]= 0, G221+1, 0)</f>
        <v>0</v>
      </c>
      <c r="H222" s="4">
        <f>IF(AND(AND(ekodom35[[#This Row],[Dni bez deszczu dp]] &gt;= 5, MOD(ekodom35[[#This Row],[Dni bez deszczu dp]], 5) = 0), ekodom35[[#This Row],[Czy dobry przedział ]] = "TAK"), 300, 0)</f>
        <v>0</v>
      </c>
      <c r="I222" s="4" t="str">
        <f>IF(AND(ekodom35[[#This Row],[Data]] &gt;= DATE(2022,4,1), ekodom35[[#This Row],[Data]]&lt;=DATE(2022,9, 30)), "TAK", "NIE")</f>
        <v>TAK</v>
      </c>
      <c r="J222" s="4">
        <f>ekodom35[[#This Row],[Zużycie rodzinne]]+ekodom35[[#This Row],[Specjalne dolanie]]</f>
        <v>190</v>
      </c>
      <c r="K222" s="4">
        <f>ekodom35[[#This Row],[Stan po renetcji]]-ekodom35[[#This Row],[Zmiana]]</f>
        <v>1722</v>
      </c>
      <c r="L222" s="4">
        <f>MAX(ekodom35[[#This Row],[Zbiornik po zmianie]],0)</f>
        <v>1722</v>
      </c>
    </row>
    <row r="223" spans="1:12" x14ac:dyDescent="0.45">
      <c r="A223" s="1">
        <v>44783</v>
      </c>
      <c r="B223">
        <v>745</v>
      </c>
      <c r="C223">
        <f t="shared" si="3"/>
        <v>1722</v>
      </c>
      <c r="D223">
        <f>ekodom35[[#This Row],[retencja]]+ekodom35[[#This Row],[Stan przed]]</f>
        <v>2467</v>
      </c>
      <c r="E223">
        <f>IF(ekodom35[[#This Row],[Dzień tygodnia]] = 3, 260, 190)</f>
        <v>260</v>
      </c>
      <c r="F223">
        <f>WEEKDAY(ekodom35[[#This Row],[Data]],2)</f>
        <v>3</v>
      </c>
      <c r="G223" s="4">
        <f>IF(ekodom35[[#This Row],[retencja]]= 0, G222+1, 0)</f>
        <v>0</v>
      </c>
      <c r="H223" s="4">
        <f>IF(AND(AND(ekodom35[[#This Row],[Dni bez deszczu dp]] &gt;= 5, MOD(ekodom35[[#This Row],[Dni bez deszczu dp]], 5) = 0), ekodom35[[#This Row],[Czy dobry przedział ]] = "TAK"), 300, 0)</f>
        <v>0</v>
      </c>
      <c r="I223" s="4" t="str">
        <f>IF(AND(ekodom35[[#This Row],[Data]] &gt;= DATE(2022,4,1), ekodom35[[#This Row],[Data]]&lt;=DATE(2022,9, 30)), "TAK", "NIE")</f>
        <v>TAK</v>
      </c>
      <c r="J223" s="4">
        <f>ekodom35[[#This Row],[Zużycie rodzinne]]+ekodom35[[#This Row],[Specjalne dolanie]]</f>
        <v>260</v>
      </c>
      <c r="K223" s="4">
        <f>ekodom35[[#This Row],[Stan po renetcji]]-ekodom35[[#This Row],[Zmiana]]</f>
        <v>2207</v>
      </c>
      <c r="L223" s="4">
        <f>MAX(ekodom35[[#This Row],[Zbiornik po zmianie]],0)</f>
        <v>2207</v>
      </c>
    </row>
    <row r="224" spans="1:12" x14ac:dyDescent="0.45">
      <c r="A224" s="1">
        <v>44784</v>
      </c>
      <c r="B224">
        <v>48</v>
      </c>
      <c r="C224">
        <f t="shared" si="3"/>
        <v>2207</v>
      </c>
      <c r="D224">
        <f>ekodom35[[#This Row],[retencja]]+ekodom35[[#This Row],[Stan przed]]</f>
        <v>2255</v>
      </c>
      <c r="E224">
        <f>IF(ekodom35[[#This Row],[Dzień tygodnia]] = 3, 260, 190)</f>
        <v>190</v>
      </c>
      <c r="F224">
        <f>WEEKDAY(ekodom35[[#This Row],[Data]],2)</f>
        <v>4</v>
      </c>
      <c r="G224" s="4">
        <f>IF(ekodom35[[#This Row],[retencja]]= 0, G223+1, 0)</f>
        <v>0</v>
      </c>
      <c r="H224" s="4">
        <f>IF(AND(AND(ekodom35[[#This Row],[Dni bez deszczu dp]] &gt;= 5, MOD(ekodom35[[#This Row],[Dni bez deszczu dp]], 5) = 0), ekodom35[[#This Row],[Czy dobry przedział ]] = "TAK"), 300, 0)</f>
        <v>0</v>
      </c>
      <c r="I224" s="4" t="str">
        <f>IF(AND(ekodom35[[#This Row],[Data]] &gt;= DATE(2022,4,1), ekodom35[[#This Row],[Data]]&lt;=DATE(2022,9, 30)), "TAK", "NIE")</f>
        <v>TAK</v>
      </c>
      <c r="J224" s="4">
        <f>ekodom35[[#This Row],[Zużycie rodzinne]]+ekodom35[[#This Row],[Specjalne dolanie]]</f>
        <v>190</v>
      </c>
      <c r="K224" s="4">
        <f>ekodom35[[#This Row],[Stan po renetcji]]-ekodom35[[#This Row],[Zmiana]]</f>
        <v>2065</v>
      </c>
      <c r="L224" s="4">
        <f>MAX(ekodom35[[#This Row],[Zbiornik po zmianie]],0)</f>
        <v>2065</v>
      </c>
    </row>
    <row r="225" spans="1:12" x14ac:dyDescent="0.45">
      <c r="A225" s="1">
        <v>44785</v>
      </c>
      <c r="B225">
        <v>0</v>
      </c>
      <c r="C225">
        <f t="shared" si="3"/>
        <v>2065</v>
      </c>
      <c r="D225">
        <f>ekodom35[[#This Row],[retencja]]+ekodom35[[#This Row],[Stan przed]]</f>
        <v>2065</v>
      </c>
      <c r="E225">
        <f>IF(ekodom35[[#This Row],[Dzień tygodnia]] = 3, 260, 190)</f>
        <v>190</v>
      </c>
      <c r="F225">
        <f>WEEKDAY(ekodom35[[#This Row],[Data]],2)</f>
        <v>5</v>
      </c>
      <c r="G225" s="4">
        <f>IF(ekodom35[[#This Row],[retencja]]= 0, G224+1, 0)</f>
        <v>1</v>
      </c>
      <c r="H225" s="4">
        <f>IF(AND(AND(ekodom35[[#This Row],[Dni bez deszczu dp]] &gt;= 5, MOD(ekodom35[[#This Row],[Dni bez deszczu dp]], 5) = 0), ekodom35[[#This Row],[Czy dobry przedział ]] = "TAK"), 300, 0)</f>
        <v>0</v>
      </c>
      <c r="I225" s="4" t="str">
        <f>IF(AND(ekodom35[[#This Row],[Data]] &gt;= DATE(2022,4,1), ekodom35[[#This Row],[Data]]&lt;=DATE(2022,9, 30)), "TAK", "NIE")</f>
        <v>TAK</v>
      </c>
      <c r="J225" s="4">
        <f>ekodom35[[#This Row],[Zużycie rodzinne]]+ekodom35[[#This Row],[Specjalne dolanie]]</f>
        <v>190</v>
      </c>
      <c r="K225" s="4">
        <f>ekodom35[[#This Row],[Stan po renetcji]]-ekodom35[[#This Row],[Zmiana]]</f>
        <v>1875</v>
      </c>
      <c r="L225" s="4">
        <f>MAX(ekodom35[[#This Row],[Zbiornik po zmianie]],0)</f>
        <v>1875</v>
      </c>
    </row>
    <row r="226" spans="1:12" x14ac:dyDescent="0.45">
      <c r="A226" s="1">
        <v>44786</v>
      </c>
      <c r="B226">
        <v>0</v>
      </c>
      <c r="C226">
        <f t="shared" si="3"/>
        <v>1875</v>
      </c>
      <c r="D226">
        <f>ekodom35[[#This Row],[retencja]]+ekodom35[[#This Row],[Stan przed]]</f>
        <v>1875</v>
      </c>
      <c r="E226">
        <f>IF(ekodom35[[#This Row],[Dzień tygodnia]] = 3, 260, 190)</f>
        <v>190</v>
      </c>
      <c r="F226">
        <f>WEEKDAY(ekodom35[[#This Row],[Data]],2)</f>
        <v>6</v>
      </c>
      <c r="G226" s="4">
        <f>IF(ekodom35[[#This Row],[retencja]]= 0, G225+1, 0)</f>
        <v>2</v>
      </c>
      <c r="H226" s="4">
        <f>IF(AND(AND(ekodom35[[#This Row],[Dni bez deszczu dp]] &gt;= 5, MOD(ekodom35[[#This Row],[Dni bez deszczu dp]], 5) = 0), ekodom35[[#This Row],[Czy dobry przedział ]] = "TAK"), 300, 0)</f>
        <v>0</v>
      </c>
      <c r="I226" s="4" t="str">
        <f>IF(AND(ekodom35[[#This Row],[Data]] &gt;= DATE(2022,4,1), ekodom35[[#This Row],[Data]]&lt;=DATE(2022,9, 30)), "TAK", "NIE")</f>
        <v>TAK</v>
      </c>
      <c r="J226" s="4">
        <f>ekodom35[[#This Row],[Zużycie rodzinne]]+ekodom35[[#This Row],[Specjalne dolanie]]</f>
        <v>190</v>
      </c>
      <c r="K226" s="4">
        <f>ekodom35[[#This Row],[Stan po renetcji]]-ekodom35[[#This Row],[Zmiana]]</f>
        <v>1685</v>
      </c>
      <c r="L226" s="4">
        <f>MAX(ekodom35[[#This Row],[Zbiornik po zmianie]],0)</f>
        <v>1685</v>
      </c>
    </row>
    <row r="227" spans="1:12" x14ac:dyDescent="0.45">
      <c r="A227" s="1">
        <v>44787</v>
      </c>
      <c r="B227">
        <v>0</v>
      </c>
      <c r="C227">
        <f t="shared" si="3"/>
        <v>1685</v>
      </c>
      <c r="D227">
        <f>ekodom35[[#This Row],[retencja]]+ekodom35[[#This Row],[Stan przed]]</f>
        <v>1685</v>
      </c>
      <c r="E227">
        <f>IF(ekodom35[[#This Row],[Dzień tygodnia]] = 3, 260, 190)</f>
        <v>190</v>
      </c>
      <c r="F227">
        <f>WEEKDAY(ekodom35[[#This Row],[Data]],2)</f>
        <v>7</v>
      </c>
      <c r="G227" s="4">
        <f>IF(ekodom35[[#This Row],[retencja]]= 0, G226+1, 0)</f>
        <v>3</v>
      </c>
      <c r="H227" s="4">
        <f>IF(AND(AND(ekodom35[[#This Row],[Dni bez deszczu dp]] &gt;= 5, MOD(ekodom35[[#This Row],[Dni bez deszczu dp]], 5) = 0), ekodom35[[#This Row],[Czy dobry przedział ]] = "TAK"), 300, 0)</f>
        <v>0</v>
      </c>
      <c r="I227" s="4" t="str">
        <f>IF(AND(ekodom35[[#This Row],[Data]] &gt;= DATE(2022,4,1), ekodom35[[#This Row],[Data]]&lt;=DATE(2022,9, 30)), "TAK", "NIE")</f>
        <v>TAK</v>
      </c>
      <c r="J227" s="4">
        <f>ekodom35[[#This Row],[Zużycie rodzinne]]+ekodom35[[#This Row],[Specjalne dolanie]]</f>
        <v>190</v>
      </c>
      <c r="K227" s="4">
        <f>ekodom35[[#This Row],[Stan po renetcji]]-ekodom35[[#This Row],[Zmiana]]</f>
        <v>1495</v>
      </c>
      <c r="L227" s="4">
        <f>MAX(ekodom35[[#This Row],[Zbiornik po zmianie]],0)</f>
        <v>1495</v>
      </c>
    </row>
    <row r="228" spans="1:12" x14ac:dyDescent="0.45">
      <c r="A228" s="1">
        <v>44788</v>
      </c>
      <c r="B228">
        <v>0</v>
      </c>
      <c r="C228">
        <f t="shared" si="3"/>
        <v>1495</v>
      </c>
      <c r="D228">
        <f>ekodom35[[#This Row],[retencja]]+ekodom35[[#This Row],[Stan przed]]</f>
        <v>1495</v>
      </c>
      <c r="E228">
        <f>IF(ekodom35[[#This Row],[Dzień tygodnia]] = 3, 260, 190)</f>
        <v>190</v>
      </c>
      <c r="F228">
        <f>WEEKDAY(ekodom35[[#This Row],[Data]],2)</f>
        <v>1</v>
      </c>
      <c r="G228" s="4">
        <f>IF(ekodom35[[#This Row],[retencja]]= 0, G227+1, 0)</f>
        <v>4</v>
      </c>
      <c r="H228" s="4">
        <f>IF(AND(AND(ekodom35[[#This Row],[Dni bez deszczu dp]] &gt;= 5, MOD(ekodom35[[#This Row],[Dni bez deszczu dp]], 5) = 0), ekodom35[[#This Row],[Czy dobry przedział ]] = "TAK"), 300, 0)</f>
        <v>0</v>
      </c>
      <c r="I228" s="4" t="str">
        <f>IF(AND(ekodom35[[#This Row],[Data]] &gt;= DATE(2022,4,1), ekodom35[[#This Row],[Data]]&lt;=DATE(2022,9, 30)), "TAK", "NIE")</f>
        <v>TAK</v>
      </c>
      <c r="J228" s="4">
        <f>ekodom35[[#This Row],[Zużycie rodzinne]]+ekodom35[[#This Row],[Specjalne dolanie]]</f>
        <v>190</v>
      </c>
      <c r="K228" s="4">
        <f>ekodom35[[#This Row],[Stan po renetcji]]-ekodom35[[#This Row],[Zmiana]]</f>
        <v>1305</v>
      </c>
      <c r="L228" s="4">
        <f>MAX(ekodom35[[#This Row],[Zbiornik po zmianie]],0)</f>
        <v>1305</v>
      </c>
    </row>
    <row r="229" spans="1:12" x14ac:dyDescent="0.45">
      <c r="A229" s="1">
        <v>44789</v>
      </c>
      <c r="B229">
        <v>0</v>
      </c>
      <c r="C229">
        <f t="shared" si="3"/>
        <v>1305</v>
      </c>
      <c r="D229">
        <f>ekodom35[[#This Row],[retencja]]+ekodom35[[#This Row],[Stan przed]]</f>
        <v>1305</v>
      </c>
      <c r="E229">
        <f>IF(ekodom35[[#This Row],[Dzień tygodnia]] = 3, 260, 190)</f>
        <v>190</v>
      </c>
      <c r="F229">
        <f>WEEKDAY(ekodom35[[#This Row],[Data]],2)</f>
        <v>2</v>
      </c>
      <c r="G229" s="4">
        <f>IF(ekodom35[[#This Row],[retencja]]= 0, G228+1, 0)</f>
        <v>5</v>
      </c>
      <c r="H229" s="4">
        <f>IF(AND(AND(ekodom35[[#This Row],[Dni bez deszczu dp]] &gt;= 5, MOD(ekodom35[[#This Row],[Dni bez deszczu dp]], 5) = 0), ekodom35[[#This Row],[Czy dobry przedział ]] = "TAK"), 300, 0)</f>
        <v>300</v>
      </c>
      <c r="I229" s="4" t="str">
        <f>IF(AND(ekodom35[[#This Row],[Data]] &gt;= DATE(2022,4,1), ekodom35[[#This Row],[Data]]&lt;=DATE(2022,9, 30)), "TAK", "NIE")</f>
        <v>TAK</v>
      </c>
      <c r="J229" s="4">
        <f>ekodom35[[#This Row],[Zużycie rodzinne]]+ekodom35[[#This Row],[Specjalne dolanie]]</f>
        <v>490</v>
      </c>
      <c r="K229" s="4">
        <f>ekodom35[[#This Row],[Stan po renetcji]]-ekodom35[[#This Row],[Zmiana]]</f>
        <v>815</v>
      </c>
      <c r="L229" s="4">
        <f>MAX(ekodom35[[#This Row],[Zbiornik po zmianie]],0)</f>
        <v>815</v>
      </c>
    </row>
    <row r="230" spans="1:12" x14ac:dyDescent="0.45">
      <c r="A230" s="1">
        <v>44790</v>
      </c>
      <c r="B230">
        <v>0</v>
      </c>
      <c r="C230">
        <f t="shared" si="3"/>
        <v>815</v>
      </c>
      <c r="D230">
        <f>ekodom35[[#This Row],[retencja]]+ekodom35[[#This Row],[Stan przed]]</f>
        <v>815</v>
      </c>
      <c r="E230">
        <f>IF(ekodom35[[#This Row],[Dzień tygodnia]] = 3, 260, 190)</f>
        <v>260</v>
      </c>
      <c r="F230">
        <f>WEEKDAY(ekodom35[[#This Row],[Data]],2)</f>
        <v>3</v>
      </c>
      <c r="G230" s="4">
        <f>IF(ekodom35[[#This Row],[retencja]]= 0, G229+1, 0)</f>
        <v>6</v>
      </c>
      <c r="H230" s="4">
        <f>IF(AND(AND(ekodom35[[#This Row],[Dni bez deszczu dp]] &gt;= 5, MOD(ekodom35[[#This Row],[Dni bez deszczu dp]], 5) = 0), ekodom35[[#This Row],[Czy dobry przedział ]] = "TAK"), 300, 0)</f>
        <v>0</v>
      </c>
      <c r="I230" s="4" t="str">
        <f>IF(AND(ekodom35[[#This Row],[Data]] &gt;= DATE(2022,4,1), ekodom35[[#This Row],[Data]]&lt;=DATE(2022,9, 30)), "TAK", "NIE")</f>
        <v>TAK</v>
      </c>
      <c r="J230" s="4">
        <f>ekodom35[[#This Row],[Zużycie rodzinne]]+ekodom35[[#This Row],[Specjalne dolanie]]</f>
        <v>260</v>
      </c>
      <c r="K230" s="4">
        <f>ekodom35[[#This Row],[Stan po renetcji]]-ekodom35[[#This Row],[Zmiana]]</f>
        <v>555</v>
      </c>
      <c r="L230" s="4">
        <f>MAX(ekodom35[[#This Row],[Zbiornik po zmianie]],0)</f>
        <v>555</v>
      </c>
    </row>
    <row r="231" spans="1:12" x14ac:dyDescent="0.45">
      <c r="A231" s="1">
        <v>44791</v>
      </c>
      <c r="B231">
        <v>0</v>
      </c>
      <c r="C231">
        <f t="shared" si="3"/>
        <v>555</v>
      </c>
      <c r="D231">
        <f>ekodom35[[#This Row],[retencja]]+ekodom35[[#This Row],[Stan przed]]</f>
        <v>555</v>
      </c>
      <c r="E231">
        <f>IF(ekodom35[[#This Row],[Dzień tygodnia]] = 3, 260, 190)</f>
        <v>190</v>
      </c>
      <c r="F231">
        <f>WEEKDAY(ekodom35[[#This Row],[Data]],2)</f>
        <v>4</v>
      </c>
      <c r="G231" s="4">
        <f>IF(ekodom35[[#This Row],[retencja]]= 0, G230+1, 0)</f>
        <v>7</v>
      </c>
      <c r="H231" s="4">
        <f>IF(AND(AND(ekodom35[[#This Row],[Dni bez deszczu dp]] &gt;= 5, MOD(ekodom35[[#This Row],[Dni bez deszczu dp]], 5) = 0), ekodom35[[#This Row],[Czy dobry przedział ]] = "TAK"), 300, 0)</f>
        <v>0</v>
      </c>
      <c r="I231" s="4" t="str">
        <f>IF(AND(ekodom35[[#This Row],[Data]] &gt;= DATE(2022,4,1), ekodom35[[#This Row],[Data]]&lt;=DATE(2022,9, 30)), "TAK", "NIE")</f>
        <v>TAK</v>
      </c>
      <c r="J231" s="4">
        <f>ekodom35[[#This Row],[Zużycie rodzinne]]+ekodom35[[#This Row],[Specjalne dolanie]]</f>
        <v>190</v>
      </c>
      <c r="K231" s="4">
        <f>ekodom35[[#This Row],[Stan po renetcji]]-ekodom35[[#This Row],[Zmiana]]</f>
        <v>365</v>
      </c>
      <c r="L231" s="4">
        <f>MAX(ekodom35[[#This Row],[Zbiornik po zmianie]],0)</f>
        <v>365</v>
      </c>
    </row>
    <row r="232" spans="1:12" x14ac:dyDescent="0.45">
      <c r="A232" s="1">
        <v>44792</v>
      </c>
      <c r="B232">
        <v>0</v>
      </c>
      <c r="C232">
        <f t="shared" si="3"/>
        <v>365</v>
      </c>
      <c r="D232">
        <f>ekodom35[[#This Row],[retencja]]+ekodom35[[#This Row],[Stan przed]]</f>
        <v>365</v>
      </c>
      <c r="E232">
        <f>IF(ekodom35[[#This Row],[Dzień tygodnia]] = 3, 260, 190)</f>
        <v>190</v>
      </c>
      <c r="F232">
        <f>WEEKDAY(ekodom35[[#This Row],[Data]],2)</f>
        <v>5</v>
      </c>
      <c r="G232" s="4">
        <f>IF(ekodom35[[#This Row],[retencja]]= 0, G231+1, 0)</f>
        <v>8</v>
      </c>
      <c r="H232" s="4">
        <f>IF(AND(AND(ekodom35[[#This Row],[Dni bez deszczu dp]] &gt;= 5, MOD(ekodom35[[#This Row],[Dni bez deszczu dp]], 5) = 0), ekodom35[[#This Row],[Czy dobry przedział ]] = "TAK"), 300, 0)</f>
        <v>0</v>
      </c>
      <c r="I232" s="4" t="str">
        <f>IF(AND(ekodom35[[#This Row],[Data]] &gt;= DATE(2022,4,1), ekodom35[[#This Row],[Data]]&lt;=DATE(2022,9, 30)), "TAK", "NIE")</f>
        <v>TAK</v>
      </c>
      <c r="J232" s="4">
        <f>ekodom35[[#This Row],[Zużycie rodzinne]]+ekodom35[[#This Row],[Specjalne dolanie]]</f>
        <v>190</v>
      </c>
      <c r="K232" s="4">
        <f>ekodom35[[#This Row],[Stan po renetcji]]-ekodom35[[#This Row],[Zmiana]]</f>
        <v>175</v>
      </c>
      <c r="L232" s="4">
        <f>MAX(ekodom35[[#This Row],[Zbiornik po zmianie]],0)</f>
        <v>175</v>
      </c>
    </row>
    <row r="233" spans="1:12" x14ac:dyDescent="0.45">
      <c r="A233" s="1">
        <v>44793</v>
      </c>
      <c r="B233">
        <v>0</v>
      </c>
      <c r="C233">
        <f t="shared" si="3"/>
        <v>175</v>
      </c>
      <c r="D233">
        <f>ekodom35[[#This Row],[retencja]]+ekodom35[[#This Row],[Stan przed]]</f>
        <v>175</v>
      </c>
      <c r="E233">
        <f>IF(ekodom35[[#This Row],[Dzień tygodnia]] = 3, 260, 190)</f>
        <v>190</v>
      </c>
      <c r="F233">
        <f>WEEKDAY(ekodom35[[#This Row],[Data]],2)</f>
        <v>6</v>
      </c>
      <c r="G233" s="4">
        <f>IF(ekodom35[[#This Row],[retencja]]= 0, G232+1, 0)</f>
        <v>9</v>
      </c>
      <c r="H233" s="4">
        <f>IF(AND(AND(ekodom35[[#This Row],[Dni bez deszczu dp]] &gt;= 5, MOD(ekodom35[[#This Row],[Dni bez deszczu dp]], 5) = 0), ekodom35[[#This Row],[Czy dobry przedział ]] = "TAK"), 300, 0)</f>
        <v>0</v>
      </c>
      <c r="I233" s="4" t="str">
        <f>IF(AND(ekodom35[[#This Row],[Data]] &gt;= DATE(2022,4,1), ekodom35[[#This Row],[Data]]&lt;=DATE(2022,9, 30)), "TAK", "NIE")</f>
        <v>TAK</v>
      </c>
      <c r="J233" s="4">
        <f>ekodom35[[#This Row],[Zużycie rodzinne]]+ekodom35[[#This Row],[Specjalne dolanie]]</f>
        <v>190</v>
      </c>
      <c r="K233" s="4">
        <f>ekodom35[[#This Row],[Stan po renetcji]]-ekodom35[[#This Row],[Zmiana]]</f>
        <v>-15</v>
      </c>
      <c r="L233" s="4">
        <f>MAX(ekodom35[[#This Row],[Zbiornik po zmianie]],0)</f>
        <v>0</v>
      </c>
    </row>
    <row r="234" spans="1:12" x14ac:dyDescent="0.45">
      <c r="A234" s="1">
        <v>44794</v>
      </c>
      <c r="B234">
        <v>0</v>
      </c>
      <c r="C234">
        <f t="shared" si="3"/>
        <v>0</v>
      </c>
      <c r="D234">
        <f>ekodom35[[#This Row],[retencja]]+ekodom35[[#This Row],[Stan przed]]</f>
        <v>0</v>
      </c>
      <c r="E234">
        <f>IF(ekodom35[[#This Row],[Dzień tygodnia]] = 3, 260, 190)</f>
        <v>190</v>
      </c>
      <c r="F234">
        <f>WEEKDAY(ekodom35[[#This Row],[Data]],2)</f>
        <v>7</v>
      </c>
      <c r="G234" s="4">
        <f>IF(ekodom35[[#This Row],[retencja]]= 0, G233+1, 0)</f>
        <v>10</v>
      </c>
      <c r="H234" s="4">
        <f>IF(AND(AND(ekodom35[[#This Row],[Dni bez deszczu dp]] &gt;= 5, MOD(ekodom35[[#This Row],[Dni bez deszczu dp]], 5) = 0), ekodom35[[#This Row],[Czy dobry przedział ]] = "TAK"), 300, 0)</f>
        <v>300</v>
      </c>
      <c r="I234" s="4" t="str">
        <f>IF(AND(ekodom35[[#This Row],[Data]] &gt;= DATE(2022,4,1), ekodom35[[#This Row],[Data]]&lt;=DATE(2022,9, 30)), "TAK", "NIE")</f>
        <v>TAK</v>
      </c>
      <c r="J234" s="4">
        <f>ekodom35[[#This Row],[Zużycie rodzinne]]+ekodom35[[#This Row],[Specjalne dolanie]]</f>
        <v>490</v>
      </c>
      <c r="K234" s="4">
        <f>ekodom35[[#This Row],[Stan po renetcji]]-ekodom35[[#This Row],[Zmiana]]</f>
        <v>-490</v>
      </c>
      <c r="L234" s="4">
        <f>MAX(ekodom35[[#This Row],[Zbiornik po zmianie]],0)</f>
        <v>0</v>
      </c>
    </row>
    <row r="235" spans="1:12" x14ac:dyDescent="0.45">
      <c r="A235" s="1">
        <v>44795</v>
      </c>
      <c r="B235">
        <v>0</v>
      </c>
      <c r="C235">
        <f t="shared" si="3"/>
        <v>0</v>
      </c>
      <c r="D235">
        <f>ekodom35[[#This Row],[retencja]]+ekodom35[[#This Row],[Stan przed]]</f>
        <v>0</v>
      </c>
      <c r="E235">
        <f>IF(ekodom35[[#This Row],[Dzień tygodnia]] = 3, 260, 190)</f>
        <v>190</v>
      </c>
      <c r="F235">
        <f>WEEKDAY(ekodom35[[#This Row],[Data]],2)</f>
        <v>1</v>
      </c>
      <c r="G235" s="4">
        <f>IF(ekodom35[[#This Row],[retencja]]= 0, G234+1, 0)</f>
        <v>11</v>
      </c>
      <c r="H235" s="4">
        <f>IF(AND(AND(ekodom35[[#This Row],[Dni bez deszczu dp]] &gt;= 5, MOD(ekodom35[[#This Row],[Dni bez deszczu dp]], 5) = 0), ekodom35[[#This Row],[Czy dobry przedział ]] = "TAK"), 300, 0)</f>
        <v>0</v>
      </c>
      <c r="I235" s="4" t="str">
        <f>IF(AND(ekodom35[[#This Row],[Data]] &gt;= DATE(2022,4,1), ekodom35[[#This Row],[Data]]&lt;=DATE(2022,9, 30)), "TAK", "NIE")</f>
        <v>TAK</v>
      </c>
      <c r="J235" s="4">
        <f>ekodom35[[#This Row],[Zużycie rodzinne]]+ekodom35[[#This Row],[Specjalne dolanie]]</f>
        <v>190</v>
      </c>
      <c r="K235" s="4">
        <f>ekodom35[[#This Row],[Stan po renetcji]]-ekodom35[[#This Row],[Zmiana]]</f>
        <v>-190</v>
      </c>
      <c r="L235" s="4">
        <f>MAX(ekodom35[[#This Row],[Zbiornik po zmianie]],0)</f>
        <v>0</v>
      </c>
    </row>
    <row r="236" spans="1:12" x14ac:dyDescent="0.45">
      <c r="A236" s="1">
        <v>44796</v>
      </c>
      <c r="B236">
        <v>0</v>
      </c>
      <c r="C236">
        <f t="shared" si="3"/>
        <v>0</v>
      </c>
      <c r="D236">
        <f>ekodom35[[#This Row],[retencja]]+ekodom35[[#This Row],[Stan przed]]</f>
        <v>0</v>
      </c>
      <c r="E236">
        <f>IF(ekodom35[[#This Row],[Dzień tygodnia]] = 3, 260, 190)</f>
        <v>190</v>
      </c>
      <c r="F236">
        <f>WEEKDAY(ekodom35[[#This Row],[Data]],2)</f>
        <v>2</v>
      </c>
      <c r="G236" s="4">
        <f>IF(ekodom35[[#This Row],[retencja]]= 0, G235+1, 0)</f>
        <v>12</v>
      </c>
      <c r="H236" s="4">
        <f>IF(AND(AND(ekodom35[[#This Row],[Dni bez deszczu dp]] &gt;= 5, MOD(ekodom35[[#This Row],[Dni bez deszczu dp]], 5) = 0), ekodom35[[#This Row],[Czy dobry przedział ]] = "TAK"), 300, 0)</f>
        <v>0</v>
      </c>
      <c r="I236" s="4" t="str">
        <f>IF(AND(ekodom35[[#This Row],[Data]] &gt;= DATE(2022,4,1), ekodom35[[#This Row],[Data]]&lt;=DATE(2022,9, 30)), "TAK", "NIE")</f>
        <v>TAK</v>
      </c>
      <c r="J236" s="4">
        <f>ekodom35[[#This Row],[Zużycie rodzinne]]+ekodom35[[#This Row],[Specjalne dolanie]]</f>
        <v>190</v>
      </c>
      <c r="K236" s="4">
        <f>ekodom35[[#This Row],[Stan po renetcji]]-ekodom35[[#This Row],[Zmiana]]</f>
        <v>-190</v>
      </c>
      <c r="L236" s="4">
        <f>MAX(ekodom35[[#This Row],[Zbiornik po zmianie]],0)</f>
        <v>0</v>
      </c>
    </row>
    <row r="237" spans="1:12" x14ac:dyDescent="0.45">
      <c r="A237" s="1">
        <v>44797</v>
      </c>
      <c r="B237">
        <v>0</v>
      </c>
      <c r="C237">
        <f t="shared" si="3"/>
        <v>0</v>
      </c>
      <c r="D237">
        <f>ekodom35[[#This Row],[retencja]]+ekodom35[[#This Row],[Stan przed]]</f>
        <v>0</v>
      </c>
      <c r="E237">
        <f>IF(ekodom35[[#This Row],[Dzień tygodnia]] = 3, 260, 190)</f>
        <v>260</v>
      </c>
      <c r="F237">
        <f>WEEKDAY(ekodom35[[#This Row],[Data]],2)</f>
        <v>3</v>
      </c>
      <c r="G237" s="4">
        <f>IF(ekodom35[[#This Row],[retencja]]= 0, G236+1, 0)</f>
        <v>13</v>
      </c>
      <c r="H237" s="4">
        <f>IF(AND(AND(ekodom35[[#This Row],[Dni bez deszczu dp]] &gt;= 5, MOD(ekodom35[[#This Row],[Dni bez deszczu dp]], 5) = 0), ekodom35[[#This Row],[Czy dobry przedział ]] = "TAK"), 300, 0)</f>
        <v>0</v>
      </c>
      <c r="I237" s="4" t="str">
        <f>IF(AND(ekodom35[[#This Row],[Data]] &gt;= DATE(2022,4,1), ekodom35[[#This Row],[Data]]&lt;=DATE(2022,9, 30)), "TAK", "NIE")</f>
        <v>TAK</v>
      </c>
      <c r="J237" s="4">
        <f>ekodom35[[#This Row],[Zużycie rodzinne]]+ekodom35[[#This Row],[Specjalne dolanie]]</f>
        <v>260</v>
      </c>
      <c r="K237" s="4">
        <f>ekodom35[[#This Row],[Stan po renetcji]]-ekodom35[[#This Row],[Zmiana]]</f>
        <v>-260</v>
      </c>
      <c r="L237" s="4">
        <f>MAX(ekodom35[[#This Row],[Zbiornik po zmianie]],0)</f>
        <v>0</v>
      </c>
    </row>
    <row r="238" spans="1:12" x14ac:dyDescent="0.45">
      <c r="A238" s="1">
        <v>44798</v>
      </c>
      <c r="B238">
        <v>0</v>
      </c>
      <c r="C238">
        <f t="shared" si="3"/>
        <v>0</v>
      </c>
      <c r="D238">
        <f>ekodom35[[#This Row],[retencja]]+ekodom35[[#This Row],[Stan przed]]</f>
        <v>0</v>
      </c>
      <c r="E238">
        <f>IF(ekodom35[[#This Row],[Dzień tygodnia]] = 3, 260, 190)</f>
        <v>190</v>
      </c>
      <c r="F238">
        <f>WEEKDAY(ekodom35[[#This Row],[Data]],2)</f>
        <v>4</v>
      </c>
      <c r="G238" s="4">
        <f>IF(ekodom35[[#This Row],[retencja]]= 0, G237+1, 0)</f>
        <v>14</v>
      </c>
      <c r="H238" s="4">
        <f>IF(AND(AND(ekodom35[[#This Row],[Dni bez deszczu dp]] &gt;= 5, MOD(ekodom35[[#This Row],[Dni bez deszczu dp]], 5) = 0), ekodom35[[#This Row],[Czy dobry przedział ]] = "TAK"), 300, 0)</f>
        <v>0</v>
      </c>
      <c r="I238" s="4" t="str">
        <f>IF(AND(ekodom35[[#This Row],[Data]] &gt;= DATE(2022,4,1), ekodom35[[#This Row],[Data]]&lt;=DATE(2022,9, 30)), "TAK", "NIE")</f>
        <v>TAK</v>
      </c>
      <c r="J238" s="4">
        <f>ekodom35[[#This Row],[Zużycie rodzinne]]+ekodom35[[#This Row],[Specjalne dolanie]]</f>
        <v>190</v>
      </c>
      <c r="K238" s="4">
        <f>ekodom35[[#This Row],[Stan po renetcji]]-ekodom35[[#This Row],[Zmiana]]</f>
        <v>-190</v>
      </c>
      <c r="L238" s="4">
        <f>MAX(ekodom35[[#This Row],[Zbiornik po zmianie]],0)</f>
        <v>0</v>
      </c>
    </row>
    <row r="239" spans="1:12" x14ac:dyDescent="0.45">
      <c r="A239" s="1">
        <v>44799</v>
      </c>
      <c r="B239">
        <v>0</v>
      </c>
      <c r="C239">
        <f t="shared" si="3"/>
        <v>0</v>
      </c>
      <c r="D239">
        <f>ekodom35[[#This Row],[retencja]]+ekodom35[[#This Row],[Stan przed]]</f>
        <v>0</v>
      </c>
      <c r="E239">
        <f>IF(ekodom35[[#This Row],[Dzień tygodnia]] = 3, 260, 190)</f>
        <v>190</v>
      </c>
      <c r="F239">
        <f>WEEKDAY(ekodom35[[#This Row],[Data]],2)</f>
        <v>5</v>
      </c>
      <c r="G239" s="4">
        <f>IF(ekodom35[[#This Row],[retencja]]= 0, G238+1, 0)</f>
        <v>15</v>
      </c>
      <c r="H239" s="4">
        <f>IF(AND(AND(ekodom35[[#This Row],[Dni bez deszczu dp]] &gt;= 5, MOD(ekodom35[[#This Row],[Dni bez deszczu dp]], 5) = 0), ekodom35[[#This Row],[Czy dobry przedział ]] = "TAK"), 300, 0)</f>
        <v>300</v>
      </c>
      <c r="I239" s="4" t="str">
        <f>IF(AND(ekodom35[[#This Row],[Data]] &gt;= DATE(2022,4,1), ekodom35[[#This Row],[Data]]&lt;=DATE(2022,9, 30)), "TAK", "NIE")</f>
        <v>TAK</v>
      </c>
      <c r="J239" s="4">
        <f>ekodom35[[#This Row],[Zużycie rodzinne]]+ekodom35[[#This Row],[Specjalne dolanie]]</f>
        <v>490</v>
      </c>
      <c r="K239" s="4">
        <f>ekodom35[[#This Row],[Stan po renetcji]]-ekodom35[[#This Row],[Zmiana]]</f>
        <v>-490</v>
      </c>
      <c r="L239" s="4">
        <f>MAX(ekodom35[[#This Row],[Zbiornik po zmianie]],0)</f>
        <v>0</v>
      </c>
    </row>
    <row r="240" spans="1:12" x14ac:dyDescent="0.45">
      <c r="A240" s="1">
        <v>44800</v>
      </c>
      <c r="B240">
        <v>0</v>
      </c>
      <c r="C240">
        <f t="shared" si="3"/>
        <v>0</v>
      </c>
      <c r="D240">
        <f>ekodom35[[#This Row],[retencja]]+ekodom35[[#This Row],[Stan przed]]</f>
        <v>0</v>
      </c>
      <c r="E240">
        <f>IF(ekodom35[[#This Row],[Dzień tygodnia]] = 3, 260, 190)</f>
        <v>190</v>
      </c>
      <c r="F240">
        <f>WEEKDAY(ekodom35[[#This Row],[Data]],2)</f>
        <v>6</v>
      </c>
      <c r="G240" s="4">
        <f>IF(ekodom35[[#This Row],[retencja]]= 0, G239+1, 0)</f>
        <v>16</v>
      </c>
      <c r="H240" s="4">
        <f>IF(AND(AND(ekodom35[[#This Row],[Dni bez deszczu dp]] &gt;= 5, MOD(ekodom35[[#This Row],[Dni bez deszczu dp]], 5) = 0), ekodom35[[#This Row],[Czy dobry przedział ]] = "TAK"), 300, 0)</f>
        <v>0</v>
      </c>
      <c r="I240" s="4" t="str">
        <f>IF(AND(ekodom35[[#This Row],[Data]] &gt;= DATE(2022,4,1), ekodom35[[#This Row],[Data]]&lt;=DATE(2022,9, 30)), "TAK", "NIE")</f>
        <v>TAK</v>
      </c>
      <c r="J240" s="4">
        <f>ekodom35[[#This Row],[Zużycie rodzinne]]+ekodom35[[#This Row],[Specjalne dolanie]]</f>
        <v>190</v>
      </c>
      <c r="K240" s="4">
        <f>ekodom35[[#This Row],[Stan po renetcji]]-ekodom35[[#This Row],[Zmiana]]</f>
        <v>-190</v>
      </c>
      <c r="L240" s="4">
        <f>MAX(ekodom35[[#This Row],[Zbiornik po zmianie]],0)</f>
        <v>0</v>
      </c>
    </row>
    <row r="241" spans="1:12" x14ac:dyDescent="0.45">
      <c r="A241" s="1">
        <v>44801</v>
      </c>
      <c r="B241">
        <v>0</v>
      </c>
      <c r="C241">
        <f t="shared" si="3"/>
        <v>0</v>
      </c>
      <c r="D241">
        <f>ekodom35[[#This Row],[retencja]]+ekodom35[[#This Row],[Stan przed]]</f>
        <v>0</v>
      </c>
      <c r="E241">
        <f>IF(ekodom35[[#This Row],[Dzień tygodnia]] = 3, 260, 190)</f>
        <v>190</v>
      </c>
      <c r="F241">
        <f>WEEKDAY(ekodom35[[#This Row],[Data]],2)</f>
        <v>7</v>
      </c>
      <c r="G241" s="4">
        <f>IF(ekodom35[[#This Row],[retencja]]= 0, G240+1, 0)</f>
        <v>17</v>
      </c>
      <c r="H241" s="4">
        <f>IF(AND(AND(ekodom35[[#This Row],[Dni bez deszczu dp]] &gt;= 5, MOD(ekodom35[[#This Row],[Dni bez deszczu dp]], 5) = 0), ekodom35[[#This Row],[Czy dobry przedział ]] = "TAK"), 300, 0)</f>
        <v>0</v>
      </c>
      <c r="I241" s="4" t="str">
        <f>IF(AND(ekodom35[[#This Row],[Data]] &gt;= DATE(2022,4,1), ekodom35[[#This Row],[Data]]&lt;=DATE(2022,9, 30)), "TAK", "NIE")</f>
        <v>TAK</v>
      </c>
      <c r="J241" s="4">
        <f>ekodom35[[#This Row],[Zużycie rodzinne]]+ekodom35[[#This Row],[Specjalne dolanie]]</f>
        <v>190</v>
      </c>
      <c r="K241" s="4">
        <f>ekodom35[[#This Row],[Stan po renetcji]]-ekodom35[[#This Row],[Zmiana]]</f>
        <v>-190</v>
      </c>
      <c r="L241" s="4">
        <f>MAX(ekodom35[[#This Row],[Zbiornik po zmianie]],0)</f>
        <v>0</v>
      </c>
    </row>
    <row r="242" spans="1:12" x14ac:dyDescent="0.45">
      <c r="A242" s="1">
        <v>44802</v>
      </c>
      <c r="B242">
        <v>0</v>
      </c>
      <c r="C242">
        <f t="shared" si="3"/>
        <v>0</v>
      </c>
      <c r="D242">
        <f>ekodom35[[#This Row],[retencja]]+ekodom35[[#This Row],[Stan przed]]</f>
        <v>0</v>
      </c>
      <c r="E242">
        <f>IF(ekodom35[[#This Row],[Dzień tygodnia]] = 3, 260, 190)</f>
        <v>190</v>
      </c>
      <c r="F242">
        <f>WEEKDAY(ekodom35[[#This Row],[Data]],2)</f>
        <v>1</v>
      </c>
      <c r="G242" s="4">
        <f>IF(ekodom35[[#This Row],[retencja]]= 0, G241+1, 0)</f>
        <v>18</v>
      </c>
      <c r="H242" s="4">
        <f>IF(AND(AND(ekodom35[[#This Row],[Dni bez deszczu dp]] &gt;= 5, MOD(ekodom35[[#This Row],[Dni bez deszczu dp]], 5) = 0), ekodom35[[#This Row],[Czy dobry przedział ]] = "TAK"), 300, 0)</f>
        <v>0</v>
      </c>
      <c r="I242" s="4" t="str">
        <f>IF(AND(ekodom35[[#This Row],[Data]] &gt;= DATE(2022,4,1), ekodom35[[#This Row],[Data]]&lt;=DATE(2022,9, 30)), "TAK", "NIE")</f>
        <v>TAK</v>
      </c>
      <c r="J242" s="4">
        <f>ekodom35[[#This Row],[Zużycie rodzinne]]+ekodom35[[#This Row],[Specjalne dolanie]]</f>
        <v>190</v>
      </c>
      <c r="K242" s="4">
        <f>ekodom35[[#This Row],[Stan po renetcji]]-ekodom35[[#This Row],[Zmiana]]</f>
        <v>-190</v>
      </c>
      <c r="L242" s="4">
        <f>MAX(ekodom35[[#This Row],[Zbiornik po zmianie]],0)</f>
        <v>0</v>
      </c>
    </row>
    <row r="243" spans="1:12" x14ac:dyDescent="0.45">
      <c r="A243" s="1">
        <v>44803</v>
      </c>
      <c r="B243">
        <v>0</v>
      </c>
      <c r="C243">
        <f t="shared" si="3"/>
        <v>0</v>
      </c>
      <c r="D243">
        <f>ekodom35[[#This Row],[retencja]]+ekodom35[[#This Row],[Stan przed]]</f>
        <v>0</v>
      </c>
      <c r="E243">
        <f>IF(ekodom35[[#This Row],[Dzień tygodnia]] = 3, 260, 190)</f>
        <v>190</v>
      </c>
      <c r="F243">
        <f>WEEKDAY(ekodom35[[#This Row],[Data]],2)</f>
        <v>2</v>
      </c>
      <c r="G243" s="4">
        <f>IF(ekodom35[[#This Row],[retencja]]= 0, G242+1, 0)</f>
        <v>19</v>
      </c>
      <c r="H243" s="4">
        <f>IF(AND(AND(ekodom35[[#This Row],[Dni bez deszczu dp]] &gt;= 5, MOD(ekodom35[[#This Row],[Dni bez deszczu dp]], 5) = 0), ekodom35[[#This Row],[Czy dobry przedział ]] = "TAK"), 300, 0)</f>
        <v>0</v>
      </c>
      <c r="I243" s="4" t="str">
        <f>IF(AND(ekodom35[[#This Row],[Data]] &gt;= DATE(2022,4,1), ekodom35[[#This Row],[Data]]&lt;=DATE(2022,9, 30)), "TAK", "NIE")</f>
        <v>TAK</v>
      </c>
      <c r="J243" s="4">
        <f>ekodom35[[#This Row],[Zużycie rodzinne]]+ekodom35[[#This Row],[Specjalne dolanie]]</f>
        <v>190</v>
      </c>
      <c r="K243" s="4">
        <f>ekodom35[[#This Row],[Stan po renetcji]]-ekodom35[[#This Row],[Zmiana]]</f>
        <v>-190</v>
      </c>
      <c r="L243" s="4">
        <f>MAX(ekodom35[[#This Row],[Zbiornik po zmianie]],0)</f>
        <v>0</v>
      </c>
    </row>
    <row r="244" spans="1:12" x14ac:dyDescent="0.45">
      <c r="A244" s="1">
        <v>44804</v>
      </c>
      <c r="B244">
        <v>0</v>
      </c>
      <c r="C244">
        <f t="shared" si="3"/>
        <v>0</v>
      </c>
      <c r="D244">
        <f>ekodom35[[#This Row],[retencja]]+ekodom35[[#This Row],[Stan przed]]</f>
        <v>0</v>
      </c>
      <c r="E244">
        <f>IF(ekodom35[[#This Row],[Dzień tygodnia]] = 3, 260, 190)</f>
        <v>260</v>
      </c>
      <c r="F244">
        <f>WEEKDAY(ekodom35[[#This Row],[Data]],2)</f>
        <v>3</v>
      </c>
      <c r="G244" s="4">
        <f>IF(ekodom35[[#This Row],[retencja]]= 0, G243+1, 0)</f>
        <v>20</v>
      </c>
      <c r="H244" s="4">
        <f>IF(AND(AND(ekodom35[[#This Row],[Dni bez deszczu dp]] &gt;= 5, MOD(ekodom35[[#This Row],[Dni bez deszczu dp]], 5) = 0), ekodom35[[#This Row],[Czy dobry przedział ]] = "TAK"), 300, 0)</f>
        <v>300</v>
      </c>
      <c r="I244" s="4" t="str">
        <f>IF(AND(ekodom35[[#This Row],[Data]] &gt;= DATE(2022,4,1), ekodom35[[#This Row],[Data]]&lt;=DATE(2022,9, 30)), "TAK", "NIE")</f>
        <v>TAK</v>
      </c>
      <c r="J244" s="4">
        <f>ekodom35[[#This Row],[Zużycie rodzinne]]+ekodom35[[#This Row],[Specjalne dolanie]]</f>
        <v>560</v>
      </c>
      <c r="K244" s="4">
        <f>ekodom35[[#This Row],[Stan po renetcji]]-ekodom35[[#This Row],[Zmiana]]</f>
        <v>-560</v>
      </c>
      <c r="L244" s="4">
        <f>MAX(ekodom35[[#This Row],[Zbiornik po zmianie]],0)</f>
        <v>0</v>
      </c>
    </row>
    <row r="245" spans="1:12" x14ac:dyDescent="0.45">
      <c r="A245" s="1">
        <v>44805</v>
      </c>
      <c r="B245">
        <v>0</v>
      </c>
      <c r="C245">
        <f t="shared" si="3"/>
        <v>0</v>
      </c>
      <c r="D245">
        <f>ekodom35[[#This Row],[retencja]]+ekodom35[[#This Row],[Stan przed]]</f>
        <v>0</v>
      </c>
      <c r="E245">
        <f>IF(ekodom35[[#This Row],[Dzień tygodnia]] = 3, 260, 190)</f>
        <v>190</v>
      </c>
      <c r="F245">
        <f>WEEKDAY(ekodom35[[#This Row],[Data]],2)</f>
        <v>4</v>
      </c>
      <c r="G245" s="4">
        <f>IF(ekodom35[[#This Row],[retencja]]= 0, G244+1, 0)</f>
        <v>21</v>
      </c>
      <c r="H245" s="4">
        <f>IF(AND(AND(ekodom35[[#This Row],[Dni bez deszczu dp]] &gt;= 5, MOD(ekodom35[[#This Row],[Dni bez deszczu dp]], 5) = 0), ekodom35[[#This Row],[Czy dobry przedział ]] = "TAK"), 300, 0)</f>
        <v>0</v>
      </c>
      <c r="I245" s="4" t="str">
        <f>IF(AND(ekodom35[[#This Row],[Data]] &gt;= DATE(2022,4,1), ekodom35[[#This Row],[Data]]&lt;=DATE(2022,9, 30)), "TAK", "NIE")</f>
        <v>TAK</v>
      </c>
      <c r="J245" s="4">
        <f>ekodom35[[#This Row],[Zużycie rodzinne]]+ekodom35[[#This Row],[Specjalne dolanie]]</f>
        <v>190</v>
      </c>
      <c r="K245" s="4">
        <f>ekodom35[[#This Row],[Stan po renetcji]]-ekodom35[[#This Row],[Zmiana]]</f>
        <v>-190</v>
      </c>
      <c r="L245" s="4">
        <f>MAX(ekodom35[[#This Row],[Zbiornik po zmianie]],0)</f>
        <v>0</v>
      </c>
    </row>
    <row r="246" spans="1:12" x14ac:dyDescent="0.45">
      <c r="A246" s="1">
        <v>44806</v>
      </c>
      <c r="B246">
        <v>388</v>
      </c>
      <c r="C246">
        <f t="shared" si="3"/>
        <v>0</v>
      </c>
      <c r="D246">
        <f>ekodom35[[#This Row],[retencja]]+ekodom35[[#This Row],[Stan przed]]</f>
        <v>388</v>
      </c>
      <c r="E246">
        <f>IF(ekodom35[[#This Row],[Dzień tygodnia]] = 3, 260, 190)</f>
        <v>190</v>
      </c>
      <c r="F246">
        <f>WEEKDAY(ekodom35[[#This Row],[Data]],2)</f>
        <v>5</v>
      </c>
      <c r="G246" s="4">
        <f>IF(ekodom35[[#This Row],[retencja]]= 0, G245+1, 0)</f>
        <v>0</v>
      </c>
      <c r="H246" s="4">
        <f>IF(AND(AND(ekodom35[[#This Row],[Dni bez deszczu dp]] &gt;= 5, MOD(ekodom35[[#This Row],[Dni bez deszczu dp]], 5) = 0), ekodom35[[#This Row],[Czy dobry przedział ]] = "TAK"), 300, 0)</f>
        <v>0</v>
      </c>
      <c r="I246" s="4" t="str">
        <f>IF(AND(ekodom35[[#This Row],[Data]] &gt;= DATE(2022,4,1), ekodom35[[#This Row],[Data]]&lt;=DATE(2022,9, 30)), "TAK", "NIE")</f>
        <v>TAK</v>
      </c>
      <c r="J246" s="4">
        <f>ekodom35[[#This Row],[Zużycie rodzinne]]+ekodom35[[#This Row],[Specjalne dolanie]]</f>
        <v>190</v>
      </c>
      <c r="K246" s="4">
        <f>ekodom35[[#This Row],[Stan po renetcji]]-ekodom35[[#This Row],[Zmiana]]</f>
        <v>198</v>
      </c>
      <c r="L246" s="4">
        <f>MAX(ekodom35[[#This Row],[Zbiornik po zmianie]],0)</f>
        <v>198</v>
      </c>
    </row>
    <row r="247" spans="1:12" x14ac:dyDescent="0.45">
      <c r="A247" s="1">
        <v>44807</v>
      </c>
      <c r="B247">
        <v>415</v>
      </c>
      <c r="C247">
        <f t="shared" si="3"/>
        <v>198</v>
      </c>
      <c r="D247">
        <f>ekodom35[[#This Row],[retencja]]+ekodom35[[#This Row],[Stan przed]]</f>
        <v>613</v>
      </c>
      <c r="E247">
        <f>IF(ekodom35[[#This Row],[Dzień tygodnia]] = 3, 260, 190)</f>
        <v>190</v>
      </c>
      <c r="F247">
        <f>WEEKDAY(ekodom35[[#This Row],[Data]],2)</f>
        <v>6</v>
      </c>
      <c r="G247" s="4">
        <f>IF(ekodom35[[#This Row],[retencja]]= 0, G246+1, 0)</f>
        <v>0</v>
      </c>
      <c r="H247" s="4">
        <f>IF(AND(AND(ekodom35[[#This Row],[Dni bez deszczu dp]] &gt;= 5, MOD(ekodom35[[#This Row],[Dni bez deszczu dp]], 5) = 0), ekodom35[[#This Row],[Czy dobry przedział ]] = "TAK"), 300, 0)</f>
        <v>0</v>
      </c>
      <c r="I247" s="4" t="str">
        <f>IF(AND(ekodom35[[#This Row],[Data]] &gt;= DATE(2022,4,1), ekodom35[[#This Row],[Data]]&lt;=DATE(2022,9, 30)), "TAK", "NIE")</f>
        <v>TAK</v>
      </c>
      <c r="J247" s="4">
        <f>ekodom35[[#This Row],[Zużycie rodzinne]]+ekodom35[[#This Row],[Specjalne dolanie]]</f>
        <v>190</v>
      </c>
      <c r="K247" s="4">
        <f>ekodom35[[#This Row],[Stan po renetcji]]-ekodom35[[#This Row],[Zmiana]]</f>
        <v>423</v>
      </c>
      <c r="L247" s="4">
        <f>MAX(ekodom35[[#This Row],[Zbiornik po zmianie]],0)</f>
        <v>423</v>
      </c>
    </row>
    <row r="248" spans="1:12" x14ac:dyDescent="0.45">
      <c r="A248" s="1">
        <v>44808</v>
      </c>
      <c r="B248">
        <v>560</v>
      </c>
      <c r="C248">
        <f t="shared" si="3"/>
        <v>423</v>
      </c>
      <c r="D248">
        <f>ekodom35[[#This Row],[retencja]]+ekodom35[[#This Row],[Stan przed]]</f>
        <v>983</v>
      </c>
      <c r="E248">
        <f>IF(ekodom35[[#This Row],[Dzień tygodnia]] = 3, 260, 190)</f>
        <v>190</v>
      </c>
      <c r="F248">
        <f>WEEKDAY(ekodom35[[#This Row],[Data]],2)</f>
        <v>7</v>
      </c>
      <c r="G248" s="4">
        <f>IF(ekodom35[[#This Row],[retencja]]= 0, G247+1, 0)</f>
        <v>0</v>
      </c>
      <c r="H248" s="4">
        <f>IF(AND(AND(ekodom35[[#This Row],[Dni bez deszczu dp]] &gt;= 5, MOD(ekodom35[[#This Row],[Dni bez deszczu dp]], 5) = 0), ekodom35[[#This Row],[Czy dobry przedział ]] = "TAK"), 300, 0)</f>
        <v>0</v>
      </c>
      <c r="I248" s="4" t="str">
        <f>IF(AND(ekodom35[[#This Row],[Data]] &gt;= DATE(2022,4,1), ekodom35[[#This Row],[Data]]&lt;=DATE(2022,9, 30)), "TAK", "NIE")</f>
        <v>TAK</v>
      </c>
      <c r="J248" s="4">
        <f>ekodom35[[#This Row],[Zużycie rodzinne]]+ekodom35[[#This Row],[Specjalne dolanie]]</f>
        <v>190</v>
      </c>
      <c r="K248" s="4">
        <f>ekodom35[[#This Row],[Stan po renetcji]]-ekodom35[[#This Row],[Zmiana]]</f>
        <v>793</v>
      </c>
      <c r="L248" s="4">
        <f>MAX(ekodom35[[#This Row],[Zbiornik po zmianie]],0)</f>
        <v>793</v>
      </c>
    </row>
    <row r="249" spans="1:12" x14ac:dyDescent="0.45">
      <c r="A249" s="1">
        <v>44809</v>
      </c>
      <c r="B249">
        <v>467</v>
      </c>
      <c r="C249">
        <f t="shared" si="3"/>
        <v>793</v>
      </c>
      <c r="D249">
        <f>ekodom35[[#This Row],[retencja]]+ekodom35[[#This Row],[Stan przed]]</f>
        <v>1260</v>
      </c>
      <c r="E249">
        <f>IF(ekodom35[[#This Row],[Dzień tygodnia]] = 3, 260, 190)</f>
        <v>190</v>
      </c>
      <c r="F249">
        <f>WEEKDAY(ekodom35[[#This Row],[Data]],2)</f>
        <v>1</v>
      </c>
      <c r="G249" s="4">
        <f>IF(ekodom35[[#This Row],[retencja]]= 0, G248+1, 0)</f>
        <v>0</v>
      </c>
      <c r="H249" s="4">
        <f>IF(AND(AND(ekodom35[[#This Row],[Dni bez deszczu dp]] &gt;= 5, MOD(ekodom35[[#This Row],[Dni bez deszczu dp]], 5) = 0), ekodom35[[#This Row],[Czy dobry przedział ]] = "TAK"), 300, 0)</f>
        <v>0</v>
      </c>
      <c r="I249" s="4" t="str">
        <f>IF(AND(ekodom35[[#This Row],[Data]] &gt;= DATE(2022,4,1), ekodom35[[#This Row],[Data]]&lt;=DATE(2022,9, 30)), "TAK", "NIE")</f>
        <v>TAK</v>
      </c>
      <c r="J249" s="4">
        <f>ekodom35[[#This Row],[Zużycie rodzinne]]+ekodom35[[#This Row],[Specjalne dolanie]]</f>
        <v>190</v>
      </c>
      <c r="K249" s="4">
        <f>ekodom35[[#This Row],[Stan po renetcji]]-ekodom35[[#This Row],[Zmiana]]</f>
        <v>1070</v>
      </c>
      <c r="L249" s="4">
        <f>MAX(ekodom35[[#This Row],[Zbiornik po zmianie]],0)</f>
        <v>1070</v>
      </c>
    </row>
    <row r="250" spans="1:12" x14ac:dyDescent="0.45">
      <c r="A250" s="1">
        <v>44810</v>
      </c>
      <c r="B250">
        <v>517</v>
      </c>
      <c r="C250">
        <f t="shared" si="3"/>
        <v>1070</v>
      </c>
      <c r="D250">
        <f>ekodom35[[#This Row],[retencja]]+ekodom35[[#This Row],[Stan przed]]</f>
        <v>1587</v>
      </c>
      <c r="E250">
        <f>IF(ekodom35[[#This Row],[Dzień tygodnia]] = 3, 260, 190)</f>
        <v>190</v>
      </c>
      <c r="F250">
        <f>WEEKDAY(ekodom35[[#This Row],[Data]],2)</f>
        <v>2</v>
      </c>
      <c r="G250" s="4">
        <f>IF(ekodom35[[#This Row],[retencja]]= 0, G249+1, 0)</f>
        <v>0</v>
      </c>
      <c r="H250" s="4">
        <f>IF(AND(AND(ekodom35[[#This Row],[Dni bez deszczu dp]] &gt;= 5, MOD(ekodom35[[#This Row],[Dni bez deszczu dp]], 5) = 0), ekodom35[[#This Row],[Czy dobry przedział ]] = "TAK"), 300, 0)</f>
        <v>0</v>
      </c>
      <c r="I250" s="4" t="str">
        <f>IF(AND(ekodom35[[#This Row],[Data]] &gt;= DATE(2022,4,1), ekodom35[[#This Row],[Data]]&lt;=DATE(2022,9, 30)), "TAK", "NIE")</f>
        <v>TAK</v>
      </c>
      <c r="J250" s="4">
        <f>ekodom35[[#This Row],[Zużycie rodzinne]]+ekodom35[[#This Row],[Specjalne dolanie]]</f>
        <v>190</v>
      </c>
      <c r="K250" s="4">
        <f>ekodom35[[#This Row],[Stan po renetcji]]-ekodom35[[#This Row],[Zmiana]]</f>
        <v>1397</v>
      </c>
      <c r="L250" s="4">
        <f>MAX(ekodom35[[#This Row],[Zbiornik po zmianie]],0)</f>
        <v>1397</v>
      </c>
    </row>
    <row r="251" spans="1:12" x14ac:dyDescent="0.45">
      <c r="A251" s="1">
        <v>44811</v>
      </c>
      <c r="B251">
        <v>552</v>
      </c>
      <c r="C251">
        <f t="shared" si="3"/>
        <v>1397</v>
      </c>
      <c r="D251">
        <f>ekodom35[[#This Row],[retencja]]+ekodom35[[#This Row],[Stan przed]]</f>
        <v>1949</v>
      </c>
      <c r="E251">
        <f>IF(ekodom35[[#This Row],[Dzień tygodnia]] = 3, 260, 190)</f>
        <v>260</v>
      </c>
      <c r="F251">
        <f>WEEKDAY(ekodom35[[#This Row],[Data]],2)</f>
        <v>3</v>
      </c>
      <c r="G251" s="4">
        <f>IF(ekodom35[[#This Row],[retencja]]= 0, G250+1, 0)</f>
        <v>0</v>
      </c>
      <c r="H251" s="4">
        <f>IF(AND(AND(ekodom35[[#This Row],[Dni bez deszczu dp]] &gt;= 5, MOD(ekodom35[[#This Row],[Dni bez deszczu dp]], 5) = 0), ekodom35[[#This Row],[Czy dobry przedział ]] = "TAK"), 300, 0)</f>
        <v>0</v>
      </c>
      <c r="I251" s="4" t="str">
        <f>IF(AND(ekodom35[[#This Row],[Data]] &gt;= DATE(2022,4,1), ekodom35[[#This Row],[Data]]&lt;=DATE(2022,9, 30)), "TAK", "NIE")</f>
        <v>TAK</v>
      </c>
      <c r="J251" s="4">
        <f>ekodom35[[#This Row],[Zużycie rodzinne]]+ekodom35[[#This Row],[Specjalne dolanie]]</f>
        <v>260</v>
      </c>
      <c r="K251" s="4">
        <f>ekodom35[[#This Row],[Stan po renetcji]]-ekodom35[[#This Row],[Zmiana]]</f>
        <v>1689</v>
      </c>
      <c r="L251" s="4">
        <f>MAX(ekodom35[[#This Row],[Zbiornik po zmianie]],0)</f>
        <v>1689</v>
      </c>
    </row>
    <row r="252" spans="1:12" x14ac:dyDescent="0.45">
      <c r="A252" s="1">
        <v>44812</v>
      </c>
      <c r="B252">
        <v>0</v>
      </c>
      <c r="C252">
        <f t="shared" si="3"/>
        <v>1689</v>
      </c>
      <c r="D252">
        <f>ekodom35[[#This Row],[retencja]]+ekodom35[[#This Row],[Stan przed]]</f>
        <v>1689</v>
      </c>
      <c r="E252">
        <f>IF(ekodom35[[#This Row],[Dzień tygodnia]] = 3, 260, 190)</f>
        <v>190</v>
      </c>
      <c r="F252">
        <f>WEEKDAY(ekodom35[[#This Row],[Data]],2)</f>
        <v>4</v>
      </c>
      <c r="G252" s="4">
        <f>IF(ekodom35[[#This Row],[retencja]]= 0, G251+1, 0)</f>
        <v>1</v>
      </c>
      <c r="H252" s="4">
        <f>IF(AND(AND(ekodom35[[#This Row],[Dni bez deszczu dp]] &gt;= 5, MOD(ekodom35[[#This Row],[Dni bez deszczu dp]], 5) = 0), ekodom35[[#This Row],[Czy dobry przedział ]] = "TAK"), 300, 0)</f>
        <v>0</v>
      </c>
      <c r="I252" s="4" t="str">
        <f>IF(AND(ekodom35[[#This Row],[Data]] &gt;= DATE(2022,4,1), ekodom35[[#This Row],[Data]]&lt;=DATE(2022,9, 30)), "TAK", "NIE")</f>
        <v>TAK</v>
      </c>
      <c r="J252" s="4">
        <f>ekodom35[[#This Row],[Zużycie rodzinne]]+ekodom35[[#This Row],[Specjalne dolanie]]</f>
        <v>190</v>
      </c>
      <c r="K252" s="4">
        <f>ekodom35[[#This Row],[Stan po renetcji]]-ekodom35[[#This Row],[Zmiana]]</f>
        <v>1499</v>
      </c>
      <c r="L252" s="4">
        <f>MAX(ekodom35[[#This Row],[Zbiornik po zmianie]],0)</f>
        <v>1499</v>
      </c>
    </row>
    <row r="253" spans="1:12" x14ac:dyDescent="0.45">
      <c r="A253" s="1">
        <v>44813</v>
      </c>
      <c r="B253">
        <v>0</v>
      </c>
      <c r="C253">
        <f t="shared" si="3"/>
        <v>1499</v>
      </c>
      <c r="D253">
        <f>ekodom35[[#This Row],[retencja]]+ekodom35[[#This Row],[Stan przed]]</f>
        <v>1499</v>
      </c>
      <c r="E253">
        <f>IF(ekodom35[[#This Row],[Dzień tygodnia]] = 3, 260, 190)</f>
        <v>190</v>
      </c>
      <c r="F253">
        <f>WEEKDAY(ekodom35[[#This Row],[Data]],2)</f>
        <v>5</v>
      </c>
      <c r="G253" s="4">
        <f>IF(ekodom35[[#This Row],[retencja]]= 0, G252+1, 0)</f>
        <v>2</v>
      </c>
      <c r="H253" s="4">
        <f>IF(AND(AND(ekodom35[[#This Row],[Dni bez deszczu dp]] &gt;= 5, MOD(ekodom35[[#This Row],[Dni bez deszczu dp]], 5) = 0), ekodom35[[#This Row],[Czy dobry przedział ]] = "TAK"), 300, 0)</f>
        <v>0</v>
      </c>
      <c r="I253" s="4" t="str">
        <f>IF(AND(ekodom35[[#This Row],[Data]] &gt;= DATE(2022,4,1), ekodom35[[#This Row],[Data]]&lt;=DATE(2022,9, 30)), "TAK", "NIE")</f>
        <v>TAK</v>
      </c>
      <c r="J253" s="4">
        <f>ekodom35[[#This Row],[Zużycie rodzinne]]+ekodom35[[#This Row],[Specjalne dolanie]]</f>
        <v>190</v>
      </c>
      <c r="K253" s="4">
        <f>ekodom35[[#This Row],[Stan po renetcji]]-ekodom35[[#This Row],[Zmiana]]</f>
        <v>1309</v>
      </c>
      <c r="L253" s="4">
        <f>MAX(ekodom35[[#This Row],[Zbiornik po zmianie]],0)</f>
        <v>1309</v>
      </c>
    </row>
    <row r="254" spans="1:12" x14ac:dyDescent="0.45">
      <c r="A254" s="1">
        <v>44814</v>
      </c>
      <c r="B254">
        <v>0</v>
      </c>
      <c r="C254">
        <f t="shared" si="3"/>
        <v>1309</v>
      </c>
      <c r="D254">
        <f>ekodom35[[#This Row],[retencja]]+ekodom35[[#This Row],[Stan przed]]</f>
        <v>1309</v>
      </c>
      <c r="E254">
        <f>IF(ekodom35[[#This Row],[Dzień tygodnia]] = 3, 260, 190)</f>
        <v>190</v>
      </c>
      <c r="F254">
        <f>WEEKDAY(ekodom35[[#This Row],[Data]],2)</f>
        <v>6</v>
      </c>
      <c r="G254" s="4">
        <f>IF(ekodom35[[#This Row],[retencja]]= 0, G253+1, 0)</f>
        <v>3</v>
      </c>
      <c r="H254" s="4">
        <f>IF(AND(AND(ekodom35[[#This Row],[Dni bez deszczu dp]] &gt;= 5, MOD(ekodom35[[#This Row],[Dni bez deszczu dp]], 5) = 0), ekodom35[[#This Row],[Czy dobry przedział ]] = "TAK"), 300, 0)</f>
        <v>0</v>
      </c>
      <c r="I254" s="4" t="str">
        <f>IF(AND(ekodom35[[#This Row],[Data]] &gt;= DATE(2022,4,1), ekodom35[[#This Row],[Data]]&lt;=DATE(2022,9, 30)), "TAK", "NIE")</f>
        <v>TAK</v>
      </c>
      <c r="J254" s="4">
        <f>ekodom35[[#This Row],[Zużycie rodzinne]]+ekodom35[[#This Row],[Specjalne dolanie]]</f>
        <v>190</v>
      </c>
      <c r="K254" s="4">
        <f>ekodom35[[#This Row],[Stan po renetcji]]-ekodom35[[#This Row],[Zmiana]]</f>
        <v>1119</v>
      </c>
      <c r="L254" s="4">
        <f>MAX(ekodom35[[#This Row],[Zbiornik po zmianie]],0)</f>
        <v>1119</v>
      </c>
    </row>
    <row r="255" spans="1:12" x14ac:dyDescent="0.45">
      <c r="A255" s="1">
        <v>44815</v>
      </c>
      <c r="B255">
        <v>0</v>
      </c>
      <c r="C255">
        <f t="shared" si="3"/>
        <v>1119</v>
      </c>
      <c r="D255">
        <f>ekodom35[[#This Row],[retencja]]+ekodom35[[#This Row],[Stan przed]]</f>
        <v>1119</v>
      </c>
      <c r="E255">
        <f>IF(ekodom35[[#This Row],[Dzień tygodnia]] = 3, 260, 190)</f>
        <v>190</v>
      </c>
      <c r="F255">
        <f>WEEKDAY(ekodom35[[#This Row],[Data]],2)</f>
        <v>7</v>
      </c>
      <c r="G255" s="4">
        <f>IF(ekodom35[[#This Row],[retencja]]= 0, G254+1, 0)</f>
        <v>4</v>
      </c>
      <c r="H255" s="4">
        <f>IF(AND(AND(ekodom35[[#This Row],[Dni bez deszczu dp]] &gt;= 5, MOD(ekodom35[[#This Row],[Dni bez deszczu dp]], 5) = 0), ekodom35[[#This Row],[Czy dobry przedział ]] = "TAK"), 300, 0)</f>
        <v>0</v>
      </c>
      <c r="I255" s="4" t="str">
        <f>IF(AND(ekodom35[[#This Row],[Data]] &gt;= DATE(2022,4,1), ekodom35[[#This Row],[Data]]&lt;=DATE(2022,9, 30)), "TAK", "NIE")</f>
        <v>TAK</v>
      </c>
      <c r="J255" s="4">
        <f>ekodom35[[#This Row],[Zużycie rodzinne]]+ekodom35[[#This Row],[Specjalne dolanie]]</f>
        <v>190</v>
      </c>
      <c r="K255" s="4">
        <f>ekodom35[[#This Row],[Stan po renetcji]]-ekodom35[[#This Row],[Zmiana]]</f>
        <v>929</v>
      </c>
      <c r="L255" s="4">
        <f>MAX(ekodom35[[#This Row],[Zbiornik po zmianie]],0)</f>
        <v>929</v>
      </c>
    </row>
    <row r="256" spans="1:12" x14ac:dyDescent="0.45">
      <c r="A256" s="1">
        <v>44816</v>
      </c>
      <c r="B256">
        <v>435</v>
      </c>
      <c r="C256">
        <f t="shared" si="3"/>
        <v>929</v>
      </c>
      <c r="D256">
        <f>ekodom35[[#This Row],[retencja]]+ekodom35[[#This Row],[Stan przed]]</f>
        <v>1364</v>
      </c>
      <c r="E256">
        <f>IF(ekodom35[[#This Row],[Dzień tygodnia]] = 3, 260, 190)</f>
        <v>190</v>
      </c>
      <c r="F256">
        <f>WEEKDAY(ekodom35[[#This Row],[Data]],2)</f>
        <v>1</v>
      </c>
      <c r="G256" s="4">
        <f>IF(ekodom35[[#This Row],[retencja]]= 0, G255+1, 0)</f>
        <v>0</v>
      </c>
      <c r="H256" s="4">
        <f>IF(AND(AND(ekodom35[[#This Row],[Dni bez deszczu dp]] &gt;= 5, MOD(ekodom35[[#This Row],[Dni bez deszczu dp]], 5) = 0), ekodom35[[#This Row],[Czy dobry przedział ]] = "TAK"), 300, 0)</f>
        <v>0</v>
      </c>
      <c r="I256" s="4" t="str">
        <f>IF(AND(ekodom35[[#This Row],[Data]] &gt;= DATE(2022,4,1), ekodom35[[#This Row],[Data]]&lt;=DATE(2022,9, 30)), "TAK", "NIE")</f>
        <v>TAK</v>
      </c>
      <c r="J256" s="4">
        <f>ekodom35[[#This Row],[Zużycie rodzinne]]+ekodom35[[#This Row],[Specjalne dolanie]]</f>
        <v>190</v>
      </c>
      <c r="K256" s="4">
        <f>ekodom35[[#This Row],[Stan po renetcji]]-ekodom35[[#This Row],[Zmiana]]</f>
        <v>1174</v>
      </c>
      <c r="L256" s="4">
        <f>MAX(ekodom35[[#This Row],[Zbiornik po zmianie]],0)</f>
        <v>1174</v>
      </c>
    </row>
    <row r="257" spans="1:12" x14ac:dyDescent="0.45">
      <c r="A257" s="1">
        <v>44817</v>
      </c>
      <c r="B257">
        <v>406</v>
      </c>
      <c r="C257">
        <f t="shared" si="3"/>
        <v>1174</v>
      </c>
      <c r="D257">
        <f>ekodom35[[#This Row],[retencja]]+ekodom35[[#This Row],[Stan przed]]</f>
        <v>1580</v>
      </c>
      <c r="E257">
        <f>IF(ekodom35[[#This Row],[Dzień tygodnia]] = 3, 260, 190)</f>
        <v>190</v>
      </c>
      <c r="F257">
        <f>WEEKDAY(ekodom35[[#This Row],[Data]],2)</f>
        <v>2</v>
      </c>
      <c r="G257" s="4">
        <f>IF(ekodom35[[#This Row],[retencja]]= 0, G256+1, 0)</f>
        <v>0</v>
      </c>
      <c r="H257" s="4">
        <f>IF(AND(AND(ekodom35[[#This Row],[Dni bez deszczu dp]] &gt;= 5, MOD(ekodom35[[#This Row],[Dni bez deszczu dp]], 5) = 0), ekodom35[[#This Row],[Czy dobry przedział ]] = "TAK"), 300, 0)</f>
        <v>0</v>
      </c>
      <c r="I257" s="4" t="str">
        <f>IF(AND(ekodom35[[#This Row],[Data]] &gt;= DATE(2022,4,1), ekodom35[[#This Row],[Data]]&lt;=DATE(2022,9, 30)), "TAK", "NIE")</f>
        <v>TAK</v>
      </c>
      <c r="J257" s="4">
        <f>ekodom35[[#This Row],[Zużycie rodzinne]]+ekodom35[[#This Row],[Specjalne dolanie]]</f>
        <v>190</v>
      </c>
      <c r="K257" s="4">
        <f>ekodom35[[#This Row],[Stan po renetcji]]-ekodom35[[#This Row],[Zmiana]]</f>
        <v>1390</v>
      </c>
      <c r="L257" s="4">
        <f>MAX(ekodom35[[#This Row],[Zbiornik po zmianie]],0)</f>
        <v>1390</v>
      </c>
    </row>
    <row r="258" spans="1:12" x14ac:dyDescent="0.45">
      <c r="A258" s="1">
        <v>44818</v>
      </c>
      <c r="B258">
        <v>0</v>
      </c>
      <c r="C258">
        <f t="shared" si="3"/>
        <v>1390</v>
      </c>
      <c r="D258">
        <f>ekodom35[[#This Row],[retencja]]+ekodom35[[#This Row],[Stan przed]]</f>
        <v>1390</v>
      </c>
      <c r="E258">
        <f>IF(ekodom35[[#This Row],[Dzień tygodnia]] = 3, 260, 190)</f>
        <v>260</v>
      </c>
      <c r="F258">
        <f>WEEKDAY(ekodom35[[#This Row],[Data]],2)</f>
        <v>3</v>
      </c>
      <c r="G258" s="4">
        <f>IF(ekodom35[[#This Row],[retencja]]= 0, G257+1, 0)</f>
        <v>1</v>
      </c>
      <c r="H258" s="4">
        <f>IF(AND(AND(ekodom35[[#This Row],[Dni bez deszczu dp]] &gt;= 5, MOD(ekodom35[[#This Row],[Dni bez deszczu dp]], 5) = 0), ekodom35[[#This Row],[Czy dobry przedział ]] = "TAK"), 300, 0)</f>
        <v>0</v>
      </c>
      <c r="I258" s="4" t="str">
        <f>IF(AND(ekodom35[[#This Row],[Data]] &gt;= DATE(2022,4,1), ekodom35[[#This Row],[Data]]&lt;=DATE(2022,9, 30)), "TAK", "NIE")</f>
        <v>TAK</v>
      </c>
      <c r="J258" s="4">
        <f>ekodom35[[#This Row],[Zużycie rodzinne]]+ekodom35[[#This Row],[Specjalne dolanie]]</f>
        <v>260</v>
      </c>
      <c r="K258" s="4">
        <f>ekodom35[[#This Row],[Stan po renetcji]]-ekodom35[[#This Row],[Zmiana]]</f>
        <v>1130</v>
      </c>
      <c r="L258" s="4">
        <f>MAX(ekodom35[[#This Row],[Zbiornik po zmianie]],0)</f>
        <v>1130</v>
      </c>
    </row>
    <row r="259" spans="1:12" x14ac:dyDescent="0.45">
      <c r="A259" s="1">
        <v>44819</v>
      </c>
      <c r="B259">
        <v>0</v>
      </c>
      <c r="C259">
        <f t="shared" si="3"/>
        <v>1130</v>
      </c>
      <c r="D259">
        <f>ekodom35[[#This Row],[retencja]]+ekodom35[[#This Row],[Stan przed]]</f>
        <v>1130</v>
      </c>
      <c r="E259">
        <f>IF(ekodom35[[#This Row],[Dzień tygodnia]] = 3, 260, 190)</f>
        <v>190</v>
      </c>
      <c r="F259">
        <f>WEEKDAY(ekodom35[[#This Row],[Data]],2)</f>
        <v>4</v>
      </c>
      <c r="G259" s="4">
        <f>IF(ekodom35[[#This Row],[retencja]]= 0, G258+1, 0)</f>
        <v>2</v>
      </c>
      <c r="H259" s="4">
        <f>IF(AND(AND(ekodom35[[#This Row],[Dni bez deszczu dp]] &gt;= 5, MOD(ekodom35[[#This Row],[Dni bez deszczu dp]], 5) = 0), ekodom35[[#This Row],[Czy dobry przedział ]] = "TAK"), 300, 0)</f>
        <v>0</v>
      </c>
      <c r="I259" s="4" t="str">
        <f>IF(AND(ekodom35[[#This Row],[Data]] &gt;= DATE(2022,4,1), ekodom35[[#This Row],[Data]]&lt;=DATE(2022,9, 30)), "TAK", "NIE")</f>
        <v>TAK</v>
      </c>
      <c r="J259" s="4">
        <f>ekodom35[[#This Row],[Zużycie rodzinne]]+ekodom35[[#This Row],[Specjalne dolanie]]</f>
        <v>190</v>
      </c>
      <c r="K259" s="4">
        <f>ekodom35[[#This Row],[Stan po renetcji]]-ekodom35[[#This Row],[Zmiana]]</f>
        <v>940</v>
      </c>
      <c r="L259" s="4">
        <f>MAX(ekodom35[[#This Row],[Zbiornik po zmianie]],0)</f>
        <v>940</v>
      </c>
    </row>
    <row r="260" spans="1:12" x14ac:dyDescent="0.45">
      <c r="A260" s="1">
        <v>44820</v>
      </c>
      <c r="B260">
        <v>0</v>
      </c>
      <c r="C260">
        <f t="shared" ref="C260:C323" si="4">L259</f>
        <v>940</v>
      </c>
      <c r="D260">
        <f>ekodom35[[#This Row],[retencja]]+ekodom35[[#This Row],[Stan przed]]</f>
        <v>940</v>
      </c>
      <c r="E260">
        <f>IF(ekodom35[[#This Row],[Dzień tygodnia]] = 3, 260, 190)</f>
        <v>190</v>
      </c>
      <c r="F260">
        <f>WEEKDAY(ekodom35[[#This Row],[Data]],2)</f>
        <v>5</v>
      </c>
      <c r="G260" s="4">
        <f>IF(ekodom35[[#This Row],[retencja]]= 0, G259+1, 0)</f>
        <v>3</v>
      </c>
      <c r="H260" s="4">
        <f>IF(AND(AND(ekodom35[[#This Row],[Dni bez deszczu dp]] &gt;= 5, MOD(ekodom35[[#This Row],[Dni bez deszczu dp]], 5) = 0), ekodom35[[#This Row],[Czy dobry przedział ]] = "TAK"), 300, 0)</f>
        <v>0</v>
      </c>
      <c r="I260" s="4" t="str">
        <f>IF(AND(ekodom35[[#This Row],[Data]] &gt;= DATE(2022,4,1), ekodom35[[#This Row],[Data]]&lt;=DATE(2022,9, 30)), "TAK", "NIE")</f>
        <v>TAK</v>
      </c>
      <c r="J260" s="4">
        <f>ekodom35[[#This Row],[Zużycie rodzinne]]+ekodom35[[#This Row],[Specjalne dolanie]]</f>
        <v>190</v>
      </c>
      <c r="K260" s="4">
        <f>ekodom35[[#This Row],[Stan po renetcji]]-ekodom35[[#This Row],[Zmiana]]</f>
        <v>750</v>
      </c>
      <c r="L260" s="4">
        <f>MAX(ekodom35[[#This Row],[Zbiornik po zmianie]],0)</f>
        <v>750</v>
      </c>
    </row>
    <row r="261" spans="1:12" x14ac:dyDescent="0.45">
      <c r="A261" s="1">
        <v>44821</v>
      </c>
      <c r="B261">
        <v>0</v>
      </c>
      <c r="C261">
        <f t="shared" si="4"/>
        <v>750</v>
      </c>
      <c r="D261">
        <f>ekodom35[[#This Row],[retencja]]+ekodom35[[#This Row],[Stan przed]]</f>
        <v>750</v>
      </c>
      <c r="E261">
        <f>IF(ekodom35[[#This Row],[Dzień tygodnia]] = 3, 260, 190)</f>
        <v>190</v>
      </c>
      <c r="F261">
        <f>WEEKDAY(ekodom35[[#This Row],[Data]],2)</f>
        <v>6</v>
      </c>
      <c r="G261" s="4">
        <f>IF(ekodom35[[#This Row],[retencja]]= 0, G260+1, 0)</f>
        <v>4</v>
      </c>
      <c r="H261" s="4">
        <f>IF(AND(AND(ekodom35[[#This Row],[Dni bez deszczu dp]] &gt;= 5, MOD(ekodom35[[#This Row],[Dni bez deszczu dp]], 5) = 0), ekodom35[[#This Row],[Czy dobry przedział ]] = "TAK"), 300, 0)</f>
        <v>0</v>
      </c>
      <c r="I261" s="4" t="str">
        <f>IF(AND(ekodom35[[#This Row],[Data]] &gt;= DATE(2022,4,1), ekodom35[[#This Row],[Data]]&lt;=DATE(2022,9, 30)), "TAK", "NIE")</f>
        <v>TAK</v>
      </c>
      <c r="J261" s="4">
        <f>ekodom35[[#This Row],[Zużycie rodzinne]]+ekodom35[[#This Row],[Specjalne dolanie]]</f>
        <v>190</v>
      </c>
      <c r="K261" s="4">
        <f>ekodom35[[#This Row],[Stan po renetcji]]-ekodom35[[#This Row],[Zmiana]]</f>
        <v>560</v>
      </c>
      <c r="L261" s="4">
        <f>MAX(ekodom35[[#This Row],[Zbiornik po zmianie]],0)</f>
        <v>560</v>
      </c>
    </row>
    <row r="262" spans="1:12" x14ac:dyDescent="0.45">
      <c r="A262" s="1">
        <v>44822</v>
      </c>
      <c r="B262">
        <v>0</v>
      </c>
      <c r="C262">
        <f t="shared" si="4"/>
        <v>560</v>
      </c>
      <c r="D262">
        <f>ekodom35[[#This Row],[retencja]]+ekodom35[[#This Row],[Stan przed]]</f>
        <v>560</v>
      </c>
      <c r="E262">
        <f>IF(ekodom35[[#This Row],[Dzień tygodnia]] = 3, 260, 190)</f>
        <v>190</v>
      </c>
      <c r="F262">
        <f>WEEKDAY(ekodom35[[#This Row],[Data]],2)</f>
        <v>7</v>
      </c>
      <c r="G262" s="4">
        <f>IF(ekodom35[[#This Row],[retencja]]= 0, G261+1, 0)</f>
        <v>5</v>
      </c>
      <c r="H262" s="4">
        <f>IF(AND(AND(ekodom35[[#This Row],[Dni bez deszczu dp]] &gt;= 5, MOD(ekodom35[[#This Row],[Dni bez deszczu dp]], 5) = 0), ekodom35[[#This Row],[Czy dobry przedział ]] = "TAK"), 300, 0)</f>
        <v>300</v>
      </c>
      <c r="I262" s="4" t="str">
        <f>IF(AND(ekodom35[[#This Row],[Data]] &gt;= DATE(2022,4,1), ekodom35[[#This Row],[Data]]&lt;=DATE(2022,9, 30)), "TAK", "NIE")</f>
        <v>TAK</v>
      </c>
      <c r="J262" s="4">
        <f>ekodom35[[#This Row],[Zużycie rodzinne]]+ekodom35[[#This Row],[Specjalne dolanie]]</f>
        <v>490</v>
      </c>
      <c r="K262" s="4">
        <f>ekodom35[[#This Row],[Stan po renetcji]]-ekodom35[[#This Row],[Zmiana]]</f>
        <v>70</v>
      </c>
      <c r="L262" s="4">
        <f>MAX(ekodom35[[#This Row],[Zbiornik po zmianie]],0)</f>
        <v>70</v>
      </c>
    </row>
    <row r="263" spans="1:12" x14ac:dyDescent="0.45">
      <c r="A263" s="1">
        <v>44823</v>
      </c>
      <c r="B263">
        <v>353</v>
      </c>
      <c r="C263">
        <f t="shared" si="4"/>
        <v>70</v>
      </c>
      <c r="D263">
        <f>ekodom35[[#This Row],[retencja]]+ekodom35[[#This Row],[Stan przed]]</f>
        <v>423</v>
      </c>
      <c r="E263">
        <f>IF(ekodom35[[#This Row],[Dzień tygodnia]] = 3, 260, 190)</f>
        <v>190</v>
      </c>
      <c r="F263">
        <f>WEEKDAY(ekodom35[[#This Row],[Data]],2)</f>
        <v>1</v>
      </c>
      <c r="G263" s="4">
        <f>IF(ekodom35[[#This Row],[retencja]]= 0, G262+1, 0)</f>
        <v>0</v>
      </c>
      <c r="H263" s="4">
        <f>IF(AND(AND(ekodom35[[#This Row],[Dni bez deszczu dp]] &gt;= 5, MOD(ekodom35[[#This Row],[Dni bez deszczu dp]], 5) = 0), ekodom35[[#This Row],[Czy dobry przedział ]] = "TAK"), 300, 0)</f>
        <v>0</v>
      </c>
      <c r="I263" s="4" t="str">
        <f>IF(AND(ekodom35[[#This Row],[Data]] &gt;= DATE(2022,4,1), ekodom35[[#This Row],[Data]]&lt;=DATE(2022,9, 30)), "TAK", "NIE")</f>
        <v>TAK</v>
      </c>
      <c r="J263" s="4">
        <f>ekodom35[[#This Row],[Zużycie rodzinne]]+ekodom35[[#This Row],[Specjalne dolanie]]</f>
        <v>190</v>
      </c>
      <c r="K263" s="4">
        <f>ekodom35[[#This Row],[Stan po renetcji]]-ekodom35[[#This Row],[Zmiana]]</f>
        <v>233</v>
      </c>
      <c r="L263" s="4">
        <f>MAX(ekodom35[[#This Row],[Zbiornik po zmianie]],0)</f>
        <v>233</v>
      </c>
    </row>
    <row r="264" spans="1:12" x14ac:dyDescent="0.45">
      <c r="A264" s="1">
        <v>44824</v>
      </c>
      <c r="B264">
        <v>476</v>
      </c>
      <c r="C264">
        <f t="shared" si="4"/>
        <v>233</v>
      </c>
      <c r="D264">
        <f>ekodom35[[#This Row],[retencja]]+ekodom35[[#This Row],[Stan przed]]</f>
        <v>709</v>
      </c>
      <c r="E264">
        <f>IF(ekodom35[[#This Row],[Dzień tygodnia]] = 3, 260, 190)</f>
        <v>190</v>
      </c>
      <c r="F264">
        <f>WEEKDAY(ekodom35[[#This Row],[Data]],2)</f>
        <v>2</v>
      </c>
      <c r="G264" s="4">
        <f>IF(ekodom35[[#This Row],[retencja]]= 0, G263+1, 0)</f>
        <v>0</v>
      </c>
      <c r="H264" s="4">
        <f>IF(AND(AND(ekodom35[[#This Row],[Dni bez deszczu dp]] &gt;= 5, MOD(ekodom35[[#This Row],[Dni bez deszczu dp]], 5) = 0), ekodom35[[#This Row],[Czy dobry przedział ]] = "TAK"), 300, 0)</f>
        <v>0</v>
      </c>
      <c r="I264" s="4" t="str">
        <f>IF(AND(ekodom35[[#This Row],[Data]] &gt;= DATE(2022,4,1), ekodom35[[#This Row],[Data]]&lt;=DATE(2022,9, 30)), "TAK", "NIE")</f>
        <v>TAK</v>
      </c>
      <c r="J264" s="4">
        <f>ekodom35[[#This Row],[Zużycie rodzinne]]+ekodom35[[#This Row],[Specjalne dolanie]]</f>
        <v>190</v>
      </c>
      <c r="K264" s="4">
        <f>ekodom35[[#This Row],[Stan po renetcji]]-ekodom35[[#This Row],[Zmiana]]</f>
        <v>519</v>
      </c>
      <c r="L264" s="4">
        <f>MAX(ekodom35[[#This Row],[Zbiornik po zmianie]],0)</f>
        <v>519</v>
      </c>
    </row>
    <row r="265" spans="1:12" x14ac:dyDescent="0.45">
      <c r="A265" s="1">
        <v>44825</v>
      </c>
      <c r="B265">
        <v>383</v>
      </c>
      <c r="C265">
        <f t="shared" si="4"/>
        <v>519</v>
      </c>
      <c r="D265">
        <f>ekodom35[[#This Row],[retencja]]+ekodom35[[#This Row],[Stan przed]]</f>
        <v>902</v>
      </c>
      <c r="E265">
        <f>IF(ekodom35[[#This Row],[Dzień tygodnia]] = 3, 260, 190)</f>
        <v>260</v>
      </c>
      <c r="F265">
        <f>WEEKDAY(ekodom35[[#This Row],[Data]],2)</f>
        <v>3</v>
      </c>
      <c r="G265" s="4">
        <f>IF(ekodom35[[#This Row],[retencja]]= 0, G264+1, 0)</f>
        <v>0</v>
      </c>
      <c r="H265" s="4">
        <f>IF(AND(AND(ekodom35[[#This Row],[Dni bez deszczu dp]] &gt;= 5, MOD(ekodom35[[#This Row],[Dni bez deszczu dp]], 5) = 0), ekodom35[[#This Row],[Czy dobry przedział ]] = "TAK"), 300, 0)</f>
        <v>0</v>
      </c>
      <c r="I265" s="4" t="str">
        <f>IF(AND(ekodom35[[#This Row],[Data]] &gt;= DATE(2022,4,1), ekodom35[[#This Row],[Data]]&lt;=DATE(2022,9, 30)), "TAK", "NIE")</f>
        <v>TAK</v>
      </c>
      <c r="J265" s="4">
        <f>ekodom35[[#This Row],[Zużycie rodzinne]]+ekodom35[[#This Row],[Specjalne dolanie]]</f>
        <v>260</v>
      </c>
      <c r="K265" s="4">
        <f>ekodom35[[#This Row],[Stan po renetcji]]-ekodom35[[#This Row],[Zmiana]]</f>
        <v>642</v>
      </c>
      <c r="L265" s="4">
        <f>MAX(ekodom35[[#This Row],[Zbiornik po zmianie]],0)</f>
        <v>642</v>
      </c>
    </row>
    <row r="266" spans="1:12" x14ac:dyDescent="0.45">
      <c r="A266" s="1">
        <v>44826</v>
      </c>
      <c r="B266">
        <v>0</v>
      </c>
      <c r="C266">
        <f t="shared" si="4"/>
        <v>642</v>
      </c>
      <c r="D266">
        <f>ekodom35[[#This Row],[retencja]]+ekodom35[[#This Row],[Stan przed]]</f>
        <v>642</v>
      </c>
      <c r="E266">
        <f>IF(ekodom35[[#This Row],[Dzień tygodnia]] = 3, 260, 190)</f>
        <v>190</v>
      </c>
      <c r="F266">
        <f>WEEKDAY(ekodom35[[#This Row],[Data]],2)</f>
        <v>4</v>
      </c>
      <c r="G266" s="4">
        <f>IF(ekodom35[[#This Row],[retencja]]= 0, G265+1, 0)</f>
        <v>1</v>
      </c>
      <c r="H266" s="4">
        <f>IF(AND(AND(ekodom35[[#This Row],[Dni bez deszczu dp]] &gt;= 5, MOD(ekodom35[[#This Row],[Dni bez deszczu dp]], 5) = 0), ekodom35[[#This Row],[Czy dobry przedział ]] = "TAK"), 300, 0)</f>
        <v>0</v>
      </c>
      <c r="I266" s="4" t="str">
        <f>IF(AND(ekodom35[[#This Row],[Data]] &gt;= DATE(2022,4,1), ekodom35[[#This Row],[Data]]&lt;=DATE(2022,9, 30)), "TAK", "NIE")</f>
        <v>TAK</v>
      </c>
      <c r="J266" s="4">
        <f>ekodom35[[#This Row],[Zużycie rodzinne]]+ekodom35[[#This Row],[Specjalne dolanie]]</f>
        <v>190</v>
      </c>
      <c r="K266" s="4">
        <f>ekodom35[[#This Row],[Stan po renetcji]]-ekodom35[[#This Row],[Zmiana]]</f>
        <v>452</v>
      </c>
      <c r="L266" s="4">
        <f>MAX(ekodom35[[#This Row],[Zbiornik po zmianie]],0)</f>
        <v>452</v>
      </c>
    </row>
    <row r="267" spans="1:12" x14ac:dyDescent="0.45">
      <c r="A267" s="1">
        <v>44827</v>
      </c>
      <c r="B267">
        <v>0</v>
      </c>
      <c r="C267">
        <f t="shared" si="4"/>
        <v>452</v>
      </c>
      <c r="D267">
        <f>ekodom35[[#This Row],[retencja]]+ekodom35[[#This Row],[Stan przed]]</f>
        <v>452</v>
      </c>
      <c r="E267">
        <f>IF(ekodom35[[#This Row],[Dzień tygodnia]] = 3, 260, 190)</f>
        <v>190</v>
      </c>
      <c r="F267">
        <f>WEEKDAY(ekodom35[[#This Row],[Data]],2)</f>
        <v>5</v>
      </c>
      <c r="G267" s="4">
        <f>IF(ekodom35[[#This Row],[retencja]]= 0, G266+1, 0)</f>
        <v>2</v>
      </c>
      <c r="H267" s="4">
        <f>IF(AND(AND(ekodom35[[#This Row],[Dni bez deszczu dp]] &gt;= 5, MOD(ekodom35[[#This Row],[Dni bez deszczu dp]], 5) = 0), ekodom35[[#This Row],[Czy dobry przedział ]] = "TAK"), 300, 0)</f>
        <v>0</v>
      </c>
      <c r="I267" s="4" t="str">
        <f>IF(AND(ekodom35[[#This Row],[Data]] &gt;= DATE(2022,4,1), ekodom35[[#This Row],[Data]]&lt;=DATE(2022,9, 30)), "TAK", "NIE")</f>
        <v>TAK</v>
      </c>
      <c r="J267" s="4">
        <f>ekodom35[[#This Row],[Zużycie rodzinne]]+ekodom35[[#This Row],[Specjalne dolanie]]</f>
        <v>190</v>
      </c>
      <c r="K267" s="4">
        <f>ekodom35[[#This Row],[Stan po renetcji]]-ekodom35[[#This Row],[Zmiana]]</f>
        <v>262</v>
      </c>
      <c r="L267" s="4">
        <f>MAX(ekodom35[[#This Row],[Zbiornik po zmianie]],0)</f>
        <v>262</v>
      </c>
    </row>
    <row r="268" spans="1:12" x14ac:dyDescent="0.45">
      <c r="A268" s="1">
        <v>44828</v>
      </c>
      <c r="B268">
        <v>0</v>
      </c>
      <c r="C268">
        <f t="shared" si="4"/>
        <v>262</v>
      </c>
      <c r="D268">
        <f>ekodom35[[#This Row],[retencja]]+ekodom35[[#This Row],[Stan przed]]</f>
        <v>262</v>
      </c>
      <c r="E268">
        <f>IF(ekodom35[[#This Row],[Dzień tygodnia]] = 3, 260, 190)</f>
        <v>190</v>
      </c>
      <c r="F268">
        <f>WEEKDAY(ekodom35[[#This Row],[Data]],2)</f>
        <v>6</v>
      </c>
      <c r="G268" s="4">
        <f>IF(ekodom35[[#This Row],[retencja]]= 0, G267+1, 0)</f>
        <v>3</v>
      </c>
      <c r="H268" s="4">
        <f>IF(AND(AND(ekodom35[[#This Row],[Dni bez deszczu dp]] &gt;= 5, MOD(ekodom35[[#This Row],[Dni bez deszczu dp]], 5) = 0), ekodom35[[#This Row],[Czy dobry przedział ]] = "TAK"), 300, 0)</f>
        <v>0</v>
      </c>
      <c r="I268" s="4" t="str">
        <f>IF(AND(ekodom35[[#This Row],[Data]] &gt;= DATE(2022,4,1), ekodom35[[#This Row],[Data]]&lt;=DATE(2022,9, 30)), "TAK", "NIE")</f>
        <v>TAK</v>
      </c>
      <c r="J268" s="4">
        <f>ekodom35[[#This Row],[Zużycie rodzinne]]+ekodom35[[#This Row],[Specjalne dolanie]]</f>
        <v>190</v>
      </c>
      <c r="K268" s="4">
        <f>ekodom35[[#This Row],[Stan po renetcji]]-ekodom35[[#This Row],[Zmiana]]</f>
        <v>72</v>
      </c>
      <c r="L268" s="4">
        <f>MAX(ekodom35[[#This Row],[Zbiornik po zmianie]],0)</f>
        <v>72</v>
      </c>
    </row>
    <row r="269" spans="1:12" x14ac:dyDescent="0.45">
      <c r="A269" s="1">
        <v>44829</v>
      </c>
      <c r="B269">
        <v>0</v>
      </c>
      <c r="C269">
        <f t="shared" si="4"/>
        <v>72</v>
      </c>
      <c r="D269">
        <f>ekodom35[[#This Row],[retencja]]+ekodom35[[#This Row],[Stan przed]]</f>
        <v>72</v>
      </c>
      <c r="E269">
        <f>IF(ekodom35[[#This Row],[Dzień tygodnia]] = 3, 260, 190)</f>
        <v>190</v>
      </c>
      <c r="F269">
        <f>WEEKDAY(ekodom35[[#This Row],[Data]],2)</f>
        <v>7</v>
      </c>
      <c r="G269" s="4">
        <f>IF(ekodom35[[#This Row],[retencja]]= 0, G268+1, 0)</f>
        <v>4</v>
      </c>
      <c r="H269" s="4">
        <f>IF(AND(AND(ekodom35[[#This Row],[Dni bez deszczu dp]] &gt;= 5, MOD(ekodom35[[#This Row],[Dni bez deszczu dp]], 5) = 0), ekodom35[[#This Row],[Czy dobry przedział ]] = "TAK"), 300, 0)</f>
        <v>0</v>
      </c>
      <c r="I269" s="4" t="str">
        <f>IF(AND(ekodom35[[#This Row],[Data]] &gt;= DATE(2022,4,1), ekodom35[[#This Row],[Data]]&lt;=DATE(2022,9, 30)), "TAK", "NIE")</f>
        <v>TAK</v>
      </c>
      <c r="J269" s="4">
        <f>ekodom35[[#This Row],[Zużycie rodzinne]]+ekodom35[[#This Row],[Specjalne dolanie]]</f>
        <v>190</v>
      </c>
      <c r="K269" s="4">
        <f>ekodom35[[#This Row],[Stan po renetcji]]-ekodom35[[#This Row],[Zmiana]]</f>
        <v>-118</v>
      </c>
      <c r="L269" s="4">
        <f>MAX(ekodom35[[#This Row],[Zbiornik po zmianie]],0)</f>
        <v>0</v>
      </c>
    </row>
    <row r="270" spans="1:12" x14ac:dyDescent="0.45">
      <c r="A270" s="1">
        <v>44830</v>
      </c>
      <c r="B270">
        <v>0</v>
      </c>
      <c r="C270">
        <f t="shared" si="4"/>
        <v>0</v>
      </c>
      <c r="D270">
        <f>ekodom35[[#This Row],[retencja]]+ekodom35[[#This Row],[Stan przed]]</f>
        <v>0</v>
      </c>
      <c r="E270">
        <f>IF(ekodom35[[#This Row],[Dzień tygodnia]] = 3, 260, 190)</f>
        <v>190</v>
      </c>
      <c r="F270">
        <f>WEEKDAY(ekodom35[[#This Row],[Data]],2)</f>
        <v>1</v>
      </c>
      <c r="G270" s="4">
        <f>IF(ekodom35[[#This Row],[retencja]]= 0, G269+1, 0)</f>
        <v>5</v>
      </c>
      <c r="H270" s="4">
        <f>IF(AND(AND(ekodom35[[#This Row],[Dni bez deszczu dp]] &gt;= 5, MOD(ekodom35[[#This Row],[Dni bez deszczu dp]], 5) = 0), ekodom35[[#This Row],[Czy dobry przedział ]] = "TAK"), 300, 0)</f>
        <v>300</v>
      </c>
      <c r="I270" s="4" t="str">
        <f>IF(AND(ekodom35[[#This Row],[Data]] &gt;= DATE(2022,4,1), ekodom35[[#This Row],[Data]]&lt;=DATE(2022,9, 30)), "TAK", "NIE")</f>
        <v>TAK</v>
      </c>
      <c r="J270" s="4">
        <f>ekodom35[[#This Row],[Zużycie rodzinne]]+ekodom35[[#This Row],[Specjalne dolanie]]</f>
        <v>490</v>
      </c>
      <c r="K270" s="4">
        <f>ekodom35[[#This Row],[Stan po renetcji]]-ekodom35[[#This Row],[Zmiana]]</f>
        <v>-490</v>
      </c>
      <c r="L270" s="4">
        <f>MAX(ekodom35[[#This Row],[Zbiornik po zmianie]],0)</f>
        <v>0</v>
      </c>
    </row>
    <row r="271" spans="1:12" x14ac:dyDescent="0.45">
      <c r="A271" s="1">
        <v>44831</v>
      </c>
      <c r="B271">
        <v>0</v>
      </c>
      <c r="C271">
        <f t="shared" si="4"/>
        <v>0</v>
      </c>
      <c r="D271">
        <f>ekodom35[[#This Row],[retencja]]+ekodom35[[#This Row],[Stan przed]]</f>
        <v>0</v>
      </c>
      <c r="E271">
        <f>IF(ekodom35[[#This Row],[Dzień tygodnia]] = 3, 260, 190)</f>
        <v>190</v>
      </c>
      <c r="F271">
        <f>WEEKDAY(ekodom35[[#This Row],[Data]],2)</f>
        <v>2</v>
      </c>
      <c r="G271" s="4">
        <f>IF(ekodom35[[#This Row],[retencja]]= 0, G270+1, 0)</f>
        <v>6</v>
      </c>
      <c r="H271" s="4">
        <f>IF(AND(AND(ekodom35[[#This Row],[Dni bez deszczu dp]] &gt;= 5, MOD(ekodom35[[#This Row],[Dni bez deszczu dp]], 5) = 0), ekodom35[[#This Row],[Czy dobry przedział ]] = "TAK"), 300, 0)</f>
        <v>0</v>
      </c>
      <c r="I271" s="4" t="str">
        <f>IF(AND(ekodom35[[#This Row],[Data]] &gt;= DATE(2022,4,1), ekodom35[[#This Row],[Data]]&lt;=DATE(2022,9, 30)), "TAK", "NIE")</f>
        <v>TAK</v>
      </c>
      <c r="J271" s="4">
        <f>ekodom35[[#This Row],[Zużycie rodzinne]]+ekodom35[[#This Row],[Specjalne dolanie]]</f>
        <v>190</v>
      </c>
      <c r="K271" s="4">
        <f>ekodom35[[#This Row],[Stan po renetcji]]-ekodom35[[#This Row],[Zmiana]]</f>
        <v>-190</v>
      </c>
      <c r="L271" s="4">
        <f>MAX(ekodom35[[#This Row],[Zbiornik po zmianie]],0)</f>
        <v>0</v>
      </c>
    </row>
    <row r="272" spans="1:12" x14ac:dyDescent="0.45">
      <c r="A272" s="1">
        <v>44832</v>
      </c>
      <c r="B272">
        <v>0</v>
      </c>
      <c r="C272">
        <f t="shared" si="4"/>
        <v>0</v>
      </c>
      <c r="D272">
        <f>ekodom35[[#This Row],[retencja]]+ekodom35[[#This Row],[Stan przed]]</f>
        <v>0</v>
      </c>
      <c r="E272">
        <f>IF(ekodom35[[#This Row],[Dzień tygodnia]] = 3, 260, 190)</f>
        <v>260</v>
      </c>
      <c r="F272">
        <f>WEEKDAY(ekodom35[[#This Row],[Data]],2)</f>
        <v>3</v>
      </c>
      <c r="G272" s="4">
        <f>IF(ekodom35[[#This Row],[retencja]]= 0, G271+1, 0)</f>
        <v>7</v>
      </c>
      <c r="H272" s="4">
        <f>IF(AND(AND(ekodom35[[#This Row],[Dni bez deszczu dp]] &gt;= 5, MOD(ekodom35[[#This Row],[Dni bez deszczu dp]], 5) = 0), ekodom35[[#This Row],[Czy dobry przedział ]] = "TAK"), 300, 0)</f>
        <v>0</v>
      </c>
      <c r="I272" s="4" t="str">
        <f>IF(AND(ekodom35[[#This Row],[Data]] &gt;= DATE(2022,4,1), ekodom35[[#This Row],[Data]]&lt;=DATE(2022,9, 30)), "TAK", "NIE")</f>
        <v>TAK</v>
      </c>
      <c r="J272" s="4">
        <f>ekodom35[[#This Row],[Zużycie rodzinne]]+ekodom35[[#This Row],[Specjalne dolanie]]</f>
        <v>260</v>
      </c>
      <c r="K272" s="4">
        <f>ekodom35[[#This Row],[Stan po renetcji]]-ekodom35[[#This Row],[Zmiana]]</f>
        <v>-260</v>
      </c>
      <c r="L272" s="4">
        <f>MAX(ekodom35[[#This Row],[Zbiornik po zmianie]],0)</f>
        <v>0</v>
      </c>
    </row>
    <row r="273" spans="1:12" x14ac:dyDescent="0.45">
      <c r="A273" s="1">
        <v>44833</v>
      </c>
      <c r="B273">
        <v>302</v>
      </c>
      <c r="C273">
        <f t="shared" si="4"/>
        <v>0</v>
      </c>
      <c r="D273">
        <f>ekodom35[[#This Row],[retencja]]+ekodom35[[#This Row],[Stan przed]]</f>
        <v>302</v>
      </c>
      <c r="E273">
        <f>IF(ekodom35[[#This Row],[Dzień tygodnia]] = 3, 260, 190)</f>
        <v>190</v>
      </c>
      <c r="F273">
        <f>WEEKDAY(ekodom35[[#This Row],[Data]],2)</f>
        <v>4</v>
      </c>
      <c r="G273" s="4">
        <f>IF(ekodom35[[#This Row],[retencja]]= 0, G272+1, 0)</f>
        <v>0</v>
      </c>
      <c r="H273" s="4">
        <f>IF(AND(AND(ekodom35[[#This Row],[Dni bez deszczu dp]] &gt;= 5, MOD(ekodom35[[#This Row],[Dni bez deszczu dp]], 5) = 0), ekodom35[[#This Row],[Czy dobry przedział ]] = "TAK"), 300, 0)</f>
        <v>0</v>
      </c>
      <c r="I273" s="4" t="str">
        <f>IF(AND(ekodom35[[#This Row],[Data]] &gt;= DATE(2022,4,1), ekodom35[[#This Row],[Data]]&lt;=DATE(2022,9, 30)), "TAK", "NIE")</f>
        <v>TAK</v>
      </c>
      <c r="J273" s="4">
        <f>ekodom35[[#This Row],[Zużycie rodzinne]]+ekodom35[[#This Row],[Specjalne dolanie]]</f>
        <v>190</v>
      </c>
      <c r="K273" s="4">
        <f>ekodom35[[#This Row],[Stan po renetcji]]-ekodom35[[#This Row],[Zmiana]]</f>
        <v>112</v>
      </c>
      <c r="L273" s="4">
        <f>MAX(ekodom35[[#This Row],[Zbiornik po zmianie]],0)</f>
        <v>112</v>
      </c>
    </row>
    <row r="274" spans="1:12" x14ac:dyDescent="0.45">
      <c r="A274" s="1">
        <v>44834</v>
      </c>
      <c r="B274">
        <v>426</v>
      </c>
      <c r="C274">
        <f t="shared" si="4"/>
        <v>112</v>
      </c>
      <c r="D274">
        <f>ekodom35[[#This Row],[retencja]]+ekodom35[[#This Row],[Stan przed]]</f>
        <v>538</v>
      </c>
      <c r="E274">
        <f>IF(ekodom35[[#This Row],[Dzień tygodnia]] = 3, 260, 190)</f>
        <v>190</v>
      </c>
      <c r="F274">
        <f>WEEKDAY(ekodom35[[#This Row],[Data]],2)</f>
        <v>5</v>
      </c>
      <c r="G274" s="4">
        <f>IF(ekodom35[[#This Row],[retencja]]= 0, G273+1, 0)</f>
        <v>0</v>
      </c>
      <c r="H274" s="4">
        <f>IF(AND(AND(ekodom35[[#This Row],[Dni bez deszczu dp]] &gt;= 5, MOD(ekodom35[[#This Row],[Dni bez deszczu dp]], 5) = 0), ekodom35[[#This Row],[Czy dobry przedział ]] = "TAK"), 300, 0)</f>
        <v>0</v>
      </c>
      <c r="I274" s="4" t="str">
        <f>IF(AND(ekodom35[[#This Row],[Data]] &gt;= DATE(2022,4,1), ekodom35[[#This Row],[Data]]&lt;=DATE(2022,9, 30)), "TAK", "NIE")</f>
        <v>TAK</v>
      </c>
      <c r="J274" s="4">
        <f>ekodom35[[#This Row],[Zużycie rodzinne]]+ekodom35[[#This Row],[Specjalne dolanie]]</f>
        <v>190</v>
      </c>
      <c r="K274" s="4">
        <f>ekodom35[[#This Row],[Stan po renetcji]]-ekodom35[[#This Row],[Zmiana]]</f>
        <v>348</v>
      </c>
      <c r="L274" s="4">
        <f>MAX(ekodom35[[#This Row],[Zbiornik po zmianie]],0)</f>
        <v>348</v>
      </c>
    </row>
    <row r="275" spans="1:12" x14ac:dyDescent="0.45">
      <c r="A275" s="1">
        <v>44835</v>
      </c>
      <c r="B275">
        <v>456</v>
      </c>
      <c r="C275">
        <f t="shared" si="4"/>
        <v>348</v>
      </c>
      <c r="D275">
        <f>ekodom35[[#This Row],[retencja]]+ekodom35[[#This Row],[Stan przed]]</f>
        <v>804</v>
      </c>
      <c r="E275">
        <f>IF(ekodom35[[#This Row],[Dzień tygodnia]] = 3, 260, 190)</f>
        <v>190</v>
      </c>
      <c r="F275">
        <f>WEEKDAY(ekodom35[[#This Row],[Data]],2)</f>
        <v>6</v>
      </c>
      <c r="G275" s="4">
        <f>IF(ekodom35[[#This Row],[retencja]]= 0, G274+1, 0)</f>
        <v>0</v>
      </c>
      <c r="H275" s="4">
        <f>IF(AND(AND(ekodom35[[#This Row],[Dni bez deszczu dp]] &gt;= 5, MOD(ekodom35[[#This Row],[Dni bez deszczu dp]], 5) = 0), ekodom35[[#This Row],[Czy dobry przedział ]] = "TAK"), 300, 0)</f>
        <v>0</v>
      </c>
      <c r="I275" s="4" t="str">
        <f>IF(AND(ekodom35[[#This Row],[Data]] &gt;= DATE(2022,4,1), ekodom35[[#This Row],[Data]]&lt;=DATE(2022,9, 30)), "TAK", "NIE")</f>
        <v>NIE</v>
      </c>
      <c r="J275" s="4">
        <f>ekodom35[[#This Row],[Zużycie rodzinne]]+ekodom35[[#This Row],[Specjalne dolanie]]</f>
        <v>190</v>
      </c>
      <c r="K275" s="4">
        <f>ekodom35[[#This Row],[Stan po renetcji]]-ekodom35[[#This Row],[Zmiana]]</f>
        <v>614</v>
      </c>
      <c r="L275" s="4">
        <f>MAX(ekodom35[[#This Row],[Zbiornik po zmianie]],0)</f>
        <v>614</v>
      </c>
    </row>
    <row r="276" spans="1:12" x14ac:dyDescent="0.45">
      <c r="A276" s="1">
        <v>44836</v>
      </c>
      <c r="B276">
        <v>568</v>
      </c>
      <c r="C276">
        <f t="shared" si="4"/>
        <v>614</v>
      </c>
      <c r="D276">
        <f>ekodom35[[#This Row],[retencja]]+ekodom35[[#This Row],[Stan przed]]</f>
        <v>1182</v>
      </c>
      <c r="E276">
        <f>IF(ekodom35[[#This Row],[Dzień tygodnia]] = 3, 260, 190)</f>
        <v>190</v>
      </c>
      <c r="F276">
        <f>WEEKDAY(ekodom35[[#This Row],[Data]],2)</f>
        <v>7</v>
      </c>
      <c r="G276" s="4">
        <f>IF(ekodom35[[#This Row],[retencja]]= 0, G275+1, 0)</f>
        <v>0</v>
      </c>
      <c r="H276" s="4">
        <f>IF(AND(AND(ekodom35[[#This Row],[Dni bez deszczu dp]] &gt;= 5, MOD(ekodom35[[#This Row],[Dni bez deszczu dp]], 5) = 0), ekodom35[[#This Row],[Czy dobry przedział ]] = "TAK"), 300, 0)</f>
        <v>0</v>
      </c>
      <c r="I276" s="4" t="str">
        <f>IF(AND(ekodom35[[#This Row],[Data]] &gt;= DATE(2022,4,1), ekodom35[[#This Row],[Data]]&lt;=DATE(2022,9, 30)), "TAK", "NIE")</f>
        <v>NIE</v>
      </c>
      <c r="J276" s="4">
        <f>ekodom35[[#This Row],[Zużycie rodzinne]]+ekodom35[[#This Row],[Specjalne dolanie]]</f>
        <v>190</v>
      </c>
      <c r="K276" s="4">
        <f>ekodom35[[#This Row],[Stan po renetcji]]-ekodom35[[#This Row],[Zmiana]]</f>
        <v>992</v>
      </c>
      <c r="L276" s="4">
        <f>MAX(ekodom35[[#This Row],[Zbiornik po zmianie]],0)</f>
        <v>992</v>
      </c>
    </row>
    <row r="277" spans="1:12" x14ac:dyDescent="0.45">
      <c r="A277" s="1">
        <v>44837</v>
      </c>
      <c r="B277">
        <v>1182</v>
      </c>
      <c r="C277">
        <f t="shared" si="4"/>
        <v>992</v>
      </c>
      <c r="D277">
        <f>ekodom35[[#This Row],[retencja]]+ekodom35[[#This Row],[Stan przed]]</f>
        <v>2174</v>
      </c>
      <c r="E277">
        <f>IF(ekodom35[[#This Row],[Dzień tygodnia]] = 3, 260, 190)</f>
        <v>190</v>
      </c>
      <c r="F277">
        <f>WEEKDAY(ekodom35[[#This Row],[Data]],2)</f>
        <v>1</v>
      </c>
      <c r="G277" s="4">
        <f>IF(ekodom35[[#This Row],[retencja]]= 0, G276+1, 0)</f>
        <v>0</v>
      </c>
      <c r="H277" s="4">
        <f>IF(AND(AND(ekodom35[[#This Row],[Dni bez deszczu dp]] &gt;= 5, MOD(ekodom35[[#This Row],[Dni bez deszczu dp]], 5) = 0), ekodom35[[#This Row],[Czy dobry przedział ]] = "TAK"), 300, 0)</f>
        <v>0</v>
      </c>
      <c r="I277" s="4" t="str">
        <f>IF(AND(ekodom35[[#This Row],[Data]] &gt;= DATE(2022,4,1), ekodom35[[#This Row],[Data]]&lt;=DATE(2022,9, 30)), "TAK", "NIE")</f>
        <v>NIE</v>
      </c>
      <c r="J277" s="4">
        <f>ekodom35[[#This Row],[Zużycie rodzinne]]+ekodom35[[#This Row],[Specjalne dolanie]]</f>
        <v>190</v>
      </c>
      <c r="K277" s="4">
        <f>ekodom35[[#This Row],[Stan po renetcji]]-ekodom35[[#This Row],[Zmiana]]</f>
        <v>1984</v>
      </c>
      <c r="L277" s="4">
        <f>MAX(ekodom35[[#This Row],[Zbiornik po zmianie]],0)</f>
        <v>1984</v>
      </c>
    </row>
    <row r="278" spans="1:12" x14ac:dyDescent="0.45">
      <c r="A278" s="1">
        <v>44838</v>
      </c>
      <c r="B278">
        <v>0</v>
      </c>
      <c r="C278">
        <f t="shared" si="4"/>
        <v>1984</v>
      </c>
      <c r="D278">
        <f>ekodom35[[#This Row],[retencja]]+ekodom35[[#This Row],[Stan przed]]</f>
        <v>1984</v>
      </c>
      <c r="E278">
        <f>IF(ekodom35[[#This Row],[Dzień tygodnia]] = 3, 260, 190)</f>
        <v>190</v>
      </c>
      <c r="F278">
        <f>WEEKDAY(ekodom35[[#This Row],[Data]],2)</f>
        <v>2</v>
      </c>
      <c r="G278" s="4">
        <f>IF(ekodom35[[#This Row],[retencja]]= 0, G277+1, 0)</f>
        <v>1</v>
      </c>
      <c r="H278" s="4">
        <f>IF(AND(AND(ekodom35[[#This Row],[Dni bez deszczu dp]] &gt;= 5, MOD(ekodom35[[#This Row],[Dni bez deszczu dp]], 5) = 0), ekodom35[[#This Row],[Czy dobry przedział ]] = "TAK"), 300, 0)</f>
        <v>0</v>
      </c>
      <c r="I278" s="4" t="str">
        <f>IF(AND(ekodom35[[#This Row],[Data]] &gt;= DATE(2022,4,1), ekodom35[[#This Row],[Data]]&lt;=DATE(2022,9, 30)), "TAK", "NIE")</f>
        <v>NIE</v>
      </c>
      <c r="J278" s="4">
        <f>ekodom35[[#This Row],[Zużycie rodzinne]]+ekodom35[[#This Row],[Specjalne dolanie]]</f>
        <v>190</v>
      </c>
      <c r="K278" s="4">
        <f>ekodom35[[#This Row],[Stan po renetcji]]-ekodom35[[#This Row],[Zmiana]]</f>
        <v>1794</v>
      </c>
      <c r="L278" s="4">
        <f>MAX(ekodom35[[#This Row],[Zbiornik po zmianie]],0)</f>
        <v>1794</v>
      </c>
    </row>
    <row r="279" spans="1:12" x14ac:dyDescent="0.45">
      <c r="A279" s="1">
        <v>44839</v>
      </c>
      <c r="B279">
        <v>0</v>
      </c>
      <c r="C279">
        <f t="shared" si="4"/>
        <v>1794</v>
      </c>
      <c r="D279">
        <f>ekodom35[[#This Row],[retencja]]+ekodom35[[#This Row],[Stan przed]]</f>
        <v>1794</v>
      </c>
      <c r="E279">
        <f>IF(ekodom35[[#This Row],[Dzień tygodnia]] = 3, 260, 190)</f>
        <v>260</v>
      </c>
      <c r="F279">
        <f>WEEKDAY(ekodom35[[#This Row],[Data]],2)</f>
        <v>3</v>
      </c>
      <c r="G279" s="4">
        <f>IF(ekodom35[[#This Row],[retencja]]= 0, G278+1, 0)</f>
        <v>2</v>
      </c>
      <c r="H279" s="4">
        <f>IF(AND(AND(ekodom35[[#This Row],[Dni bez deszczu dp]] &gt;= 5, MOD(ekodom35[[#This Row],[Dni bez deszczu dp]], 5) = 0), ekodom35[[#This Row],[Czy dobry przedział ]] = "TAK"), 300, 0)</f>
        <v>0</v>
      </c>
      <c r="I279" s="4" t="str">
        <f>IF(AND(ekodom35[[#This Row],[Data]] &gt;= DATE(2022,4,1), ekodom35[[#This Row],[Data]]&lt;=DATE(2022,9, 30)), "TAK", "NIE")</f>
        <v>NIE</v>
      </c>
      <c r="J279" s="4">
        <f>ekodom35[[#This Row],[Zużycie rodzinne]]+ekodom35[[#This Row],[Specjalne dolanie]]</f>
        <v>260</v>
      </c>
      <c r="K279" s="4">
        <f>ekodom35[[#This Row],[Stan po renetcji]]-ekodom35[[#This Row],[Zmiana]]</f>
        <v>1534</v>
      </c>
      <c r="L279" s="4">
        <f>MAX(ekodom35[[#This Row],[Zbiornik po zmianie]],0)</f>
        <v>1534</v>
      </c>
    </row>
    <row r="280" spans="1:12" x14ac:dyDescent="0.45">
      <c r="A280" s="1">
        <v>44840</v>
      </c>
      <c r="B280">
        <v>0</v>
      </c>
      <c r="C280">
        <f t="shared" si="4"/>
        <v>1534</v>
      </c>
      <c r="D280">
        <f>ekodom35[[#This Row],[retencja]]+ekodom35[[#This Row],[Stan przed]]</f>
        <v>1534</v>
      </c>
      <c r="E280">
        <f>IF(ekodom35[[#This Row],[Dzień tygodnia]] = 3, 260, 190)</f>
        <v>190</v>
      </c>
      <c r="F280">
        <f>WEEKDAY(ekodom35[[#This Row],[Data]],2)</f>
        <v>4</v>
      </c>
      <c r="G280" s="4">
        <f>IF(ekodom35[[#This Row],[retencja]]= 0, G279+1, 0)</f>
        <v>3</v>
      </c>
      <c r="H280" s="4">
        <f>IF(AND(AND(ekodom35[[#This Row],[Dni bez deszczu dp]] &gt;= 5, MOD(ekodom35[[#This Row],[Dni bez deszczu dp]], 5) = 0), ekodom35[[#This Row],[Czy dobry przedział ]] = "TAK"), 300, 0)</f>
        <v>0</v>
      </c>
      <c r="I280" s="4" t="str">
        <f>IF(AND(ekodom35[[#This Row],[Data]] &gt;= DATE(2022,4,1), ekodom35[[#This Row],[Data]]&lt;=DATE(2022,9, 30)), "TAK", "NIE")</f>
        <v>NIE</v>
      </c>
      <c r="J280" s="4">
        <f>ekodom35[[#This Row],[Zużycie rodzinne]]+ekodom35[[#This Row],[Specjalne dolanie]]</f>
        <v>190</v>
      </c>
      <c r="K280" s="4">
        <f>ekodom35[[#This Row],[Stan po renetcji]]-ekodom35[[#This Row],[Zmiana]]</f>
        <v>1344</v>
      </c>
      <c r="L280" s="4">
        <f>MAX(ekodom35[[#This Row],[Zbiornik po zmianie]],0)</f>
        <v>1344</v>
      </c>
    </row>
    <row r="281" spans="1:12" x14ac:dyDescent="0.45">
      <c r="A281" s="1">
        <v>44841</v>
      </c>
      <c r="B281">
        <v>0</v>
      </c>
      <c r="C281">
        <f t="shared" si="4"/>
        <v>1344</v>
      </c>
      <c r="D281">
        <f>ekodom35[[#This Row],[retencja]]+ekodom35[[#This Row],[Stan przed]]</f>
        <v>1344</v>
      </c>
      <c r="E281">
        <f>IF(ekodom35[[#This Row],[Dzień tygodnia]] = 3, 260, 190)</f>
        <v>190</v>
      </c>
      <c r="F281">
        <f>WEEKDAY(ekodom35[[#This Row],[Data]],2)</f>
        <v>5</v>
      </c>
      <c r="G281" s="4">
        <f>IF(ekodom35[[#This Row],[retencja]]= 0, G280+1, 0)</f>
        <v>4</v>
      </c>
      <c r="H281" s="4">
        <f>IF(AND(AND(ekodom35[[#This Row],[Dni bez deszczu dp]] &gt;= 5, MOD(ekodom35[[#This Row],[Dni bez deszczu dp]], 5) = 0), ekodom35[[#This Row],[Czy dobry przedział ]] = "TAK"), 300, 0)</f>
        <v>0</v>
      </c>
      <c r="I281" s="4" t="str">
        <f>IF(AND(ekodom35[[#This Row],[Data]] &gt;= DATE(2022,4,1), ekodom35[[#This Row],[Data]]&lt;=DATE(2022,9, 30)), "TAK", "NIE")</f>
        <v>NIE</v>
      </c>
      <c r="J281" s="4">
        <f>ekodom35[[#This Row],[Zużycie rodzinne]]+ekodom35[[#This Row],[Specjalne dolanie]]</f>
        <v>190</v>
      </c>
      <c r="K281" s="4">
        <f>ekodom35[[#This Row],[Stan po renetcji]]-ekodom35[[#This Row],[Zmiana]]</f>
        <v>1154</v>
      </c>
      <c r="L281" s="4">
        <f>MAX(ekodom35[[#This Row],[Zbiornik po zmianie]],0)</f>
        <v>1154</v>
      </c>
    </row>
    <row r="282" spans="1:12" x14ac:dyDescent="0.45">
      <c r="A282" s="1">
        <v>44842</v>
      </c>
      <c r="B282">
        <v>0</v>
      </c>
      <c r="C282">
        <f t="shared" si="4"/>
        <v>1154</v>
      </c>
      <c r="D282">
        <f>ekodom35[[#This Row],[retencja]]+ekodom35[[#This Row],[Stan przed]]</f>
        <v>1154</v>
      </c>
      <c r="E282">
        <f>IF(ekodom35[[#This Row],[Dzień tygodnia]] = 3, 260, 190)</f>
        <v>190</v>
      </c>
      <c r="F282">
        <f>WEEKDAY(ekodom35[[#This Row],[Data]],2)</f>
        <v>6</v>
      </c>
      <c r="G282" s="4">
        <f>IF(ekodom35[[#This Row],[retencja]]= 0, G281+1, 0)</f>
        <v>5</v>
      </c>
      <c r="H282" s="4">
        <f>IF(AND(AND(ekodom35[[#This Row],[Dni bez deszczu dp]] &gt;= 5, MOD(ekodom35[[#This Row],[Dni bez deszczu dp]], 5) = 0), ekodom35[[#This Row],[Czy dobry przedział ]] = "TAK"), 300, 0)</f>
        <v>0</v>
      </c>
      <c r="I282" s="4" t="str">
        <f>IF(AND(ekodom35[[#This Row],[Data]] &gt;= DATE(2022,4,1), ekodom35[[#This Row],[Data]]&lt;=DATE(2022,9, 30)), "TAK", "NIE")</f>
        <v>NIE</v>
      </c>
      <c r="J282" s="4">
        <f>ekodom35[[#This Row],[Zużycie rodzinne]]+ekodom35[[#This Row],[Specjalne dolanie]]</f>
        <v>190</v>
      </c>
      <c r="K282" s="4">
        <f>ekodom35[[#This Row],[Stan po renetcji]]-ekodom35[[#This Row],[Zmiana]]</f>
        <v>964</v>
      </c>
      <c r="L282" s="4">
        <f>MAX(ekodom35[[#This Row],[Zbiornik po zmianie]],0)</f>
        <v>964</v>
      </c>
    </row>
    <row r="283" spans="1:12" x14ac:dyDescent="0.45">
      <c r="A283" s="1">
        <v>44843</v>
      </c>
      <c r="B283">
        <v>0</v>
      </c>
      <c r="C283">
        <f t="shared" si="4"/>
        <v>964</v>
      </c>
      <c r="D283">
        <f>ekodom35[[#This Row],[retencja]]+ekodom35[[#This Row],[Stan przed]]</f>
        <v>964</v>
      </c>
      <c r="E283">
        <f>IF(ekodom35[[#This Row],[Dzień tygodnia]] = 3, 260, 190)</f>
        <v>190</v>
      </c>
      <c r="F283">
        <f>WEEKDAY(ekodom35[[#This Row],[Data]],2)</f>
        <v>7</v>
      </c>
      <c r="G283" s="4">
        <f>IF(ekodom35[[#This Row],[retencja]]= 0, G282+1, 0)</f>
        <v>6</v>
      </c>
      <c r="H283" s="4">
        <f>IF(AND(AND(ekodom35[[#This Row],[Dni bez deszczu dp]] &gt;= 5, MOD(ekodom35[[#This Row],[Dni bez deszczu dp]], 5) = 0), ekodom35[[#This Row],[Czy dobry przedział ]] = "TAK"), 300, 0)</f>
        <v>0</v>
      </c>
      <c r="I283" s="4" t="str">
        <f>IF(AND(ekodom35[[#This Row],[Data]] &gt;= DATE(2022,4,1), ekodom35[[#This Row],[Data]]&lt;=DATE(2022,9, 30)), "TAK", "NIE")</f>
        <v>NIE</v>
      </c>
      <c r="J283" s="4">
        <f>ekodom35[[#This Row],[Zużycie rodzinne]]+ekodom35[[#This Row],[Specjalne dolanie]]</f>
        <v>190</v>
      </c>
      <c r="K283" s="4">
        <f>ekodom35[[#This Row],[Stan po renetcji]]-ekodom35[[#This Row],[Zmiana]]</f>
        <v>774</v>
      </c>
      <c r="L283" s="4">
        <f>MAX(ekodom35[[#This Row],[Zbiornik po zmianie]],0)</f>
        <v>774</v>
      </c>
    </row>
    <row r="284" spans="1:12" x14ac:dyDescent="0.45">
      <c r="A284" s="1">
        <v>44844</v>
      </c>
      <c r="B284">
        <v>1170</v>
      </c>
      <c r="C284">
        <f t="shared" si="4"/>
        <v>774</v>
      </c>
      <c r="D284">
        <f>ekodom35[[#This Row],[retencja]]+ekodom35[[#This Row],[Stan przed]]</f>
        <v>1944</v>
      </c>
      <c r="E284">
        <f>IF(ekodom35[[#This Row],[Dzień tygodnia]] = 3, 260, 190)</f>
        <v>190</v>
      </c>
      <c r="F284">
        <f>WEEKDAY(ekodom35[[#This Row],[Data]],2)</f>
        <v>1</v>
      </c>
      <c r="G284" s="4">
        <f>IF(ekodom35[[#This Row],[retencja]]= 0, G283+1, 0)</f>
        <v>0</v>
      </c>
      <c r="H284" s="4">
        <f>IF(AND(AND(ekodom35[[#This Row],[Dni bez deszczu dp]] &gt;= 5, MOD(ekodom35[[#This Row],[Dni bez deszczu dp]], 5) = 0), ekodom35[[#This Row],[Czy dobry przedział ]] = "TAK"), 300, 0)</f>
        <v>0</v>
      </c>
      <c r="I284" s="4" t="str">
        <f>IF(AND(ekodom35[[#This Row],[Data]] &gt;= DATE(2022,4,1), ekodom35[[#This Row],[Data]]&lt;=DATE(2022,9, 30)), "TAK", "NIE")</f>
        <v>NIE</v>
      </c>
      <c r="J284" s="4">
        <f>ekodom35[[#This Row],[Zużycie rodzinne]]+ekodom35[[#This Row],[Specjalne dolanie]]</f>
        <v>190</v>
      </c>
      <c r="K284" s="4">
        <f>ekodom35[[#This Row],[Stan po renetcji]]-ekodom35[[#This Row],[Zmiana]]</f>
        <v>1754</v>
      </c>
      <c r="L284" s="4">
        <f>MAX(ekodom35[[#This Row],[Zbiornik po zmianie]],0)</f>
        <v>1754</v>
      </c>
    </row>
    <row r="285" spans="1:12" x14ac:dyDescent="0.45">
      <c r="A285" s="1">
        <v>44845</v>
      </c>
      <c r="B285">
        <v>695</v>
      </c>
      <c r="C285">
        <f t="shared" si="4"/>
        <v>1754</v>
      </c>
      <c r="D285">
        <f>ekodom35[[#This Row],[retencja]]+ekodom35[[#This Row],[Stan przed]]</f>
        <v>2449</v>
      </c>
      <c r="E285">
        <f>IF(ekodom35[[#This Row],[Dzień tygodnia]] = 3, 260, 190)</f>
        <v>190</v>
      </c>
      <c r="F285">
        <f>WEEKDAY(ekodom35[[#This Row],[Data]],2)</f>
        <v>2</v>
      </c>
      <c r="G285" s="4">
        <f>IF(ekodom35[[#This Row],[retencja]]= 0, G284+1, 0)</f>
        <v>0</v>
      </c>
      <c r="H285" s="4">
        <f>IF(AND(AND(ekodom35[[#This Row],[Dni bez deszczu dp]] &gt;= 5, MOD(ekodom35[[#This Row],[Dni bez deszczu dp]], 5) = 0), ekodom35[[#This Row],[Czy dobry przedział ]] = "TAK"), 300, 0)</f>
        <v>0</v>
      </c>
      <c r="I285" s="4" t="str">
        <f>IF(AND(ekodom35[[#This Row],[Data]] &gt;= DATE(2022,4,1), ekodom35[[#This Row],[Data]]&lt;=DATE(2022,9, 30)), "TAK", "NIE")</f>
        <v>NIE</v>
      </c>
      <c r="J285" s="4">
        <f>ekodom35[[#This Row],[Zużycie rodzinne]]+ekodom35[[#This Row],[Specjalne dolanie]]</f>
        <v>190</v>
      </c>
      <c r="K285" s="4">
        <f>ekodom35[[#This Row],[Stan po renetcji]]-ekodom35[[#This Row],[Zmiana]]</f>
        <v>2259</v>
      </c>
      <c r="L285" s="4">
        <f>MAX(ekodom35[[#This Row],[Zbiornik po zmianie]],0)</f>
        <v>2259</v>
      </c>
    </row>
    <row r="286" spans="1:12" x14ac:dyDescent="0.45">
      <c r="A286" s="1">
        <v>44846</v>
      </c>
      <c r="B286">
        <v>644</v>
      </c>
      <c r="C286">
        <f t="shared" si="4"/>
        <v>2259</v>
      </c>
      <c r="D286">
        <f>ekodom35[[#This Row],[retencja]]+ekodom35[[#This Row],[Stan przed]]</f>
        <v>2903</v>
      </c>
      <c r="E286">
        <f>IF(ekodom35[[#This Row],[Dzień tygodnia]] = 3, 260, 190)</f>
        <v>260</v>
      </c>
      <c r="F286">
        <f>WEEKDAY(ekodom35[[#This Row],[Data]],2)</f>
        <v>3</v>
      </c>
      <c r="G286" s="4">
        <f>IF(ekodom35[[#This Row],[retencja]]= 0, G285+1, 0)</f>
        <v>0</v>
      </c>
      <c r="H286" s="4">
        <f>IF(AND(AND(ekodom35[[#This Row],[Dni bez deszczu dp]] &gt;= 5, MOD(ekodom35[[#This Row],[Dni bez deszczu dp]], 5) = 0), ekodom35[[#This Row],[Czy dobry przedział ]] = "TAK"), 300, 0)</f>
        <v>0</v>
      </c>
      <c r="I286" s="4" t="str">
        <f>IF(AND(ekodom35[[#This Row],[Data]] &gt;= DATE(2022,4,1), ekodom35[[#This Row],[Data]]&lt;=DATE(2022,9, 30)), "TAK", "NIE")</f>
        <v>NIE</v>
      </c>
      <c r="J286" s="4">
        <f>ekodom35[[#This Row],[Zużycie rodzinne]]+ekodom35[[#This Row],[Specjalne dolanie]]</f>
        <v>260</v>
      </c>
      <c r="K286" s="4">
        <f>ekodom35[[#This Row],[Stan po renetcji]]-ekodom35[[#This Row],[Zmiana]]</f>
        <v>2643</v>
      </c>
      <c r="L286" s="4">
        <f>MAX(ekodom35[[#This Row],[Zbiornik po zmianie]],0)</f>
        <v>2643</v>
      </c>
    </row>
    <row r="287" spans="1:12" x14ac:dyDescent="0.45">
      <c r="A287" s="1">
        <v>44847</v>
      </c>
      <c r="B287">
        <v>0</v>
      </c>
      <c r="C287">
        <f t="shared" si="4"/>
        <v>2643</v>
      </c>
      <c r="D287">
        <f>ekodom35[[#This Row],[retencja]]+ekodom35[[#This Row],[Stan przed]]</f>
        <v>2643</v>
      </c>
      <c r="E287">
        <f>IF(ekodom35[[#This Row],[Dzień tygodnia]] = 3, 260, 190)</f>
        <v>190</v>
      </c>
      <c r="F287">
        <f>WEEKDAY(ekodom35[[#This Row],[Data]],2)</f>
        <v>4</v>
      </c>
      <c r="G287" s="4">
        <f>IF(ekodom35[[#This Row],[retencja]]= 0, G286+1, 0)</f>
        <v>1</v>
      </c>
      <c r="H287" s="4">
        <f>IF(AND(AND(ekodom35[[#This Row],[Dni bez deszczu dp]] &gt;= 5, MOD(ekodom35[[#This Row],[Dni bez deszczu dp]], 5) = 0), ekodom35[[#This Row],[Czy dobry przedział ]] = "TAK"), 300, 0)</f>
        <v>0</v>
      </c>
      <c r="I287" s="4" t="str">
        <f>IF(AND(ekodom35[[#This Row],[Data]] &gt;= DATE(2022,4,1), ekodom35[[#This Row],[Data]]&lt;=DATE(2022,9, 30)), "TAK", "NIE")</f>
        <v>NIE</v>
      </c>
      <c r="J287" s="4">
        <f>ekodom35[[#This Row],[Zużycie rodzinne]]+ekodom35[[#This Row],[Specjalne dolanie]]</f>
        <v>190</v>
      </c>
      <c r="K287" s="4">
        <f>ekodom35[[#This Row],[Stan po renetcji]]-ekodom35[[#This Row],[Zmiana]]</f>
        <v>2453</v>
      </c>
      <c r="L287" s="4">
        <f>MAX(ekodom35[[#This Row],[Zbiornik po zmianie]],0)</f>
        <v>2453</v>
      </c>
    </row>
    <row r="288" spans="1:12" x14ac:dyDescent="0.45">
      <c r="A288" s="1">
        <v>44848</v>
      </c>
      <c r="B288">
        <v>0</v>
      </c>
      <c r="C288">
        <f t="shared" si="4"/>
        <v>2453</v>
      </c>
      <c r="D288">
        <f>ekodom35[[#This Row],[retencja]]+ekodom35[[#This Row],[Stan przed]]</f>
        <v>2453</v>
      </c>
      <c r="E288">
        <f>IF(ekodom35[[#This Row],[Dzień tygodnia]] = 3, 260, 190)</f>
        <v>190</v>
      </c>
      <c r="F288">
        <f>WEEKDAY(ekodom35[[#This Row],[Data]],2)</f>
        <v>5</v>
      </c>
      <c r="G288" s="4">
        <f>IF(ekodom35[[#This Row],[retencja]]= 0, G287+1, 0)</f>
        <v>2</v>
      </c>
      <c r="H288" s="4">
        <f>IF(AND(AND(ekodom35[[#This Row],[Dni bez deszczu dp]] &gt;= 5, MOD(ekodom35[[#This Row],[Dni bez deszczu dp]], 5) = 0), ekodom35[[#This Row],[Czy dobry przedział ]] = "TAK"), 300, 0)</f>
        <v>0</v>
      </c>
      <c r="I288" s="4" t="str">
        <f>IF(AND(ekodom35[[#This Row],[Data]] &gt;= DATE(2022,4,1), ekodom35[[#This Row],[Data]]&lt;=DATE(2022,9, 30)), "TAK", "NIE")</f>
        <v>NIE</v>
      </c>
      <c r="J288" s="4">
        <f>ekodom35[[#This Row],[Zużycie rodzinne]]+ekodom35[[#This Row],[Specjalne dolanie]]</f>
        <v>190</v>
      </c>
      <c r="K288" s="4">
        <f>ekodom35[[#This Row],[Stan po renetcji]]-ekodom35[[#This Row],[Zmiana]]</f>
        <v>2263</v>
      </c>
      <c r="L288" s="4">
        <f>MAX(ekodom35[[#This Row],[Zbiornik po zmianie]],0)</f>
        <v>2263</v>
      </c>
    </row>
    <row r="289" spans="1:12" x14ac:dyDescent="0.45">
      <c r="A289" s="1">
        <v>44849</v>
      </c>
      <c r="B289">
        <v>0</v>
      </c>
      <c r="C289">
        <f t="shared" si="4"/>
        <v>2263</v>
      </c>
      <c r="D289">
        <f>ekodom35[[#This Row],[retencja]]+ekodom35[[#This Row],[Stan przed]]</f>
        <v>2263</v>
      </c>
      <c r="E289">
        <f>IF(ekodom35[[#This Row],[Dzień tygodnia]] = 3, 260, 190)</f>
        <v>190</v>
      </c>
      <c r="F289">
        <f>WEEKDAY(ekodom35[[#This Row],[Data]],2)</f>
        <v>6</v>
      </c>
      <c r="G289" s="4">
        <f>IF(ekodom35[[#This Row],[retencja]]= 0, G288+1, 0)</f>
        <v>3</v>
      </c>
      <c r="H289" s="4">
        <f>IF(AND(AND(ekodom35[[#This Row],[Dni bez deszczu dp]] &gt;= 5, MOD(ekodom35[[#This Row],[Dni bez deszczu dp]], 5) = 0), ekodom35[[#This Row],[Czy dobry przedział ]] = "TAK"), 300, 0)</f>
        <v>0</v>
      </c>
      <c r="I289" s="4" t="str">
        <f>IF(AND(ekodom35[[#This Row],[Data]] &gt;= DATE(2022,4,1), ekodom35[[#This Row],[Data]]&lt;=DATE(2022,9, 30)), "TAK", "NIE")</f>
        <v>NIE</v>
      </c>
      <c r="J289" s="4">
        <f>ekodom35[[#This Row],[Zużycie rodzinne]]+ekodom35[[#This Row],[Specjalne dolanie]]</f>
        <v>190</v>
      </c>
      <c r="K289" s="4">
        <f>ekodom35[[#This Row],[Stan po renetcji]]-ekodom35[[#This Row],[Zmiana]]</f>
        <v>2073</v>
      </c>
      <c r="L289" s="4">
        <f>MAX(ekodom35[[#This Row],[Zbiornik po zmianie]],0)</f>
        <v>2073</v>
      </c>
    </row>
    <row r="290" spans="1:12" x14ac:dyDescent="0.45">
      <c r="A290" s="1">
        <v>44850</v>
      </c>
      <c r="B290">
        <v>0</v>
      </c>
      <c r="C290">
        <f t="shared" si="4"/>
        <v>2073</v>
      </c>
      <c r="D290">
        <f>ekodom35[[#This Row],[retencja]]+ekodom35[[#This Row],[Stan przed]]</f>
        <v>2073</v>
      </c>
      <c r="E290">
        <f>IF(ekodom35[[#This Row],[Dzień tygodnia]] = 3, 260, 190)</f>
        <v>190</v>
      </c>
      <c r="F290">
        <f>WEEKDAY(ekodom35[[#This Row],[Data]],2)</f>
        <v>7</v>
      </c>
      <c r="G290" s="4">
        <f>IF(ekodom35[[#This Row],[retencja]]= 0, G289+1, 0)</f>
        <v>4</v>
      </c>
      <c r="H290" s="4">
        <f>IF(AND(AND(ekodom35[[#This Row],[Dni bez deszczu dp]] &gt;= 5, MOD(ekodom35[[#This Row],[Dni bez deszczu dp]], 5) = 0), ekodom35[[#This Row],[Czy dobry przedział ]] = "TAK"), 300, 0)</f>
        <v>0</v>
      </c>
      <c r="I290" s="4" t="str">
        <f>IF(AND(ekodom35[[#This Row],[Data]] &gt;= DATE(2022,4,1), ekodom35[[#This Row],[Data]]&lt;=DATE(2022,9, 30)), "TAK", "NIE")</f>
        <v>NIE</v>
      </c>
      <c r="J290" s="4">
        <f>ekodom35[[#This Row],[Zużycie rodzinne]]+ekodom35[[#This Row],[Specjalne dolanie]]</f>
        <v>190</v>
      </c>
      <c r="K290" s="4">
        <f>ekodom35[[#This Row],[Stan po renetcji]]-ekodom35[[#This Row],[Zmiana]]</f>
        <v>1883</v>
      </c>
      <c r="L290" s="4">
        <f>MAX(ekodom35[[#This Row],[Zbiornik po zmianie]],0)</f>
        <v>1883</v>
      </c>
    </row>
    <row r="291" spans="1:12" x14ac:dyDescent="0.45">
      <c r="A291" s="1">
        <v>44851</v>
      </c>
      <c r="B291">
        <v>0</v>
      </c>
      <c r="C291">
        <f t="shared" si="4"/>
        <v>1883</v>
      </c>
      <c r="D291">
        <f>ekodom35[[#This Row],[retencja]]+ekodom35[[#This Row],[Stan przed]]</f>
        <v>1883</v>
      </c>
      <c r="E291">
        <f>IF(ekodom35[[#This Row],[Dzień tygodnia]] = 3, 260, 190)</f>
        <v>190</v>
      </c>
      <c r="F291">
        <f>WEEKDAY(ekodom35[[#This Row],[Data]],2)</f>
        <v>1</v>
      </c>
      <c r="G291" s="4">
        <f>IF(ekodom35[[#This Row],[retencja]]= 0, G290+1, 0)</f>
        <v>5</v>
      </c>
      <c r="H291" s="4">
        <f>IF(AND(AND(ekodom35[[#This Row],[Dni bez deszczu dp]] &gt;= 5, MOD(ekodom35[[#This Row],[Dni bez deszczu dp]], 5) = 0), ekodom35[[#This Row],[Czy dobry przedział ]] = "TAK"), 300, 0)</f>
        <v>0</v>
      </c>
      <c r="I291" s="4" t="str">
        <f>IF(AND(ekodom35[[#This Row],[Data]] &gt;= DATE(2022,4,1), ekodom35[[#This Row],[Data]]&lt;=DATE(2022,9, 30)), "TAK", "NIE")</f>
        <v>NIE</v>
      </c>
      <c r="J291" s="4">
        <f>ekodom35[[#This Row],[Zużycie rodzinne]]+ekodom35[[#This Row],[Specjalne dolanie]]</f>
        <v>190</v>
      </c>
      <c r="K291" s="4">
        <f>ekodom35[[#This Row],[Stan po renetcji]]-ekodom35[[#This Row],[Zmiana]]</f>
        <v>1693</v>
      </c>
      <c r="L291" s="4">
        <f>MAX(ekodom35[[#This Row],[Zbiornik po zmianie]],0)</f>
        <v>1693</v>
      </c>
    </row>
    <row r="292" spans="1:12" x14ac:dyDescent="0.45">
      <c r="A292" s="1">
        <v>44852</v>
      </c>
      <c r="B292">
        <v>0</v>
      </c>
      <c r="C292">
        <f t="shared" si="4"/>
        <v>1693</v>
      </c>
      <c r="D292">
        <f>ekodom35[[#This Row],[retencja]]+ekodom35[[#This Row],[Stan przed]]</f>
        <v>1693</v>
      </c>
      <c r="E292">
        <f>IF(ekodom35[[#This Row],[Dzień tygodnia]] = 3, 260, 190)</f>
        <v>190</v>
      </c>
      <c r="F292">
        <f>WEEKDAY(ekodom35[[#This Row],[Data]],2)</f>
        <v>2</v>
      </c>
      <c r="G292" s="4">
        <f>IF(ekodom35[[#This Row],[retencja]]= 0, G291+1, 0)</f>
        <v>6</v>
      </c>
      <c r="H292" s="4">
        <f>IF(AND(AND(ekodom35[[#This Row],[Dni bez deszczu dp]] &gt;= 5, MOD(ekodom35[[#This Row],[Dni bez deszczu dp]], 5) = 0), ekodom35[[#This Row],[Czy dobry przedział ]] = "TAK"), 300, 0)</f>
        <v>0</v>
      </c>
      <c r="I292" s="4" t="str">
        <f>IF(AND(ekodom35[[#This Row],[Data]] &gt;= DATE(2022,4,1), ekodom35[[#This Row],[Data]]&lt;=DATE(2022,9, 30)), "TAK", "NIE")</f>
        <v>NIE</v>
      </c>
      <c r="J292" s="4">
        <f>ekodom35[[#This Row],[Zużycie rodzinne]]+ekodom35[[#This Row],[Specjalne dolanie]]</f>
        <v>190</v>
      </c>
      <c r="K292" s="4">
        <f>ekodom35[[#This Row],[Stan po renetcji]]-ekodom35[[#This Row],[Zmiana]]</f>
        <v>1503</v>
      </c>
      <c r="L292" s="4">
        <f>MAX(ekodom35[[#This Row],[Zbiornik po zmianie]],0)</f>
        <v>1503</v>
      </c>
    </row>
    <row r="293" spans="1:12" x14ac:dyDescent="0.45">
      <c r="A293" s="1">
        <v>44853</v>
      </c>
      <c r="B293">
        <v>0</v>
      </c>
      <c r="C293">
        <f t="shared" si="4"/>
        <v>1503</v>
      </c>
      <c r="D293">
        <f>ekodom35[[#This Row],[retencja]]+ekodom35[[#This Row],[Stan przed]]</f>
        <v>1503</v>
      </c>
      <c r="E293">
        <f>IF(ekodom35[[#This Row],[Dzień tygodnia]] = 3, 260, 190)</f>
        <v>260</v>
      </c>
      <c r="F293">
        <f>WEEKDAY(ekodom35[[#This Row],[Data]],2)</f>
        <v>3</v>
      </c>
      <c r="G293" s="4">
        <f>IF(ekodom35[[#This Row],[retencja]]= 0, G292+1, 0)</f>
        <v>7</v>
      </c>
      <c r="H293" s="4">
        <f>IF(AND(AND(ekodom35[[#This Row],[Dni bez deszczu dp]] &gt;= 5, MOD(ekodom35[[#This Row],[Dni bez deszczu dp]], 5) = 0), ekodom35[[#This Row],[Czy dobry przedział ]] = "TAK"), 300, 0)</f>
        <v>0</v>
      </c>
      <c r="I293" s="4" t="str">
        <f>IF(AND(ekodom35[[#This Row],[Data]] &gt;= DATE(2022,4,1), ekodom35[[#This Row],[Data]]&lt;=DATE(2022,9, 30)), "TAK", "NIE")</f>
        <v>NIE</v>
      </c>
      <c r="J293" s="4">
        <f>ekodom35[[#This Row],[Zużycie rodzinne]]+ekodom35[[#This Row],[Specjalne dolanie]]</f>
        <v>260</v>
      </c>
      <c r="K293" s="4">
        <f>ekodom35[[#This Row],[Stan po renetcji]]-ekodom35[[#This Row],[Zmiana]]</f>
        <v>1243</v>
      </c>
      <c r="L293" s="4">
        <f>MAX(ekodom35[[#This Row],[Zbiornik po zmianie]],0)</f>
        <v>1243</v>
      </c>
    </row>
    <row r="294" spans="1:12" x14ac:dyDescent="0.45">
      <c r="A294" s="1">
        <v>44854</v>
      </c>
      <c r="B294">
        <v>0</v>
      </c>
      <c r="C294">
        <f t="shared" si="4"/>
        <v>1243</v>
      </c>
      <c r="D294">
        <f>ekodom35[[#This Row],[retencja]]+ekodom35[[#This Row],[Stan przed]]</f>
        <v>1243</v>
      </c>
      <c r="E294">
        <f>IF(ekodom35[[#This Row],[Dzień tygodnia]] = 3, 260, 190)</f>
        <v>190</v>
      </c>
      <c r="F294">
        <f>WEEKDAY(ekodom35[[#This Row],[Data]],2)</f>
        <v>4</v>
      </c>
      <c r="G294" s="4">
        <f>IF(ekodom35[[#This Row],[retencja]]= 0, G293+1, 0)</f>
        <v>8</v>
      </c>
      <c r="H294" s="4">
        <f>IF(AND(AND(ekodom35[[#This Row],[Dni bez deszczu dp]] &gt;= 5, MOD(ekodom35[[#This Row],[Dni bez deszczu dp]], 5) = 0), ekodom35[[#This Row],[Czy dobry przedział ]] = "TAK"), 300, 0)</f>
        <v>0</v>
      </c>
      <c r="I294" s="4" t="str">
        <f>IF(AND(ekodom35[[#This Row],[Data]] &gt;= DATE(2022,4,1), ekodom35[[#This Row],[Data]]&lt;=DATE(2022,9, 30)), "TAK", "NIE")</f>
        <v>NIE</v>
      </c>
      <c r="J294" s="4">
        <f>ekodom35[[#This Row],[Zużycie rodzinne]]+ekodom35[[#This Row],[Specjalne dolanie]]</f>
        <v>190</v>
      </c>
      <c r="K294" s="4">
        <f>ekodom35[[#This Row],[Stan po renetcji]]-ekodom35[[#This Row],[Zmiana]]</f>
        <v>1053</v>
      </c>
      <c r="L294" s="4">
        <f>MAX(ekodom35[[#This Row],[Zbiornik po zmianie]],0)</f>
        <v>1053</v>
      </c>
    </row>
    <row r="295" spans="1:12" x14ac:dyDescent="0.45">
      <c r="A295" s="1">
        <v>44855</v>
      </c>
      <c r="B295">
        <v>0</v>
      </c>
      <c r="C295">
        <f t="shared" si="4"/>
        <v>1053</v>
      </c>
      <c r="D295">
        <f>ekodom35[[#This Row],[retencja]]+ekodom35[[#This Row],[Stan przed]]</f>
        <v>1053</v>
      </c>
      <c r="E295">
        <f>IF(ekodom35[[#This Row],[Dzień tygodnia]] = 3, 260, 190)</f>
        <v>190</v>
      </c>
      <c r="F295">
        <f>WEEKDAY(ekodom35[[#This Row],[Data]],2)</f>
        <v>5</v>
      </c>
      <c r="G295" s="4">
        <f>IF(ekodom35[[#This Row],[retencja]]= 0, G294+1, 0)</f>
        <v>9</v>
      </c>
      <c r="H295" s="4">
        <f>IF(AND(AND(ekodom35[[#This Row],[Dni bez deszczu dp]] &gt;= 5, MOD(ekodom35[[#This Row],[Dni bez deszczu dp]], 5) = 0), ekodom35[[#This Row],[Czy dobry przedział ]] = "TAK"), 300, 0)</f>
        <v>0</v>
      </c>
      <c r="I295" s="4" t="str">
        <f>IF(AND(ekodom35[[#This Row],[Data]] &gt;= DATE(2022,4,1), ekodom35[[#This Row],[Data]]&lt;=DATE(2022,9, 30)), "TAK", "NIE")</f>
        <v>NIE</v>
      </c>
      <c r="J295" s="4">
        <f>ekodom35[[#This Row],[Zużycie rodzinne]]+ekodom35[[#This Row],[Specjalne dolanie]]</f>
        <v>190</v>
      </c>
      <c r="K295" s="4">
        <f>ekodom35[[#This Row],[Stan po renetcji]]-ekodom35[[#This Row],[Zmiana]]</f>
        <v>863</v>
      </c>
      <c r="L295" s="4">
        <f>MAX(ekodom35[[#This Row],[Zbiornik po zmianie]],0)</f>
        <v>863</v>
      </c>
    </row>
    <row r="296" spans="1:12" x14ac:dyDescent="0.45">
      <c r="A296" s="1">
        <v>44856</v>
      </c>
      <c r="B296">
        <v>1084</v>
      </c>
      <c r="C296">
        <f t="shared" si="4"/>
        <v>863</v>
      </c>
      <c r="D296">
        <f>ekodom35[[#This Row],[retencja]]+ekodom35[[#This Row],[Stan przed]]</f>
        <v>1947</v>
      </c>
      <c r="E296">
        <f>IF(ekodom35[[#This Row],[Dzień tygodnia]] = 3, 260, 190)</f>
        <v>190</v>
      </c>
      <c r="F296">
        <f>WEEKDAY(ekodom35[[#This Row],[Data]],2)</f>
        <v>6</v>
      </c>
      <c r="G296" s="4">
        <f>IF(ekodom35[[#This Row],[retencja]]= 0, G295+1, 0)</f>
        <v>0</v>
      </c>
      <c r="H296" s="4">
        <f>IF(AND(AND(ekodom35[[#This Row],[Dni bez deszczu dp]] &gt;= 5, MOD(ekodom35[[#This Row],[Dni bez deszczu dp]], 5) = 0), ekodom35[[#This Row],[Czy dobry przedział ]] = "TAK"), 300, 0)</f>
        <v>0</v>
      </c>
      <c r="I296" s="4" t="str">
        <f>IF(AND(ekodom35[[#This Row],[Data]] &gt;= DATE(2022,4,1), ekodom35[[#This Row],[Data]]&lt;=DATE(2022,9, 30)), "TAK", "NIE")</f>
        <v>NIE</v>
      </c>
      <c r="J296" s="4">
        <f>ekodom35[[#This Row],[Zużycie rodzinne]]+ekodom35[[#This Row],[Specjalne dolanie]]</f>
        <v>190</v>
      </c>
      <c r="K296" s="4">
        <f>ekodom35[[#This Row],[Stan po renetcji]]-ekodom35[[#This Row],[Zmiana]]</f>
        <v>1757</v>
      </c>
      <c r="L296" s="4">
        <f>MAX(ekodom35[[#This Row],[Zbiornik po zmianie]],0)</f>
        <v>1757</v>
      </c>
    </row>
    <row r="297" spans="1:12" x14ac:dyDescent="0.45">
      <c r="A297" s="1">
        <v>44857</v>
      </c>
      <c r="B297">
        <v>1423</v>
      </c>
      <c r="C297">
        <f t="shared" si="4"/>
        <v>1757</v>
      </c>
      <c r="D297">
        <f>ekodom35[[#This Row],[retencja]]+ekodom35[[#This Row],[Stan przed]]</f>
        <v>3180</v>
      </c>
      <c r="E297">
        <f>IF(ekodom35[[#This Row],[Dzień tygodnia]] = 3, 260, 190)</f>
        <v>190</v>
      </c>
      <c r="F297">
        <f>WEEKDAY(ekodom35[[#This Row],[Data]],2)</f>
        <v>7</v>
      </c>
      <c r="G297" s="4">
        <f>IF(ekodom35[[#This Row],[retencja]]= 0, G296+1, 0)</f>
        <v>0</v>
      </c>
      <c r="H297" s="4">
        <f>IF(AND(AND(ekodom35[[#This Row],[Dni bez deszczu dp]] &gt;= 5, MOD(ekodom35[[#This Row],[Dni bez deszczu dp]], 5) = 0), ekodom35[[#This Row],[Czy dobry przedział ]] = "TAK"), 300, 0)</f>
        <v>0</v>
      </c>
      <c r="I297" s="4" t="str">
        <f>IF(AND(ekodom35[[#This Row],[Data]] &gt;= DATE(2022,4,1), ekodom35[[#This Row],[Data]]&lt;=DATE(2022,9, 30)), "TAK", "NIE")</f>
        <v>NIE</v>
      </c>
      <c r="J297" s="4">
        <f>ekodom35[[#This Row],[Zużycie rodzinne]]+ekodom35[[#This Row],[Specjalne dolanie]]</f>
        <v>190</v>
      </c>
      <c r="K297" s="4">
        <f>ekodom35[[#This Row],[Stan po renetcji]]-ekodom35[[#This Row],[Zmiana]]</f>
        <v>2990</v>
      </c>
      <c r="L297" s="4">
        <f>MAX(ekodom35[[#This Row],[Zbiornik po zmianie]],0)</f>
        <v>2990</v>
      </c>
    </row>
    <row r="298" spans="1:12" x14ac:dyDescent="0.45">
      <c r="A298" s="1">
        <v>44858</v>
      </c>
      <c r="B298">
        <v>1315</v>
      </c>
      <c r="C298">
        <f t="shared" si="4"/>
        <v>2990</v>
      </c>
      <c r="D298">
        <f>ekodom35[[#This Row],[retencja]]+ekodom35[[#This Row],[Stan przed]]</f>
        <v>4305</v>
      </c>
      <c r="E298">
        <f>IF(ekodom35[[#This Row],[Dzień tygodnia]] = 3, 260, 190)</f>
        <v>190</v>
      </c>
      <c r="F298">
        <f>WEEKDAY(ekodom35[[#This Row],[Data]],2)</f>
        <v>1</v>
      </c>
      <c r="G298" s="4">
        <f>IF(ekodom35[[#This Row],[retencja]]= 0, G297+1, 0)</f>
        <v>0</v>
      </c>
      <c r="H298" s="4">
        <f>IF(AND(AND(ekodom35[[#This Row],[Dni bez deszczu dp]] &gt;= 5, MOD(ekodom35[[#This Row],[Dni bez deszczu dp]], 5) = 0), ekodom35[[#This Row],[Czy dobry przedział ]] = "TAK"), 300, 0)</f>
        <v>0</v>
      </c>
      <c r="I298" s="4" t="str">
        <f>IF(AND(ekodom35[[#This Row],[Data]] &gt;= DATE(2022,4,1), ekodom35[[#This Row],[Data]]&lt;=DATE(2022,9, 30)), "TAK", "NIE")</f>
        <v>NIE</v>
      </c>
      <c r="J298" s="4">
        <f>ekodom35[[#This Row],[Zużycie rodzinne]]+ekodom35[[#This Row],[Specjalne dolanie]]</f>
        <v>190</v>
      </c>
      <c r="K298" s="4">
        <f>ekodom35[[#This Row],[Stan po renetcji]]-ekodom35[[#This Row],[Zmiana]]</f>
        <v>4115</v>
      </c>
      <c r="L298" s="4">
        <f>MAX(ekodom35[[#This Row],[Zbiornik po zmianie]],0)</f>
        <v>4115</v>
      </c>
    </row>
    <row r="299" spans="1:12" x14ac:dyDescent="0.45">
      <c r="A299" s="1">
        <v>44859</v>
      </c>
      <c r="B299">
        <v>717</v>
      </c>
      <c r="C299">
        <f t="shared" si="4"/>
        <v>4115</v>
      </c>
      <c r="D299">
        <f>ekodom35[[#This Row],[retencja]]+ekodom35[[#This Row],[Stan przed]]</f>
        <v>4832</v>
      </c>
      <c r="E299">
        <f>IF(ekodom35[[#This Row],[Dzień tygodnia]] = 3, 260, 190)</f>
        <v>190</v>
      </c>
      <c r="F299">
        <f>WEEKDAY(ekodom35[[#This Row],[Data]],2)</f>
        <v>2</v>
      </c>
      <c r="G299" s="4">
        <f>IF(ekodom35[[#This Row],[retencja]]= 0, G298+1, 0)</f>
        <v>0</v>
      </c>
      <c r="H299" s="4">
        <f>IF(AND(AND(ekodom35[[#This Row],[Dni bez deszczu dp]] &gt;= 5, MOD(ekodom35[[#This Row],[Dni bez deszczu dp]], 5) = 0), ekodom35[[#This Row],[Czy dobry przedział ]] = "TAK"), 300, 0)</f>
        <v>0</v>
      </c>
      <c r="I299" s="4" t="str">
        <f>IF(AND(ekodom35[[#This Row],[Data]] &gt;= DATE(2022,4,1), ekodom35[[#This Row],[Data]]&lt;=DATE(2022,9, 30)), "TAK", "NIE")</f>
        <v>NIE</v>
      </c>
      <c r="J299" s="4">
        <f>ekodom35[[#This Row],[Zużycie rodzinne]]+ekodom35[[#This Row],[Specjalne dolanie]]</f>
        <v>190</v>
      </c>
      <c r="K299" s="4">
        <f>ekodom35[[#This Row],[Stan po renetcji]]-ekodom35[[#This Row],[Zmiana]]</f>
        <v>4642</v>
      </c>
      <c r="L299" s="4">
        <f>MAX(ekodom35[[#This Row],[Zbiornik po zmianie]],0)</f>
        <v>4642</v>
      </c>
    </row>
    <row r="300" spans="1:12" x14ac:dyDescent="0.45">
      <c r="A300" s="1">
        <v>44860</v>
      </c>
      <c r="B300">
        <v>1398</v>
      </c>
      <c r="C300">
        <f t="shared" si="4"/>
        <v>4642</v>
      </c>
      <c r="D300">
        <f>ekodom35[[#This Row],[retencja]]+ekodom35[[#This Row],[Stan przed]]</f>
        <v>6040</v>
      </c>
      <c r="E300">
        <f>IF(ekodom35[[#This Row],[Dzień tygodnia]] = 3, 260, 190)</f>
        <v>260</v>
      </c>
      <c r="F300">
        <f>WEEKDAY(ekodom35[[#This Row],[Data]],2)</f>
        <v>3</v>
      </c>
      <c r="G300" s="4">
        <f>IF(ekodom35[[#This Row],[retencja]]= 0, G299+1, 0)</f>
        <v>0</v>
      </c>
      <c r="H300" s="4">
        <f>IF(AND(AND(ekodom35[[#This Row],[Dni bez deszczu dp]] &gt;= 5, MOD(ekodom35[[#This Row],[Dni bez deszczu dp]], 5) = 0), ekodom35[[#This Row],[Czy dobry przedział ]] = "TAK"), 300, 0)</f>
        <v>0</v>
      </c>
      <c r="I300" s="4" t="str">
        <f>IF(AND(ekodom35[[#This Row],[Data]] &gt;= DATE(2022,4,1), ekodom35[[#This Row],[Data]]&lt;=DATE(2022,9, 30)), "TAK", "NIE")</f>
        <v>NIE</v>
      </c>
      <c r="J300" s="4">
        <f>ekodom35[[#This Row],[Zużycie rodzinne]]+ekodom35[[#This Row],[Specjalne dolanie]]</f>
        <v>260</v>
      </c>
      <c r="K300" s="4">
        <f>ekodom35[[#This Row],[Stan po renetcji]]-ekodom35[[#This Row],[Zmiana]]</f>
        <v>5780</v>
      </c>
      <c r="L300" s="4">
        <f>MAX(ekodom35[[#This Row],[Zbiornik po zmianie]],0)</f>
        <v>5780</v>
      </c>
    </row>
    <row r="301" spans="1:12" x14ac:dyDescent="0.45">
      <c r="A301" s="1">
        <v>44861</v>
      </c>
      <c r="B301">
        <v>913</v>
      </c>
      <c r="C301">
        <f t="shared" si="4"/>
        <v>5780</v>
      </c>
      <c r="D301">
        <f>ekodom35[[#This Row],[retencja]]+ekodom35[[#This Row],[Stan przed]]</f>
        <v>6693</v>
      </c>
      <c r="E301">
        <f>IF(ekodom35[[#This Row],[Dzień tygodnia]] = 3, 260, 190)</f>
        <v>190</v>
      </c>
      <c r="F301">
        <f>WEEKDAY(ekodom35[[#This Row],[Data]],2)</f>
        <v>4</v>
      </c>
      <c r="G301" s="4">
        <f>IF(ekodom35[[#This Row],[retencja]]= 0, G300+1, 0)</f>
        <v>0</v>
      </c>
      <c r="H301" s="4">
        <f>IF(AND(AND(ekodom35[[#This Row],[Dni bez deszczu dp]] &gt;= 5, MOD(ekodom35[[#This Row],[Dni bez deszczu dp]], 5) = 0), ekodom35[[#This Row],[Czy dobry przedział ]] = "TAK"), 300, 0)</f>
        <v>0</v>
      </c>
      <c r="I301" s="4" t="str">
        <f>IF(AND(ekodom35[[#This Row],[Data]] &gt;= DATE(2022,4,1), ekodom35[[#This Row],[Data]]&lt;=DATE(2022,9, 30)), "TAK", "NIE")</f>
        <v>NIE</v>
      </c>
      <c r="J301" s="4">
        <f>ekodom35[[#This Row],[Zużycie rodzinne]]+ekodom35[[#This Row],[Specjalne dolanie]]</f>
        <v>190</v>
      </c>
      <c r="K301" s="4">
        <f>ekodom35[[#This Row],[Stan po renetcji]]-ekodom35[[#This Row],[Zmiana]]</f>
        <v>6503</v>
      </c>
      <c r="L301" s="4">
        <f>MAX(ekodom35[[#This Row],[Zbiornik po zmianie]],0)</f>
        <v>6503</v>
      </c>
    </row>
    <row r="302" spans="1:12" x14ac:dyDescent="0.45">
      <c r="A302" s="1">
        <v>44862</v>
      </c>
      <c r="B302">
        <v>660</v>
      </c>
      <c r="C302">
        <f t="shared" si="4"/>
        <v>6503</v>
      </c>
      <c r="D302">
        <f>ekodom35[[#This Row],[retencja]]+ekodom35[[#This Row],[Stan przed]]</f>
        <v>7163</v>
      </c>
      <c r="E302">
        <f>IF(ekodom35[[#This Row],[Dzień tygodnia]] = 3, 260, 190)</f>
        <v>190</v>
      </c>
      <c r="F302">
        <f>WEEKDAY(ekodom35[[#This Row],[Data]],2)</f>
        <v>5</v>
      </c>
      <c r="G302" s="4">
        <f>IF(ekodom35[[#This Row],[retencja]]= 0, G301+1, 0)</f>
        <v>0</v>
      </c>
      <c r="H302" s="4">
        <f>IF(AND(AND(ekodom35[[#This Row],[Dni bez deszczu dp]] &gt;= 5, MOD(ekodom35[[#This Row],[Dni bez deszczu dp]], 5) = 0), ekodom35[[#This Row],[Czy dobry przedział ]] = "TAK"), 300, 0)</f>
        <v>0</v>
      </c>
      <c r="I302" s="4" t="str">
        <f>IF(AND(ekodom35[[#This Row],[Data]] &gt;= DATE(2022,4,1), ekodom35[[#This Row],[Data]]&lt;=DATE(2022,9, 30)), "TAK", "NIE")</f>
        <v>NIE</v>
      </c>
      <c r="J302" s="4">
        <f>ekodom35[[#This Row],[Zużycie rodzinne]]+ekodom35[[#This Row],[Specjalne dolanie]]</f>
        <v>190</v>
      </c>
      <c r="K302" s="4">
        <f>ekodom35[[#This Row],[Stan po renetcji]]-ekodom35[[#This Row],[Zmiana]]</f>
        <v>6973</v>
      </c>
      <c r="L302" s="4">
        <f>MAX(ekodom35[[#This Row],[Zbiornik po zmianie]],0)</f>
        <v>6973</v>
      </c>
    </row>
    <row r="303" spans="1:12" x14ac:dyDescent="0.45">
      <c r="A303" s="1">
        <v>44863</v>
      </c>
      <c r="B303">
        <v>0</v>
      </c>
      <c r="C303">
        <f t="shared" si="4"/>
        <v>6973</v>
      </c>
      <c r="D303">
        <f>ekodom35[[#This Row],[retencja]]+ekodom35[[#This Row],[Stan przed]]</f>
        <v>6973</v>
      </c>
      <c r="E303">
        <f>IF(ekodom35[[#This Row],[Dzień tygodnia]] = 3, 260, 190)</f>
        <v>190</v>
      </c>
      <c r="F303">
        <f>WEEKDAY(ekodom35[[#This Row],[Data]],2)</f>
        <v>6</v>
      </c>
      <c r="G303" s="4">
        <f>IF(ekodom35[[#This Row],[retencja]]= 0, G302+1, 0)</f>
        <v>1</v>
      </c>
      <c r="H303" s="4">
        <f>IF(AND(AND(ekodom35[[#This Row],[Dni bez deszczu dp]] &gt;= 5, MOD(ekodom35[[#This Row],[Dni bez deszczu dp]], 5) = 0), ekodom35[[#This Row],[Czy dobry przedział ]] = "TAK"), 300, 0)</f>
        <v>0</v>
      </c>
      <c r="I303" s="4" t="str">
        <f>IF(AND(ekodom35[[#This Row],[Data]] &gt;= DATE(2022,4,1), ekodom35[[#This Row],[Data]]&lt;=DATE(2022,9, 30)), "TAK", "NIE")</f>
        <v>NIE</v>
      </c>
      <c r="J303" s="4">
        <f>ekodom35[[#This Row],[Zużycie rodzinne]]+ekodom35[[#This Row],[Specjalne dolanie]]</f>
        <v>190</v>
      </c>
      <c r="K303" s="4">
        <f>ekodom35[[#This Row],[Stan po renetcji]]-ekodom35[[#This Row],[Zmiana]]</f>
        <v>6783</v>
      </c>
      <c r="L303" s="4">
        <f>MAX(ekodom35[[#This Row],[Zbiornik po zmianie]],0)</f>
        <v>6783</v>
      </c>
    </row>
    <row r="304" spans="1:12" x14ac:dyDescent="0.45">
      <c r="A304" s="1">
        <v>44864</v>
      </c>
      <c r="B304">
        <v>0</v>
      </c>
      <c r="C304">
        <f t="shared" si="4"/>
        <v>6783</v>
      </c>
      <c r="D304">
        <f>ekodom35[[#This Row],[retencja]]+ekodom35[[#This Row],[Stan przed]]</f>
        <v>6783</v>
      </c>
      <c r="E304">
        <f>IF(ekodom35[[#This Row],[Dzień tygodnia]] = 3, 260, 190)</f>
        <v>190</v>
      </c>
      <c r="F304">
        <f>WEEKDAY(ekodom35[[#This Row],[Data]],2)</f>
        <v>7</v>
      </c>
      <c r="G304" s="4">
        <f>IF(ekodom35[[#This Row],[retencja]]= 0, G303+1, 0)</f>
        <v>2</v>
      </c>
      <c r="H304" s="4">
        <f>IF(AND(AND(ekodom35[[#This Row],[Dni bez deszczu dp]] &gt;= 5, MOD(ekodom35[[#This Row],[Dni bez deszczu dp]], 5) = 0), ekodom35[[#This Row],[Czy dobry przedział ]] = "TAK"), 300, 0)</f>
        <v>0</v>
      </c>
      <c r="I304" s="4" t="str">
        <f>IF(AND(ekodom35[[#This Row],[Data]] &gt;= DATE(2022,4,1), ekodom35[[#This Row],[Data]]&lt;=DATE(2022,9, 30)), "TAK", "NIE")</f>
        <v>NIE</v>
      </c>
      <c r="J304" s="4">
        <f>ekodom35[[#This Row],[Zużycie rodzinne]]+ekodom35[[#This Row],[Specjalne dolanie]]</f>
        <v>190</v>
      </c>
      <c r="K304" s="4">
        <f>ekodom35[[#This Row],[Stan po renetcji]]-ekodom35[[#This Row],[Zmiana]]</f>
        <v>6593</v>
      </c>
      <c r="L304" s="4">
        <f>MAX(ekodom35[[#This Row],[Zbiornik po zmianie]],0)</f>
        <v>6593</v>
      </c>
    </row>
    <row r="305" spans="1:12" x14ac:dyDescent="0.45">
      <c r="A305" s="1">
        <v>44865</v>
      </c>
      <c r="B305">
        <v>0</v>
      </c>
      <c r="C305">
        <f t="shared" si="4"/>
        <v>6593</v>
      </c>
      <c r="D305">
        <f>ekodom35[[#This Row],[retencja]]+ekodom35[[#This Row],[Stan przed]]</f>
        <v>6593</v>
      </c>
      <c r="E305">
        <f>IF(ekodom35[[#This Row],[Dzień tygodnia]] = 3, 260, 190)</f>
        <v>190</v>
      </c>
      <c r="F305">
        <f>WEEKDAY(ekodom35[[#This Row],[Data]],2)</f>
        <v>1</v>
      </c>
      <c r="G305" s="4">
        <f>IF(ekodom35[[#This Row],[retencja]]= 0, G304+1, 0)</f>
        <v>3</v>
      </c>
      <c r="H305" s="4">
        <f>IF(AND(AND(ekodom35[[#This Row],[Dni bez deszczu dp]] &gt;= 5, MOD(ekodom35[[#This Row],[Dni bez deszczu dp]], 5) = 0), ekodom35[[#This Row],[Czy dobry przedział ]] = "TAK"), 300, 0)</f>
        <v>0</v>
      </c>
      <c r="I305" s="4" t="str">
        <f>IF(AND(ekodom35[[#This Row],[Data]] &gt;= DATE(2022,4,1), ekodom35[[#This Row],[Data]]&lt;=DATE(2022,9, 30)), "TAK", "NIE")</f>
        <v>NIE</v>
      </c>
      <c r="J305" s="4">
        <f>ekodom35[[#This Row],[Zużycie rodzinne]]+ekodom35[[#This Row],[Specjalne dolanie]]</f>
        <v>190</v>
      </c>
      <c r="K305" s="4">
        <f>ekodom35[[#This Row],[Stan po renetcji]]-ekodom35[[#This Row],[Zmiana]]</f>
        <v>6403</v>
      </c>
      <c r="L305" s="4">
        <f>MAX(ekodom35[[#This Row],[Zbiornik po zmianie]],0)</f>
        <v>6403</v>
      </c>
    </row>
    <row r="306" spans="1:12" x14ac:dyDescent="0.45">
      <c r="A306" s="1">
        <v>44866</v>
      </c>
      <c r="B306">
        <v>0</v>
      </c>
      <c r="C306">
        <f t="shared" si="4"/>
        <v>6403</v>
      </c>
      <c r="D306">
        <f>ekodom35[[#This Row],[retencja]]+ekodom35[[#This Row],[Stan przed]]</f>
        <v>6403</v>
      </c>
      <c r="E306">
        <f>IF(ekodom35[[#This Row],[Dzień tygodnia]] = 3, 260, 190)</f>
        <v>190</v>
      </c>
      <c r="F306">
        <f>WEEKDAY(ekodom35[[#This Row],[Data]],2)</f>
        <v>2</v>
      </c>
      <c r="G306" s="4">
        <f>IF(ekodom35[[#This Row],[retencja]]= 0, G305+1, 0)</f>
        <v>4</v>
      </c>
      <c r="H306" s="4">
        <f>IF(AND(AND(ekodom35[[#This Row],[Dni bez deszczu dp]] &gt;= 5, MOD(ekodom35[[#This Row],[Dni bez deszczu dp]], 5) = 0), ekodom35[[#This Row],[Czy dobry przedział ]] = "TAK"), 300, 0)</f>
        <v>0</v>
      </c>
      <c r="I306" s="4" t="str">
        <f>IF(AND(ekodom35[[#This Row],[Data]] &gt;= DATE(2022,4,1), ekodom35[[#This Row],[Data]]&lt;=DATE(2022,9, 30)), "TAK", "NIE")</f>
        <v>NIE</v>
      </c>
      <c r="J306" s="4">
        <f>ekodom35[[#This Row],[Zużycie rodzinne]]+ekodom35[[#This Row],[Specjalne dolanie]]</f>
        <v>190</v>
      </c>
      <c r="K306" s="4">
        <f>ekodom35[[#This Row],[Stan po renetcji]]-ekodom35[[#This Row],[Zmiana]]</f>
        <v>6213</v>
      </c>
      <c r="L306" s="4">
        <f>MAX(ekodom35[[#This Row],[Zbiornik po zmianie]],0)</f>
        <v>6213</v>
      </c>
    </row>
    <row r="307" spans="1:12" x14ac:dyDescent="0.45">
      <c r="A307" s="1">
        <v>44867</v>
      </c>
      <c r="B307">
        <v>0</v>
      </c>
      <c r="C307">
        <f t="shared" si="4"/>
        <v>6213</v>
      </c>
      <c r="D307">
        <f>ekodom35[[#This Row],[retencja]]+ekodom35[[#This Row],[Stan przed]]</f>
        <v>6213</v>
      </c>
      <c r="E307">
        <f>IF(ekodom35[[#This Row],[Dzień tygodnia]] = 3, 260, 190)</f>
        <v>260</v>
      </c>
      <c r="F307">
        <f>WEEKDAY(ekodom35[[#This Row],[Data]],2)</f>
        <v>3</v>
      </c>
      <c r="G307" s="4">
        <f>IF(ekodom35[[#This Row],[retencja]]= 0, G306+1, 0)</f>
        <v>5</v>
      </c>
      <c r="H307" s="4">
        <f>IF(AND(AND(ekodom35[[#This Row],[Dni bez deszczu dp]] &gt;= 5, MOD(ekodom35[[#This Row],[Dni bez deszczu dp]], 5) = 0), ekodom35[[#This Row],[Czy dobry przedział ]] = "TAK"), 300, 0)</f>
        <v>0</v>
      </c>
      <c r="I307" s="4" t="str">
        <f>IF(AND(ekodom35[[#This Row],[Data]] &gt;= DATE(2022,4,1), ekodom35[[#This Row],[Data]]&lt;=DATE(2022,9, 30)), "TAK", "NIE")</f>
        <v>NIE</v>
      </c>
      <c r="J307" s="4">
        <f>ekodom35[[#This Row],[Zużycie rodzinne]]+ekodom35[[#This Row],[Specjalne dolanie]]</f>
        <v>260</v>
      </c>
      <c r="K307" s="4">
        <f>ekodom35[[#This Row],[Stan po renetcji]]-ekodom35[[#This Row],[Zmiana]]</f>
        <v>5953</v>
      </c>
      <c r="L307" s="4">
        <f>MAX(ekodom35[[#This Row],[Zbiornik po zmianie]],0)</f>
        <v>5953</v>
      </c>
    </row>
    <row r="308" spans="1:12" x14ac:dyDescent="0.45">
      <c r="A308" s="1">
        <v>44868</v>
      </c>
      <c r="B308">
        <v>935</v>
      </c>
      <c r="C308">
        <f t="shared" si="4"/>
        <v>5953</v>
      </c>
      <c r="D308">
        <f>ekodom35[[#This Row],[retencja]]+ekodom35[[#This Row],[Stan przed]]</f>
        <v>6888</v>
      </c>
      <c r="E308">
        <f>IF(ekodom35[[#This Row],[Dzień tygodnia]] = 3, 260, 190)</f>
        <v>190</v>
      </c>
      <c r="F308">
        <f>WEEKDAY(ekodom35[[#This Row],[Data]],2)</f>
        <v>4</v>
      </c>
      <c r="G308" s="4">
        <f>IF(ekodom35[[#This Row],[retencja]]= 0, G307+1, 0)</f>
        <v>0</v>
      </c>
      <c r="H308" s="4">
        <f>IF(AND(AND(ekodom35[[#This Row],[Dni bez deszczu dp]] &gt;= 5, MOD(ekodom35[[#This Row],[Dni bez deszczu dp]], 5) = 0), ekodom35[[#This Row],[Czy dobry przedział ]] = "TAK"), 300, 0)</f>
        <v>0</v>
      </c>
      <c r="I308" s="4" t="str">
        <f>IF(AND(ekodom35[[#This Row],[Data]] &gt;= DATE(2022,4,1), ekodom35[[#This Row],[Data]]&lt;=DATE(2022,9, 30)), "TAK", "NIE")</f>
        <v>NIE</v>
      </c>
      <c r="J308" s="4">
        <f>ekodom35[[#This Row],[Zużycie rodzinne]]+ekodom35[[#This Row],[Specjalne dolanie]]</f>
        <v>190</v>
      </c>
      <c r="K308" s="4">
        <f>ekodom35[[#This Row],[Stan po renetcji]]-ekodom35[[#This Row],[Zmiana]]</f>
        <v>6698</v>
      </c>
      <c r="L308" s="4">
        <f>MAX(ekodom35[[#This Row],[Zbiornik po zmianie]],0)</f>
        <v>6698</v>
      </c>
    </row>
    <row r="309" spans="1:12" x14ac:dyDescent="0.45">
      <c r="A309" s="1">
        <v>44869</v>
      </c>
      <c r="B309">
        <v>648</v>
      </c>
      <c r="C309">
        <f t="shared" si="4"/>
        <v>6698</v>
      </c>
      <c r="D309">
        <f>ekodom35[[#This Row],[retencja]]+ekodom35[[#This Row],[Stan przed]]</f>
        <v>7346</v>
      </c>
      <c r="E309">
        <f>IF(ekodom35[[#This Row],[Dzień tygodnia]] = 3, 260, 190)</f>
        <v>190</v>
      </c>
      <c r="F309">
        <f>WEEKDAY(ekodom35[[#This Row],[Data]],2)</f>
        <v>5</v>
      </c>
      <c r="G309" s="4">
        <f>IF(ekodom35[[#This Row],[retencja]]= 0, G308+1, 0)</f>
        <v>0</v>
      </c>
      <c r="H309" s="4">
        <f>IF(AND(AND(ekodom35[[#This Row],[Dni bez deszczu dp]] &gt;= 5, MOD(ekodom35[[#This Row],[Dni bez deszczu dp]], 5) = 0), ekodom35[[#This Row],[Czy dobry przedział ]] = "TAK"), 300, 0)</f>
        <v>0</v>
      </c>
      <c r="I309" s="4" t="str">
        <f>IF(AND(ekodom35[[#This Row],[Data]] &gt;= DATE(2022,4,1), ekodom35[[#This Row],[Data]]&lt;=DATE(2022,9, 30)), "TAK", "NIE")</f>
        <v>NIE</v>
      </c>
      <c r="J309" s="4">
        <f>ekodom35[[#This Row],[Zużycie rodzinne]]+ekodom35[[#This Row],[Specjalne dolanie]]</f>
        <v>190</v>
      </c>
      <c r="K309" s="4">
        <f>ekodom35[[#This Row],[Stan po renetcji]]-ekodom35[[#This Row],[Zmiana]]</f>
        <v>7156</v>
      </c>
      <c r="L309" s="4">
        <f>MAX(ekodom35[[#This Row],[Zbiornik po zmianie]],0)</f>
        <v>7156</v>
      </c>
    </row>
    <row r="310" spans="1:12" x14ac:dyDescent="0.45">
      <c r="A310" s="1">
        <v>44870</v>
      </c>
      <c r="B310">
        <v>793</v>
      </c>
      <c r="C310">
        <f t="shared" si="4"/>
        <v>7156</v>
      </c>
      <c r="D310">
        <f>ekodom35[[#This Row],[retencja]]+ekodom35[[#This Row],[Stan przed]]</f>
        <v>7949</v>
      </c>
      <c r="E310">
        <f>IF(ekodom35[[#This Row],[Dzień tygodnia]] = 3, 260, 190)</f>
        <v>190</v>
      </c>
      <c r="F310">
        <f>WEEKDAY(ekodom35[[#This Row],[Data]],2)</f>
        <v>6</v>
      </c>
      <c r="G310" s="4">
        <f>IF(ekodom35[[#This Row],[retencja]]= 0, G309+1, 0)</f>
        <v>0</v>
      </c>
      <c r="H310" s="4">
        <f>IF(AND(AND(ekodom35[[#This Row],[Dni bez deszczu dp]] &gt;= 5, MOD(ekodom35[[#This Row],[Dni bez deszczu dp]], 5) = 0), ekodom35[[#This Row],[Czy dobry przedział ]] = "TAK"), 300, 0)</f>
        <v>0</v>
      </c>
      <c r="I310" s="4" t="str">
        <f>IF(AND(ekodom35[[#This Row],[Data]] &gt;= DATE(2022,4,1), ekodom35[[#This Row],[Data]]&lt;=DATE(2022,9, 30)), "TAK", "NIE")</f>
        <v>NIE</v>
      </c>
      <c r="J310" s="4">
        <f>ekodom35[[#This Row],[Zużycie rodzinne]]+ekodom35[[#This Row],[Specjalne dolanie]]</f>
        <v>190</v>
      </c>
      <c r="K310" s="4">
        <f>ekodom35[[#This Row],[Stan po renetcji]]-ekodom35[[#This Row],[Zmiana]]</f>
        <v>7759</v>
      </c>
      <c r="L310" s="4">
        <f>MAX(ekodom35[[#This Row],[Zbiornik po zmianie]],0)</f>
        <v>7759</v>
      </c>
    </row>
    <row r="311" spans="1:12" x14ac:dyDescent="0.45">
      <c r="A311" s="1">
        <v>44871</v>
      </c>
      <c r="B311">
        <v>1276</v>
      </c>
      <c r="C311">
        <f t="shared" si="4"/>
        <v>7759</v>
      </c>
      <c r="D311">
        <f>ekodom35[[#This Row],[retencja]]+ekodom35[[#This Row],[Stan przed]]</f>
        <v>9035</v>
      </c>
      <c r="E311">
        <f>IF(ekodom35[[#This Row],[Dzień tygodnia]] = 3, 260, 190)</f>
        <v>190</v>
      </c>
      <c r="F311">
        <f>WEEKDAY(ekodom35[[#This Row],[Data]],2)</f>
        <v>7</v>
      </c>
      <c r="G311" s="4">
        <f>IF(ekodom35[[#This Row],[retencja]]= 0, G310+1, 0)</f>
        <v>0</v>
      </c>
      <c r="H311" s="4">
        <f>IF(AND(AND(ekodom35[[#This Row],[Dni bez deszczu dp]] &gt;= 5, MOD(ekodom35[[#This Row],[Dni bez deszczu dp]], 5) = 0), ekodom35[[#This Row],[Czy dobry przedział ]] = "TAK"), 300, 0)</f>
        <v>0</v>
      </c>
      <c r="I311" s="4" t="str">
        <f>IF(AND(ekodom35[[#This Row],[Data]] &gt;= DATE(2022,4,1), ekodom35[[#This Row],[Data]]&lt;=DATE(2022,9, 30)), "TAK", "NIE")</f>
        <v>NIE</v>
      </c>
      <c r="J311" s="4">
        <f>ekodom35[[#This Row],[Zużycie rodzinne]]+ekodom35[[#This Row],[Specjalne dolanie]]</f>
        <v>190</v>
      </c>
      <c r="K311" s="4">
        <f>ekodom35[[#This Row],[Stan po renetcji]]-ekodom35[[#This Row],[Zmiana]]</f>
        <v>8845</v>
      </c>
      <c r="L311" s="4">
        <f>MAX(ekodom35[[#This Row],[Zbiornik po zmianie]],0)</f>
        <v>8845</v>
      </c>
    </row>
    <row r="312" spans="1:12" x14ac:dyDescent="0.45">
      <c r="A312" s="1">
        <v>44872</v>
      </c>
      <c r="B312">
        <v>1234</v>
      </c>
      <c r="C312">
        <f t="shared" si="4"/>
        <v>8845</v>
      </c>
      <c r="D312">
        <f>ekodom35[[#This Row],[retencja]]+ekodom35[[#This Row],[Stan przed]]</f>
        <v>10079</v>
      </c>
      <c r="E312">
        <f>IF(ekodom35[[#This Row],[Dzień tygodnia]] = 3, 260, 190)</f>
        <v>190</v>
      </c>
      <c r="F312">
        <f>WEEKDAY(ekodom35[[#This Row],[Data]],2)</f>
        <v>1</v>
      </c>
      <c r="G312" s="4">
        <f>IF(ekodom35[[#This Row],[retencja]]= 0, G311+1, 0)</f>
        <v>0</v>
      </c>
      <c r="H312" s="4">
        <f>IF(AND(AND(ekodom35[[#This Row],[Dni bez deszczu dp]] &gt;= 5, MOD(ekodom35[[#This Row],[Dni bez deszczu dp]], 5) = 0), ekodom35[[#This Row],[Czy dobry przedział ]] = "TAK"), 300, 0)</f>
        <v>0</v>
      </c>
      <c r="I312" s="4" t="str">
        <f>IF(AND(ekodom35[[#This Row],[Data]] &gt;= DATE(2022,4,1), ekodom35[[#This Row],[Data]]&lt;=DATE(2022,9, 30)), "TAK", "NIE")</f>
        <v>NIE</v>
      </c>
      <c r="J312" s="4">
        <f>ekodom35[[#This Row],[Zużycie rodzinne]]+ekodom35[[#This Row],[Specjalne dolanie]]</f>
        <v>190</v>
      </c>
      <c r="K312" s="4">
        <f>ekodom35[[#This Row],[Stan po renetcji]]-ekodom35[[#This Row],[Zmiana]]</f>
        <v>9889</v>
      </c>
      <c r="L312" s="4">
        <f>MAX(ekodom35[[#This Row],[Zbiornik po zmianie]],0)</f>
        <v>9889</v>
      </c>
    </row>
    <row r="313" spans="1:12" x14ac:dyDescent="0.45">
      <c r="A313" s="1">
        <v>44873</v>
      </c>
      <c r="B313">
        <v>1302</v>
      </c>
      <c r="C313">
        <f t="shared" si="4"/>
        <v>9889</v>
      </c>
      <c r="D313">
        <f>ekodom35[[#This Row],[retencja]]+ekodom35[[#This Row],[Stan przed]]</f>
        <v>11191</v>
      </c>
      <c r="E313">
        <f>IF(ekodom35[[#This Row],[Dzień tygodnia]] = 3, 260, 190)</f>
        <v>190</v>
      </c>
      <c r="F313">
        <f>WEEKDAY(ekodom35[[#This Row],[Data]],2)</f>
        <v>2</v>
      </c>
      <c r="G313" s="4">
        <f>IF(ekodom35[[#This Row],[retencja]]= 0, G312+1, 0)</f>
        <v>0</v>
      </c>
      <c r="H313" s="4">
        <f>IF(AND(AND(ekodom35[[#This Row],[Dni bez deszczu dp]] &gt;= 5, MOD(ekodom35[[#This Row],[Dni bez deszczu dp]], 5) = 0), ekodom35[[#This Row],[Czy dobry przedział ]] = "TAK"), 300, 0)</f>
        <v>0</v>
      </c>
      <c r="I313" s="4" t="str">
        <f>IF(AND(ekodom35[[#This Row],[Data]] &gt;= DATE(2022,4,1), ekodom35[[#This Row],[Data]]&lt;=DATE(2022,9, 30)), "TAK", "NIE")</f>
        <v>NIE</v>
      </c>
      <c r="J313" s="4">
        <f>ekodom35[[#This Row],[Zużycie rodzinne]]+ekodom35[[#This Row],[Specjalne dolanie]]</f>
        <v>190</v>
      </c>
      <c r="K313" s="4">
        <f>ekodom35[[#This Row],[Stan po renetcji]]-ekodom35[[#This Row],[Zmiana]]</f>
        <v>11001</v>
      </c>
      <c r="L313" s="4">
        <f>MAX(ekodom35[[#This Row],[Zbiornik po zmianie]],0)</f>
        <v>11001</v>
      </c>
    </row>
    <row r="314" spans="1:12" x14ac:dyDescent="0.45">
      <c r="A314" s="1">
        <v>44874</v>
      </c>
      <c r="B314">
        <v>1316</v>
      </c>
      <c r="C314">
        <f t="shared" si="4"/>
        <v>11001</v>
      </c>
      <c r="D314">
        <f>ekodom35[[#This Row],[retencja]]+ekodom35[[#This Row],[Stan przed]]</f>
        <v>12317</v>
      </c>
      <c r="E314">
        <f>IF(ekodom35[[#This Row],[Dzień tygodnia]] = 3, 260, 190)</f>
        <v>260</v>
      </c>
      <c r="F314">
        <f>WEEKDAY(ekodom35[[#This Row],[Data]],2)</f>
        <v>3</v>
      </c>
      <c r="G314" s="4">
        <f>IF(ekodom35[[#This Row],[retencja]]= 0, G313+1, 0)</f>
        <v>0</v>
      </c>
      <c r="H314" s="4">
        <f>IF(AND(AND(ekodom35[[#This Row],[Dni bez deszczu dp]] &gt;= 5, MOD(ekodom35[[#This Row],[Dni bez deszczu dp]], 5) = 0), ekodom35[[#This Row],[Czy dobry przedział ]] = "TAK"), 300, 0)</f>
        <v>0</v>
      </c>
      <c r="I314" s="4" t="str">
        <f>IF(AND(ekodom35[[#This Row],[Data]] &gt;= DATE(2022,4,1), ekodom35[[#This Row],[Data]]&lt;=DATE(2022,9, 30)), "TAK", "NIE")</f>
        <v>NIE</v>
      </c>
      <c r="J314" s="4">
        <f>ekodom35[[#This Row],[Zużycie rodzinne]]+ekodom35[[#This Row],[Specjalne dolanie]]</f>
        <v>260</v>
      </c>
      <c r="K314" s="4">
        <f>ekodom35[[#This Row],[Stan po renetcji]]-ekodom35[[#This Row],[Zmiana]]</f>
        <v>12057</v>
      </c>
      <c r="L314" s="4">
        <f>MAX(ekodom35[[#This Row],[Zbiornik po zmianie]],0)</f>
        <v>12057</v>
      </c>
    </row>
    <row r="315" spans="1:12" x14ac:dyDescent="0.45">
      <c r="A315" s="1">
        <v>44875</v>
      </c>
      <c r="B315">
        <v>1463</v>
      </c>
      <c r="C315">
        <f t="shared" si="4"/>
        <v>12057</v>
      </c>
      <c r="D315">
        <f>ekodom35[[#This Row],[retencja]]+ekodom35[[#This Row],[Stan przed]]</f>
        <v>13520</v>
      </c>
      <c r="E315">
        <f>IF(ekodom35[[#This Row],[Dzień tygodnia]] = 3, 260, 190)</f>
        <v>190</v>
      </c>
      <c r="F315">
        <f>WEEKDAY(ekodom35[[#This Row],[Data]],2)</f>
        <v>4</v>
      </c>
      <c r="G315" s="4">
        <f>IF(ekodom35[[#This Row],[retencja]]= 0, G314+1, 0)</f>
        <v>0</v>
      </c>
      <c r="H315" s="4">
        <f>IF(AND(AND(ekodom35[[#This Row],[Dni bez deszczu dp]] &gt;= 5, MOD(ekodom35[[#This Row],[Dni bez deszczu dp]], 5) = 0), ekodom35[[#This Row],[Czy dobry przedział ]] = "TAK"), 300, 0)</f>
        <v>0</v>
      </c>
      <c r="I315" s="4" t="str">
        <f>IF(AND(ekodom35[[#This Row],[Data]] &gt;= DATE(2022,4,1), ekodom35[[#This Row],[Data]]&lt;=DATE(2022,9, 30)), "TAK", "NIE")</f>
        <v>NIE</v>
      </c>
      <c r="J315" s="4">
        <f>ekodom35[[#This Row],[Zużycie rodzinne]]+ekodom35[[#This Row],[Specjalne dolanie]]</f>
        <v>190</v>
      </c>
      <c r="K315" s="4">
        <f>ekodom35[[#This Row],[Stan po renetcji]]-ekodom35[[#This Row],[Zmiana]]</f>
        <v>13330</v>
      </c>
      <c r="L315" s="4">
        <f>MAX(ekodom35[[#This Row],[Zbiornik po zmianie]],0)</f>
        <v>13330</v>
      </c>
    </row>
    <row r="316" spans="1:12" x14ac:dyDescent="0.45">
      <c r="A316" s="1">
        <v>44876</v>
      </c>
      <c r="B316">
        <v>771</v>
      </c>
      <c r="C316">
        <f t="shared" si="4"/>
        <v>13330</v>
      </c>
      <c r="D316">
        <f>ekodom35[[#This Row],[retencja]]+ekodom35[[#This Row],[Stan przed]]</f>
        <v>14101</v>
      </c>
      <c r="E316">
        <f>IF(ekodom35[[#This Row],[Dzień tygodnia]] = 3, 260, 190)</f>
        <v>190</v>
      </c>
      <c r="F316">
        <f>WEEKDAY(ekodom35[[#This Row],[Data]],2)</f>
        <v>5</v>
      </c>
      <c r="G316" s="4">
        <f>IF(ekodom35[[#This Row],[retencja]]= 0, G315+1, 0)</f>
        <v>0</v>
      </c>
      <c r="H316" s="4">
        <f>IF(AND(AND(ekodom35[[#This Row],[Dni bez deszczu dp]] &gt;= 5, MOD(ekodom35[[#This Row],[Dni bez deszczu dp]], 5) = 0), ekodom35[[#This Row],[Czy dobry przedział ]] = "TAK"), 300, 0)</f>
        <v>0</v>
      </c>
      <c r="I316" s="4" t="str">
        <f>IF(AND(ekodom35[[#This Row],[Data]] &gt;= DATE(2022,4,1), ekodom35[[#This Row],[Data]]&lt;=DATE(2022,9, 30)), "TAK", "NIE")</f>
        <v>NIE</v>
      </c>
      <c r="J316" s="4">
        <f>ekodom35[[#This Row],[Zużycie rodzinne]]+ekodom35[[#This Row],[Specjalne dolanie]]</f>
        <v>190</v>
      </c>
      <c r="K316" s="4">
        <f>ekodom35[[#This Row],[Stan po renetcji]]-ekodom35[[#This Row],[Zmiana]]</f>
        <v>13911</v>
      </c>
      <c r="L316" s="4">
        <f>MAX(ekodom35[[#This Row],[Zbiornik po zmianie]],0)</f>
        <v>13911</v>
      </c>
    </row>
    <row r="317" spans="1:12" x14ac:dyDescent="0.45">
      <c r="A317" s="1">
        <v>44877</v>
      </c>
      <c r="B317">
        <v>0</v>
      </c>
      <c r="C317">
        <f t="shared" si="4"/>
        <v>13911</v>
      </c>
      <c r="D317">
        <f>ekodom35[[#This Row],[retencja]]+ekodom35[[#This Row],[Stan przed]]</f>
        <v>13911</v>
      </c>
      <c r="E317">
        <f>IF(ekodom35[[#This Row],[Dzień tygodnia]] = 3, 260, 190)</f>
        <v>190</v>
      </c>
      <c r="F317">
        <f>WEEKDAY(ekodom35[[#This Row],[Data]],2)</f>
        <v>6</v>
      </c>
      <c r="G317" s="4">
        <f>IF(ekodom35[[#This Row],[retencja]]= 0, G316+1, 0)</f>
        <v>1</v>
      </c>
      <c r="H317" s="4">
        <f>IF(AND(AND(ekodom35[[#This Row],[Dni bez deszczu dp]] &gt;= 5, MOD(ekodom35[[#This Row],[Dni bez deszczu dp]], 5) = 0), ekodom35[[#This Row],[Czy dobry przedział ]] = "TAK"), 300, 0)</f>
        <v>0</v>
      </c>
      <c r="I317" s="4" t="str">
        <f>IF(AND(ekodom35[[#This Row],[Data]] &gt;= DATE(2022,4,1), ekodom35[[#This Row],[Data]]&lt;=DATE(2022,9, 30)), "TAK", "NIE")</f>
        <v>NIE</v>
      </c>
      <c r="J317" s="4">
        <f>ekodom35[[#This Row],[Zużycie rodzinne]]+ekodom35[[#This Row],[Specjalne dolanie]]</f>
        <v>190</v>
      </c>
      <c r="K317" s="4">
        <f>ekodom35[[#This Row],[Stan po renetcji]]-ekodom35[[#This Row],[Zmiana]]</f>
        <v>13721</v>
      </c>
      <c r="L317" s="4">
        <f>MAX(ekodom35[[#This Row],[Zbiornik po zmianie]],0)</f>
        <v>13721</v>
      </c>
    </row>
    <row r="318" spans="1:12" x14ac:dyDescent="0.45">
      <c r="A318" s="1">
        <v>44878</v>
      </c>
      <c r="B318">
        <v>0</v>
      </c>
      <c r="C318">
        <f t="shared" si="4"/>
        <v>13721</v>
      </c>
      <c r="D318">
        <f>ekodom35[[#This Row],[retencja]]+ekodom35[[#This Row],[Stan przed]]</f>
        <v>13721</v>
      </c>
      <c r="E318">
        <f>IF(ekodom35[[#This Row],[Dzień tygodnia]] = 3, 260, 190)</f>
        <v>190</v>
      </c>
      <c r="F318">
        <f>WEEKDAY(ekodom35[[#This Row],[Data]],2)</f>
        <v>7</v>
      </c>
      <c r="G318" s="4">
        <f>IF(ekodom35[[#This Row],[retencja]]= 0, G317+1, 0)</f>
        <v>2</v>
      </c>
      <c r="H318" s="4">
        <f>IF(AND(AND(ekodom35[[#This Row],[Dni bez deszczu dp]] &gt;= 5, MOD(ekodom35[[#This Row],[Dni bez deszczu dp]], 5) = 0), ekodom35[[#This Row],[Czy dobry przedział ]] = "TAK"), 300, 0)</f>
        <v>0</v>
      </c>
      <c r="I318" s="4" t="str">
        <f>IF(AND(ekodom35[[#This Row],[Data]] &gt;= DATE(2022,4,1), ekodom35[[#This Row],[Data]]&lt;=DATE(2022,9, 30)), "TAK", "NIE")</f>
        <v>NIE</v>
      </c>
      <c r="J318" s="4">
        <f>ekodom35[[#This Row],[Zużycie rodzinne]]+ekodom35[[#This Row],[Specjalne dolanie]]</f>
        <v>190</v>
      </c>
      <c r="K318" s="4">
        <f>ekodom35[[#This Row],[Stan po renetcji]]-ekodom35[[#This Row],[Zmiana]]</f>
        <v>13531</v>
      </c>
      <c r="L318" s="4">
        <f>MAX(ekodom35[[#This Row],[Zbiornik po zmianie]],0)</f>
        <v>13531</v>
      </c>
    </row>
    <row r="319" spans="1:12" x14ac:dyDescent="0.45">
      <c r="A319" s="1">
        <v>44879</v>
      </c>
      <c r="B319">
        <v>0</v>
      </c>
      <c r="C319">
        <f t="shared" si="4"/>
        <v>13531</v>
      </c>
      <c r="D319">
        <f>ekodom35[[#This Row],[retencja]]+ekodom35[[#This Row],[Stan przed]]</f>
        <v>13531</v>
      </c>
      <c r="E319">
        <f>IF(ekodom35[[#This Row],[Dzień tygodnia]] = 3, 260, 190)</f>
        <v>190</v>
      </c>
      <c r="F319">
        <f>WEEKDAY(ekodom35[[#This Row],[Data]],2)</f>
        <v>1</v>
      </c>
      <c r="G319" s="4">
        <f>IF(ekodom35[[#This Row],[retencja]]= 0, G318+1, 0)</f>
        <v>3</v>
      </c>
      <c r="H319" s="4">
        <f>IF(AND(AND(ekodom35[[#This Row],[Dni bez deszczu dp]] &gt;= 5, MOD(ekodom35[[#This Row],[Dni bez deszczu dp]], 5) = 0), ekodom35[[#This Row],[Czy dobry przedział ]] = "TAK"), 300, 0)</f>
        <v>0</v>
      </c>
      <c r="I319" s="4" t="str">
        <f>IF(AND(ekodom35[[#This Row],[Data]] &gt;= DATE(2022,4,1), ekodom35[[#This Row],[Data]]&lt;=DATE(2022,9, 30)), "TAK", "NIE")</f>
        <v>NIE</v>
      </c>
      <c r="J319" s="4">
        <f>ekodom35[[#This Row],[Zużycie rodzinne]]+ekodom35[[#This Row],[Specjalne dolanie]]</f>
        <v>190</v>
      </c>
      <c r="K319" s="4">
        <f>ekodom35[[#This Row],[Stan po renetcji]]-ekodom35[[#This Row],[Zmiana]]</f>
        <v>13341</v>
      </c>
      <c r="L319" s="4">
        <f>MAX(ekodom35[[#This Row],[Zbiornik po zmianie]],0)</f>
        <v>13341</v>
      </c>
    </row>
    <row r="320" spans="1:12" x14ac:dyDescent="0.45">
      <c r="A320" s="1">
        <v>44880</v>
      </c>
      <c r="B320">
        <v>0</v>
      </c>
      <c r="C320">
        <f t="shared" si="4"/>
        <v>13341</v>
      </c>
      <c r="D320">
        <f>ekodom35[[#This Row],[retencja]]+ekodom35[[#This Row],[Stan przed]]</f>
        <v>13341</v>
      </c>
      <c r="E320">
        <f>IF(ekodom35[[#This Row],[Dzień tygodnia]] = 3, 260, 190)</f>
        <v>190</v>
      </c>
      <c r="F320">
        <f>WEEKDAY(ekodom35[[#This Row],[Data]],2)</f>
        <v>2</v>
      </c>
      <c r="G320" s="4">
        <f>IF(ekodom35[[#This Row],[retencja]]= 0, G319+1, 0)</f>
        <v>4</v>
      </c>
      <c r="H320" s="4">
        <f>IF(AND(AND(ekodom35[[#This Row],[Dni bez deszczu dp]] &gt;= 5, MOD(ekodom35[[#This Row],[Dni bez deszczu dp]], 5) = 0), ekodom35[[#This Row],[Czy dobry przedział ]] = "TAK"), 300, 0)</f>
        <v>0</v>
      </c>
      <c r="I320" s="4" t="str">
        <f>IF(AND(ekodom35[[#This Row],[Data]] &gt;= DATE(2022,4,1), ekodom35[[#This Row],[Data]]&lt;=DATE(2022,9, 30)), "TAK", "NIE")</f>
        <v>NIE</v>
      </c>
      <c r="J320" s="4">
        <f>ekodom35[[#This Row],[Zużycie rodzinne]]+ekodom35[[#This Row],[Specjalne dolanie]]</f>
        <v>190</v>
      </c>
      <c r="K320" s="4">
        <f>ekodom35[[#This Row],[Stan po renetcji]]-ekodom35[[#This Row],[Zmiana]]</f>
        <v>13151</v>
      </c>
      <c r="L320" s="4">
        <f>MAX(ekodom35[[#This Row],[Zbiornik po zmianie]],0)</f>
        <v>13151</v>
      </c>
    </row>
    <row r="321" spans="1:12" x14ac:dyDescent="0.45">
      <c r="A321" s="1">
        <v>44881</v>
      </c>
      <c r="B321">
        <v>0</v>
      </c>
      <c r="C321">
        <f t="shared" si="4"/>
        <v>13151</v>
      </c>
      <c r="D321">
        <f>ekodom35[[#This Row],[retencja]]+ekodom35[[#This Row],[Stan przed]]</f>
        <v>13151</v>
      </c>
      <c r="E321">
        <f>IF(ekodom35[[#This Row],[Dzień tygodnia]] = 3, 260, 190)</f>
        <v>260</v>
      </c>
      <c r="F321">
        <f>WEEKDAY(ekodom35[[#This Row],[Data]],2)</f>
        <v>3</v>
      </c>
      <c r="G321" s="4">
        <f>IF(ekodom35[[#This Row],[retencja]]= 0, G320+1, 0)</f>
        <v>5</v>
      </c>
      <c r="H321" s="4">
        <f>IF(AND(AND(ekodom35[[#This Row],[Dni bez deszczu dp]] &gt;= 5, MOD(ekodom35[[#This Row],[Dni bez deszczu dp]], 5) = 0), ekodom35[[#This Row],[Czy dobry przedział ]] = "TAK"), 300, 0)</f>
        <v>0</v>
      </c>
      <c r="I321" s="4" t="str">
        <f>IF(AND(ekodom35[[#This Row],[Data]] &gt;= DATE(2022,4,1), ekodom35[[#This Row],[Data]]&lt;=DATE(2022,9, 30)), "TAK", "NIE")</f>
        <v>NIE</v>
      </c>
      <c r="J321" s="4">
        <f>ekodom35[[#This Row],[Zużycie rodzinne]]+ekodom35[[#This Row],[Specjalne dolanie]]</f>
        <v>260</v>
      </c>
      <c r="K321" s="4">
        <f>ekodom35[[#This Row],[Stan po renetcji]]-ekodom35[[#This Row],[Zmiana]]</f>
        <v>12891</v>
      </c>
      <c r="L321" s="4">
        <f>MAX(ekodom35[[#This Row],[Zbiornik po zmianie]],0)</f>
        <v>12891</v>
      </c>
    </row>
    <row r="322" spans="1:12" x14ac:dyDescent="0.45">
      <c r="A322" s="1">
        <v>44882</v>
      </c>
      <c r="B322">
        <v>0</v>
      </c>
      <c r="C322">
        <f t="shared" si="4"/>
        <v>12891</v>
      </c>
      <c r="D322">
        <f>ekodom35[[#This Row],[retencja]]+ekodom35[[#This Row],[Stan przed]]</f>
        <v>12891</v>
      </c>
      <c r="E322">
        <f>IF(ekodom35[[#This Row],[Dzień tygodnia]] = 3, 260, 190)</f>
        <v>190</v>
      </c>
      <c r="F322">
        <f>WEEKDAY(ekodom35[[#This Row],[Data]],2)</f>
        <v>4</v>
      </c>
      <c r="G322" s="4">
        <f>IF(ekodom35[[#This Row],[retencja]]= 0, G321+1, 0)</f>
        <v>6</v>
      </c>
      <c r="H322" s="4">
        <f>IF(AND(AND(ekodom35[[#This Row],[Dni bez deszczu dp]] &gt;= 5, MOD(ekodom35[[#This Row],[Dni bez deszczu dp]], 5) = 0), ekodom35[[#This Row],[Czy dobry przedział ]] = "TAK"), 300, 0)</f>
        <v>0</v>
      </c>
      <c r="I322" s="4" t="str">
        <f>IF(AND(ekodom35[[#This Row],[Data]] &gt;= DATE(2022,4,1), ekodom35[[#This Row],[Data]]&lt;=DATE(2022,9, 30)), "TAK", "NIE")</f>
        <v>NIE</v>
      </c>
      <c r="J322" s="4">
        <f>ekodom35[[#This Row],[Zużycie rodzinne]]+ekodom35[[#This Row],[Specjalne dolanie]]</f>
        <v>190</v>
      </c>
      <c r="K322" s="4">
        <f>ekodom35[[#This Row],[Stan po renetcji]]-ekodom35[[#This Row],[Zmiana]]</f>
        <v>12701</v>
      </c>
      <c r="L322" s="4">
        <f>MAX(ekodom35[[#This Row],[Zbiornik po zmianie]],0)</f>
        <v>12701</v>
      </c>
    </row>
    <row r="323" spans="1:12" x14ac:dyDescent="0.45">
      <c r="A323" s="1">
        <v>44883</v>
      </c>
      <c r="B323">
        <v>0</v>
      </c>
      <c r="C323">
        <f t="shared" si="4"/>
        <v>12701</v>
      </c>
      <c r="D323">
        <f>ekodom35[[#This Row],[retencja]]+ekodom35[[#This Row],[Stan przed]]</f>
        <v>12701</v>
      </c>
      <c r="E323">
        <f>IF(ekodom35[[#This Row],[Dzień tygodnia]] = 3, 260, 190)</f>
        <v>190</v>
      </c>
      <c r="F323">
        <f>WEEKDAY(ekodom35[[#This Row],[Data]],2)</f>
        <v>5</v>
      </c>
      <c r="G323" s="4">
        <f>IF(ekodom35[[#This Row],[retencja]]= 0, G322+1, 0)</f>
        <v>7</v>
      </c>
      <c r="H323" s="4">
        <f>IF(AND(AND(ekodom35[[#This Row],[Dni bez deszczu dp]] &gt;= 5, MOD(ekodom35[[#This Row],[Dni bez deszczu dp]], 5) = 0), ekodom35[[#This Row],[Czy dobry przedział ]] = "TAK"), 300, 0)</f>
        <v>0</v>
      </c>
      <c r="I323" s="4" t="str">
        <f>IF(AND(ekodom35[[#This Row],[Data]] &gt;= DATE(2022,4,1), ekodom35[[#This Row],[Data]]&lt;=DATE(2022,9, 30)), "TAK", "NIE")</f>
        <v>NIE</v>
      </c>
      <c r="J323" s="4">
        <f>ekodom35[[#This Row],[Zużycie rodzinne]]+ekodom35[[#This Row],[Specjalne dolanie]]</f>
        <v>190</v>
      </c>
      <c r="K323" s="4">
        <f>ekodom35[[#This Row],[Stan po renetcji]]-ekodom35[[#This Row],[Zmiana]]</f>
        <v>12511</v>
      </c>
      <c r="L323" s="4">
        <f>MAX(ekodom35[[#This Row],[Zbiornik po zmianie]],0)</f>
        <v>12511</v>
      </c>
    </row>
    <row r="324" spans="1:12" x14ac:dyDescent="0.45">
      <c r="A324" s="1">
        <v>44884</v>
      </c>
      <c r="B324">
        <v>816</v>
      </c>
      <c r="C324">
        <f t="shared" ref="C324:C366" si="5">L323</f>
        <v>12511</v>
      </c>
      <c r="D324">
        <f>ekodom35[[#This Row],[retencja]]+ekodom35[[#This Row],[Stan przed]]</f>
        <v>13327</v>
      </c>
      <c r="E324">
        <f>IF(ekodom35[[#This Row],[Dzień tygodnia]] = 3, 260, 190)</f>
        <v>190</v>
      </c>
      <c r="F324">
        <f>WEEKDAY(ekodom35[[#This Row],[Data]],2)</f>
        <v>6</v>
      </c>
      <c r="G324" s="4">
        <f>IF(ekodom35[[#This Row],[retencja]]= 0, G323+1, 0)</f>
        <v>0</v>
      </c>
      <c r="H324" s="4">
        <f>IF(AND(AND(ekodom35[[#This Row],[Dni bez deszczu dp]] &gt;= 5, MOD(ekodom35[[#This Row],[Dni bez deszczu dp]], 5) = 0), ekodom35[[#This Row],[Czy dobry przedział ]] = "TAK"), 300, 0)</f>
        <v>0</v>
      </c>
      <c r="I324" s="4" t="str">
        <f>IF(AND(ekodom35[[#This Row],[Data]] &gt;= DATE(2022,4,1), ekodom35[[#This Row],[Data]]&lt;=DATE(2022,9, 30)), "TAK", "NIE")</f>
        <v>NIE</v>
      </c>
      <c r="J324" s="4">
        <f>ekodom35[[#This Row],[Zużycie rodzinne]]+ekodom35[[#This Row],[Specjalne dolanie]]</f>
        <v>190</v>
      </c>
      <c r="K324" s="4">
        <f>ekodom35[[#This Row],[Stan po renetcji]]-ekodom35[[#This Row],[Zmiana]]</f>
        <v>13137</v>
      </c>
      <c r="L324" s="4">
        <f>MAX(ekodom35[[#This Row],[Zbiornik po zmianie]],0)</f>
        <v>13137</v>
      </c>
    </row>
    <row r="325" spans="1:12" x14ac:dyDescent="0.45">
      <c r="A325" s="1">
        <v>44885</v>
      </c>
      <c r="B325">
        <v>734</v>
      </c>
      <c r="C325">
        <f t="shared" si="5"/>
        <v>13137</v>
      </c>
      <c r="D325">
        <f>ekodom35[[#This Row],[retencja]]+ekodom35[[#This Row],[Stan przed]]</f>
        <v>13871</v>
      </c>
      <c r="E325">
        <f>IF(ekodom35[[#This Row],[Dzień tygodnia]] = 3, 260, 190)</f>
        <v>190</v>
      </c>
      <c r="F325">
        <f>WEEKDAY(ekodom35[[#This Row],[Data]],2)</f>
        <v>7</v>
      </c>
      <c r="G325" s="4">
        <f>IF(ekodom35[[#This Row],[retencja]]= 0, G324+1, 0)</f>
        <v>0</v>
      </c>
      <c r="H325" s="4">
        <f>IF(AND(AND(ekodom35[[#This Row],[Dni bez deszczu dp]] &gt;= 5, MOD(ekodom35[[#This Row],[Dni bez deszczu dp]], 5) = 0), ekodom35[[#This Row],[Czy dobry przedział ]] = "TAK"), 300, 0)</f>
        <v>0</v>
      </c>
      <c r="I325" s="4" t="str">
        <f>IF(AND(ekodom35[[#This Row],[Data]] &gt;= DATE(2022,4,1), ekodom35[[#This Row],[Data]]&lt;=DATE(2022,9, 30)), "TAK", "NIE")</f>
        <v>NIE</v>
      </c>
      <c r="J325" s="4">
        <f>ekodom35[[#This Row],[Zużycie rodzinne]]+ekodom35[[#This Row],[Specjalne dolanie]]</f>
        <v>190</v>
      </c>
      <c r="K325" s="4">
        <f>ekodom35[[#This Row],[Stan po renetcji]]-ekodom35[[#This Row],[Zmiana]]</f>
        <v>13681</v>
      </c>
      <c r="L325" s="4">
        <f>MAX(ekodom35[[#This Row],[Zbiornik po zmianie]],0)</f>
        <v>13681</v>
      </c>
    </row>
    <row r="326" spans="1:12" x14ac:dyDescent="0.45">
      <c r="A326" s="1">
        <v>44886</v>
      </c>
      <c r="B326">
        <v>1097</v>
      </c>
      <c r="C326">
        <f t="shared" si="5"/>
        <v>13681</v>
      </c>
      <c r="D326">
        <f>ekodom35[[#This Row],[retencja]]+ekodom35[[#This Row],[Stan przed]]</f>
        <v>14778</v>
      </c>
      <c r="E326">
        <f>IF(ekodom35[[#This Row],[Dzień tygodnia]] = 3, 260, 190)</f>
        <v>190</v>
      </c>
      <c r="F326">
        <f>WEEKDAY(ekodom35[[#This Row],[Data]],2)</f>
        <v>1</v>
      </c>
      <c r="G326" s="4">
        <f>IF(ekodom35[[#This Row],[retencja]]= 0, G325+1, 0)</f>
        <v>0</v>
      </c>
      <c r="H326" s="4">
        <f>IF(AND(AND(ekodom35[[#This Row],[Dni bez deszczu dp]] &gt;= 5, MOD(ekodom35[[#This Row],[Dni bez deszczu dp]], 5) = 0), ekodom35[[#This Row],[Czy dobry przedział ]] = "TAK"), 300, 0)</f>
        <v>0</v>
      </c>
      <c r="I326" s="4" t="str">
        <f>IF(AND(ekodom35[[#This Row],[Data]] &gt;= DATE(2022,4,1), ekodom35[[#This Row],[Data]]&lt;=DATE(2022,9, 30)), "TAK", "NIE")</f>
        <v>NIE</v>
      </c>
      <c r="J326" s="4">
        <f>ekodom35[[#This Row],[Zużycie rodzinne]]+ekodom35[[#This Row],[Specjalne dolanie]]</f>
        <v>190</v>
      </c>
      <c r="K326" s="4">
        <f>ekodom35[[#This Row],[Stan po renetcji]]-ekodom35[[#This Row],[Zmiana]]</f>
        <v>14588</v>
      </c>
      <c r="L326" s="4">
        <f>MAX(ekodom35[[#This Row],[Zbiornik po zmianie]],0)</f>
        <v>14588</v>
      </c>
    </row>
    <row r="327" spans="1:12" x14ac:dyDescent="0.45">
      <c r="A327" s="1">
        <v>44887</v>
      </c>
      <c r="B327">
        <v>640</v>
      </c>
      <c r="C327">
        <f t="shared" si="5"/>
        <v>14588</v>
      </c>
      <c r="D327">
        <f>ekodom35[[#This Row],[retencja]]+ekodom35[[#This Row],[Stan przed]]</f>
        <v>15228</v>
      </c>
      <c r="E327">
        <f>IF(ekodom35[[#This Row],[Dzień tygodnia]] = 3, 260, 190)</f>
        <v>190</v>
      </c>
      <c r="F327">
        <f>WEEKDAY(ekodom35[[#This Row],[Data]],2)</f>
        <v>2</v>
      </c>
      <c r="G327" s="4">
        <f>IF(ekodom35[[#This Row],[retencja]]= 0, G326+1, 0)</f>
        <v>0</v>
      </c>
      <c r="H327" s="4">
        <f>IF(AND(AND(ekodom35[[#This Row],[Dni bez deszczu dp]] &gt;= 5, MOD(ekodom35[[#This Row],[Dni bez deszczu dp]], 5) = 0), ekodom35[[#This Row],[Czy dobry przedział ]] = "TAK"), 300, 0)</f>
        <v>0</v>
      </c>
      <c r="I327" s="4" t="str">
        <f>IF(AND(ekodom35[[#This Row],[Data]] &gt;= DATE(2022,4,1), ekodom35[[#This Row],[Data]]&lt;=DATE(2022,9, 30)), "TAK", "NIE")</f>
        <v>NIE</v>
      </c>
      <c r="J327" s="4">
        <f>ekodom35[[#This Row],[Zużycie rodzinne]]+ekodom35[[#This Row],[Specjalne dolanie]]</f>
        <v>190</v>
      </c>
      <c r="K327" s="4">
        <f>ekodom35[[#This Row],[Stan po renetcji]]-ekodom35[[#This Row],[Zmiana]]</f>
        <v>15038</v>
      </c>
      <c r="L327" s="4">
        <f>MAX(ekodom35[[#This Row],[Zbiornik po zmianie]],0)</f>
        <v>15038</v>
      </c>
    </row>
    <row r="328" spans="1:12" x14ac:dyDescent="0.45">
      <c r="A328" s="1">
        <v>44888</v>
      </c>
      <c r="B328">
        <v>0</v>
      </c>
      <c r="C328">
        <f t="shared" si="5"/>
        <v>15038</v>
      </c>
      <c r="D328">
        <f>ekodom35[[#This Row],[retencja]]+ekodom35[[#This Row],[Stan przed]]</f>
        <v>15038</v>
      </c>
      <c r="E328">
        <f>IF(ekodom35[[#This Row],[Dzień tygodnia]] = 3, 260, 190)</f>
        <v>260</v>
      </c>
      <c r="F328">
        <f>WEEKDAY(ekodom35[[#This Row],[Data]],2)</f>
        <v>3</v>
      </c>
      <c r="G328" s="4">
        <f>IF(ekodom35[[#This Row],[retencja]]= 0, G327+1, 0)</f>
        <v>1</v>
      </c>
      <c r="H328" s="4">
        <f>IF(AND(AND(ekodom35[[#This Row],[Dni bez deszczu dp]] &gt;= 5, MOD(ekodom35[[#This Row],[Dni bez deszczu dp]], 5) = 0), ekodom35[[#This Row],[Czy dobry przedział ]] = "TAK"), 300, 0)</f>
        <v>0</v>
      </c>
      <c r="I328" s="4" t="str">
        <f>IF(AND(ekodom35[[#This Row],[Data]] &gt;= DATE(2022,4,1), ekodom35[[#This Row],[Data]]&lt;=DATE(2022,9, 30)), "TAK", "NIE")</f>
        <v>NIE</v>
      </c>
      <c r="J328" s="4">
        <f>ekodom35[[#This Row],[Zużycie rodzinne]]+ekodom35[[#This Row],[Specjalne dolanie]]</f>
        <v>260</v>
      </c>
      <c r="K328" s="4">
        <f>ekodom35[[#This Row],[Stan po renetcji]]-ekodom35[[#This Row],[Zmiana]]</f>
        <v>14778</v>
      </c>
      <c r="L328" s="4">
        <f>MAX(ekodom35[[#This Row],[Zbiornik po zmianie]],0)</f>
        <v>14778</v>
      </c>
    </row>
    <row r="329" spans="1:12" x14ac:dyDescent="0.45">
      <c r="A329" s="1">
        <v>44889</v>
      </c>
      <c r="B329">
        <v>0</v>
      </c>
      <c r="C329">
        <f t="shared" si="5"/>
        <v>14778</v>
      </c>
      <c r="D329">
        <f>ekodom35[[#This Row],[retencja]]+ekodom35[[#This Row],[Stan przed]]</f>
        <v>14778</v>
      </c>
      <c r="E329">
        <f>IF(ekodom35[[#This Row],[Dzień tygodnia]] = 3, 260, 190)</f>
        <v>190</v>
      </c>
      <c r="F329">
        <f>WEEKDAY(ekodom35[[#This Row],[Data]],2)</f>
        <v>4</v>
      </c>
      <c r="G329" s="4">
        <f>IF(ekodom35[[#This Row],[retencja]]= 0, G328+1, 0)</f>
        <v>2</v>
      </c>
      <c r="H329" s="4">
        <f>IF(AND(AND(ekodom35[[#This Row],[Dni bez deszczu dp]] &gt;= 5, MOD(ekodom35[[#This Row],[Dni bez deszczu dp]], 5) = 0), ekodom35[[#This Row],[Czy dobry przedział ]] = "TAK"), 300, 0)</f>
        <v>0</v>
      </c>
      <c r="I329" s="4" t="str">
        <f>IF(AND(ekodom35[[#This Row],[Data]] &gt;= DATE(2022,4,1), ekodom35[[#This Row],[Data]]&lt;=DATE(2022,9, 30)), "TAK", "NIE")</f>
        <v>NIE</v>
      </c>
      <c r="J329" s="4">
        <f>ekodom35[[#This Row],[Zużycie rodzinne]]+ekodom35[[#This Row],[Specjalne dolanie]]</f>
        <v>190</v>
      </c>
      <c r="K329" s="4">
        <f>ekodom35[[#This Row],[Stan po renetcji]]-ekodom35[[#This Row],[Zmiana]]</f>
        <v>14588</v>
      </c>
      <c r="L329" s="4">
        <f>MAX(ekodom35[[#This Row],[Zbiornik po zmianie]],0)</f>
        <v>14588</v>
      </c>
    </row>
    <row r="330" spans="1:12" x14ac:dyDescent="0.45">
      <c r="A330" s="1">
        <v>44890</v>
      </c>
      <c r="B330">
        <v>1066</v>
      </c>
      <c r="C330">
        <f t="shared" si="5"/>
        <v>14588</v>
      </c>
      <c r="D330">
        <f>ekodom35[[#This Row],[retencja]]+ekodom35[[#This Row],[Stan przed]]</f>
        <v>15654</v>
      </c>
      <c r="E330">
        <f>IF(ekodom35[[#This Row],[Dzień tygodnia]] = 3, 260, 190)</f>
        <v>190</v>
      </c>
      <c r="F330">
        <f>WEEKDAY(ekodom35[[#This Row],[Data]],2)</f>
        <v>5</v>
      </c>
      <c r="G330" s="4">
        <f>IF(ekodom35[[#This Row],[retencja]]= 0, G329+1, 0)</f>
        <v>0</v>
      </c>
      <c r="H330" s="4">
        <f>IF(AND(AND(ekodom35[[#This Row],[Dni bez deszczu dp]] &gt;= 5, MOD(ekodom35[[#This Row],[Dni bez deszczu dp]], 5) = 0), ekodom35[[#This Row],[Czy dobry przedział ]] = "TAK"), 300, 0)</f>
        <v>0</v>
      </c>
      <c r="I330" s="4" t="str">
        <f>IF(AND(ekodom35[[#This Row],[Data]] &gt;= DATE(2022,4,1), ekodom35[[#This Row],[Data]]&lt;=DATE(2022,9, 30)), "TAK", "NIE")</f>
        <v>NIE</v>
      </c>
      <c r="J330" s="4">
        <f>ekodom35[[#This Row],[Zużycie rodzinne]]+ekodom35[[#This Row],[Specjalne dolanie]]</f>
        <v>190</v>
      </c>
      <c r="K330" s="4">
        <f>ekodom35[[#This Row],[Stan po renetcji]]-ekodom35[[#This Row],[Zmiana]]</f>
        <v>15464</v>
      </c>
      <c r="L330" s="4">
        <f>MAX(ekodom35[[#This Row],[Zbiornik po zmianie]],0)</f>
        <v>15464</v>
      </c>
    </row>
    <row r="331" spans="1:12" x14ac:dyDescent="0.45">
      <c r="A331" s="1">
        <v>44891</v>
      </c>
      <c r="B331">
        <v>670</v>
      </c>
      <c r="C331">
        <f t="shared" si="5"/>
        <v>15464</v>
      </c>
      <c r="D331">
        <f>ekodom35[[#This Row],[retencja]]+ekodom35[[#This Row],[Stan przed]]</f>
        <v>16134</v>
      </c>
      <c r="E331">
        <f>IF(ekodom35[[#This Row],[Dzień tygodnia]] = 3, 260, 190)</f>
        <v>190</v>
      </c>
      <c r="F331">
        <f>WEEKDAY(ekodom35[[#This Row],[Data]],2)</f>
        <v>6</v>
      </c>
      <c r="G331" s="4">
        <f>IF(ekodom35[[#This Row],[retencja]]= 0, G330+1, 0)</f>
        <v>0</v>
      </c>
      <c r="H331" s="4">
        <f>IF(AND(AND(ekodom35[[#This Row],[Dni bez deszczu dp]] &gt;= 5, MOD(ekodom35[[#This Row],[Dni bez deszczu dp]], 5) = 0), ekodom35[[#This Row],[Czy dobry przedział ]] = "TAK"), 300, 0)</f>
        <v>0</v>
      </c>
      <c r="I331" s="4" t="str">
        <f>IF(AND(ekodom35[[#This Row],[Data]] &gt;= DATE(2022,4,1), ekodom35[[#This Row],[Data]]&lt;=DATE(2022,9, 30)), "TAK", "NIE")</f>
        <v>NIE</v>
      </c>
      <c r="J331" s="4">
        <f>ekodom35[[#This Row],[Zużycie rodzinne]]+ekodom35[[#This Row],[Specjalne dolanie]]</f>
        <v>190</v>
      </c>
      <c r="K331" s="4">
        <f>ekodom35[[#This Row],[Stan po renetcji]]-ekodom35[[#This Row],[Zmiana]]</f>
        <v>15944</v>
      </c>
      <c r="L331" s="4">
        <f>MAX(ekodom35[[#This Row],[Zbiornik po zmianie]],0)</f>
        <v>15944</v>
      </c>
    </row>
    <row r="332" spans="1:12" x14ac:dyDescent="0.45">
      <c r="A332" s="1">
        <v>44892</v>
      </c>
      <c r="B332">
        <v>0</v>
      </c>
      <c r="C332">
        <f t="shared" si="5"/>
        <v>15944</v>
      </c>
      <c r="D332">
        <f>ekodom35[[#This Row],[retencja]]+ekodom35[[#This Row],[Stan przed]]</f>
        <v>15944</v>
      </c>
      <c r="E332">
        <f>IF(ekodom35[[#This Row],[Dzień tygodnia]] = 3, 260, 190)</f>
        <v>190</v>
      </c>
      <c r="F332">
        <f>WEEKDAY(ekodom35[[#This Row],[Data]],2)</f>
        <v>7</v>
      </c>
      <c r="G332" s="4">
        <f>IF(ekodom35[[#This Row],[retencja]]= 0, G331+1, 0)</f>
        <v>1</v>
      </c>
      <c r="H332" s="4">
        <f>IF(AND(AND(ekodom35[[#This Row],[Dni bez deszczu dp]] &gt;= 5, MOD(ekodom35[[#This Row],[Dni bez deszczu dp]], 5) = 0), ekodom35[[#This Row],[Czy dobry przedział ]] = "TAK"), 300, 0)</f>
        <v>0</v>
      </c>
      <c r="I332" s="4" t="str">
        <f>IF(AND(ekodom35[[#This Row],[Data]] &gt;= DATE(2022,4,1), ekodom35[[#This Row],[Data]]&lt;=DATE(2022,9, 30)), "TAK", "NIE")</f>
        <v>NIE</v>
      </c>
      <c r="J332" s="4">
        <f>ekodom35[[#This Row],[Zużycie rodzinne]]+ekodom35[[#This Row],[Specjalne dolanie]]</f>
        <v>190</v>
      </c>
      <c r="K332" s="4">
        <f>ekodom35[[#This Row],[Stan po renetcji]]-ekodom35[[#This Row],[Zmiana]]</f>
        <v>15754</v>
      </c>
      <c r="L332" s="4">
        <f>MAX(ekodom35[[#This Row],[Zbiornik po zmianie]],0)</f>
        <v>15754</v>
      </c>
    </row>
    <row r="333" spans="1:12" x14ac:dyDescent="0.45">
      <c r="A333" s="1">
        <v>44893</v>
      </c>
      <c r="B333">
        <v>0</v>
      </c>
      <c r="C333">
        <f t="shared" si="5"/>
        <v>15754</v>
      </c>
      <c r="D333">
        <f>ekodom35[[#This Row],[retencja]]+ekodom35[[#This Row],[Stan przed]]</f>
        <v>15754</v>
      </c>
      <c r="E333">
        <f>IF(ekodom35[[#This Row],[Dzień tygodnia]] = 3, 260, 190)</f>
        <v>190</v>
      </c>
      <c r="F333">
        <f>WEEKDAY(ekodom35[[#This Row],[Data]],2)</f>
        <v>1</v>
      </c>
      <c r="G333" s="4">
        <f>IF(ekodom35[[#This Row],[retencja]]= 0, G332+1, 0)</f>
        <v>2</v>
      </c>
      <c r="H333" s="4">
        <f>IF(AND(AND(ekodom35[[#This Row],[Dni bez deszczu dp]] &gt;= 5, MOD(ekodom35[[#This Row],[Dni bez deszczu dp]], 5) = 0), ekodom35[[#This Row],[Czy dobry przedział ]] = "TAK"), 300, 0)</f>
        <v>0</v>
      </c>
      <c r="I333" s="4" t="str">
        <f>IF(AND(ekodom35[[#This Row],[Data]] &gt;= DATE(2022,4,1), ekodom35[[#This Row],[Data]]&lt;=DATE(2022,9, 30)), "TAK", "NIE")</f>
        <v>NIE</v>
      </c>
      <c r="J333" s="4">
        <f>ekodom35[[#This Row],[Zużycie rodzinne]]+ekodom35[[#This Row],[Specjalne dolanie]]</f>
        <v>190</v>
      </c>
      <c r="K333" s="4">
        <f>ekodom35[[#This Row],[Stan po renetcji]]-ekodom35[[#This Row],[Zmiana]]</f>
        <v>15564</v>
      </c>
      <c r="L333" s="4">
        <f>MAX(ekodom35[[#This Row],[Zbiornik po zmianie]],0)</f>
        <v>15564</v>
      </c>
    </row>
    <row r="334" spans="1:12" x14ac:dyDescent="0.45">
      <c r="A334" s="1">
        <v>44894</v>
      </c>
      <c r="B334">
        <v>0</v>
      </c>
      <c r="C334">
        <f t="shared" si="5"/>
        <v>15564</v>
      </c>
      <c r="D334">
        <f>ekodom35[[#This Row],[retencja]]+ekodom35[[#This Row],[Stan przed]]</f>
        <v>15564</v>
      </c>
      <c r="E334">
        <f>IF(ekodom35[[#This Row],[Dzień tygodnia]] = 3, 260, 190)</f>
        <v>190</v>
      </c>
      <c r="F334">
        <f>WEEKDAY(ekodom35[[#This Row],[Data]],2)</f>
        <v>2</v>
      </c>
      <c r="G334" s="4">
        <f>IF(ekodom35[[#This Row],[retencja]]= 0, G333+1, 0)</f>
        <v>3</v>
      </c>
      <c r="H334" s="4">
        <f>IF(AND(AND(ekodom35[[#This Row],[Dni bez deszczu dp]] &gt;= 5, MOD(ekodom35[[#This Row],[Dni bez deszczu dp]], 5) = 0), ekodom35[[#This Row],[Czy dobry przedział ]] = "TAK"), 300, 0)</f>
        <v>0</v>
      </c>
      <c r="I334" s="4" t="str">
        <f>IF(AND(ekodom35[[#This Row],[Data]] &gt;= DATE(2022,4,1), ekodom35[[#This Row],[Data]]&lt;=DATE(2022,9, 30)), "TAK", "NIE")</f>
        <v>NIE</v>
      </c>
      <c r="J334" s="4">
        <f>ekodom35[[#This Row],[Zużycie rodzinne]]+ekodom35[[#This Row],[Specjalne dolanie]]</f>
        <v>190</v>
      </c>
      <c r="K334" s="4">
        <f>ekodom35[[#This Row],[Stan po renetcji]]-ekodom35[[#This Row],[Zmiana]]</f>
        <v>15374</v>
      </c>
      <c r="L334" s="4">
        <f>MAX(ekodom35[[#This Row],[Zbiornik po zmianie]],0)</f>
        <v>15374</v>
      </c>
    </row>
    <row r="335" spans="1:12" x14ac:dyDescent="0.45">
      <c r="A335" s="1">
        <v>44895</v>
      </c>
      <c r="B335">
        <v>0</v>
      </c>
      <c r="C335">
        <f t="shared" si="5"/>
        <v>15374</v>
      </c>
      <c r="D335">
        <f>ekodom35[[#This Row],[retencja]]+ekodom35[[#This Row],[Stan przed]]</f>
        <v>15374</v>
      </c>
      <c r="E335">
        <f>IF(ekodom35[[#This Row],[Dzień tygodnia]] = 3, 260, 190)</f>
        <v>260</v>
      </c>
      <c r="F335">
        <f>WEEKDAY(ekodom35[[#This Row],[Data]],2)</f>
        <v>3</v>
      </c>
      <c r="G335" s="4">
        <f>IF(ekodom35[[#This Row],[retencja]]= 0, G334+1, 0)</f>
        <v>4</v>
      </c>
      <c r="H335" s="4">
        <f>IF(AND(AND(ekodom35[[#This Row],[Dni bez deszczu dp]] &gt;= 5, MOD(ekodom35[[#This Row],[Dni bez deszczu dp]], 5) = 0), ekodom35[[#This Row],[Czy dobry przedział ]] = "TAK"), 300, 0)</f>
        <v>0</v>
      </c>
      <c r="I335" s="4" t="str">
        <f>IF(AND(ekodom35[[#This Row],[Data]] &gt;= DATE(2022,4,1), ekodom35[[#This Row],[Data]]&lt;=DATE(2022,9, 30)), "TAK", "NIE")</f>
        <v>NIE</v>
      </c>
      <c r="J335" s="4">
        <f>ekodom35[[#This Row],[Zużycie rodzinne]]+ekodom35[[#This Row],[Specjalne dolanie]]</f>
        <v>260</v>
      </c>
      <c r="K335" s="4">
        <f>ekodom35[[#This Row],[Stan po renetcji]]-ekodom35[[#This Row],[Zmiana]]</f>
        <v>15114</v>
      </c>
      <c r="L335" s="4">
        <f>MAX(ekodom35[[#This Row],[Zbiornik po zmianie]],0)</f>
        <v>15114</v>
      </c>
    </row>
    <row r="336" spans="1:12" x14ac:dyDescent="0.45">
      <c r="A336" s="1">
        <v>44896</v>
      </c>
      <c r="B336">
        <v>0</v>
      </c>
      <c r="C336">
        <f t="shared" si="5"/>
        <v>15114</v>
      </c>
      <c r="D336">
        <f>ekodom35[[#This Row],[retencja]]+ekodom35[[#This Row],[Stan przed]]</f>
        <v>15114</v>
      </c>
      <c r="E336">
        <f>IF(ekodom35[[#This Row],[Dzień tygodnia]] = 3, 260, 190)</f>
        <v>190</v>
      </c>
      <c r="F336">
        <f>WEEKDAY(ekodom35[[#This Row],[Data]],2)</f>
        <v>4</v>
      </c>
      <c r="G336" s="4">
        <f>IF(ekodom35[[#This Row],[retencja]]= 0, G335+1, 0)</f>
        <v>5</v>
      </c>
      <c r="H336" s="4">
        <f>IF(AND(AND(ekodom35[[#This Row],[Dni bez deszczu dp]] &gt;= 5, MOD(ekodom35[[#This Row],[Dni bez deszczu dp]], 5) = 0), ekodom35[[#This Row],[Czy dobry przedział ]] = "TAK"), 300, 0)</f>
        <v>0</v>
      </c>
      <c r="I336" s="4" t="str">
        <f>IF(AND(ekodom35[[#This Row],[Data]] &gt;= DATE(2022,4,1), ekodom35[[#This Row],[Data]]&lt;=DATE(2022,9, 30)), "TAK", "NIE")</f>
        <v>NIE</v>
      </c>
      <c r="J336" s="4">
        <f>ekodom35[[#This Row],[Zużycie rodzinne]]+ekodom35[[#This Row],[Specjalne dolanie]]</f>
        <v>190</v>
      </c>
      <c r="K336" s="4">
        <f>ekodom35[[#This Row],[Stan po renetcji]]-ekodom35[[#This Row],[Zmiana]]</f>
        <v>14924</v>
      </c>
      <c r="L336" s="4">
        <f>MAX(ekodom35[[#This Row],[Zbiornik po zmianie]],0)</f>
        <v>14924</v>
      </c>
    </row>
    <row r="337" spans="1:12" x14ac:dyDescent="0.45">
      <c r="A337" s="1">
        <v>44897</v>
      </c>
      <c r="B337">
        <v>0</v>
      </c>
      <c r="C337">
        <f t="shared" si="5"/>
        <v>14924</v>
      </c>
      <c r="D337">
        <f>ekodom35[[#This Row],[retencja]]+ekodom35[[#This Row],[Stan przed]]</f>
        <v>14924</v>
      </c>
      <c r="E337">
        <f>IF(ekodom35[[#This Row],[Dzień tygodnia]] = 3, 260, 190)</f>
        <v>190</v>
      </c>
      <c r="F337">
        <f>WEEKDAY(ekodom35[[#This Row],[Data]],2)</f>
        <v>5</v>
      </c>
      <c r="G337" s="4">
        <f>IF(ekodom35[[#This Row],[retencja]]= 0, G336+1, 0)</f>
        <v>6</v>
      </c>
      <c r="H337" s="4">
        <f>IF(AND(AND(ekodom35[[#This Row],[Dni bez deszczu dp]] &gt;= 5, MOD(ekodom35[[#This Row],[Dni bez deszczu dp]], 5) = 0), ekodom35[[#This Row],[Czy dobry przedział ]] = "TAK"), 300, 0)</f>
        <v>0</v>
      </c>
      <c r="I337" s="4" t="str">
        <f>IF(AND(ekodom35[[#This Row],[Data]] &gt;= DATE(2022,4,1), ekodom35[[#This Row],[Data]]&lt;=DATE(2022,9, 30)), "TAK", "NIE")</f>
        <v>NIE</v>
      </c>
      <c r="J337" s="4">
        <f>ekodom35[[#This Row],[Zużycie rodzinne]]+ekodom35[[#This Row],[Specjalne dolanie]]</f>
        <v>190</v>
      </c>
      <c r="K337" s="4">
        <f>ekodom35[[#This Row],[Stan po renetcji]]-ekodom35[[#This Row],[Zmiana]]</f>
        <v>14734</v>
      </c>
      <c r="L337" s="4">
        <f>MAX(ekodom35[[#This Row],[Zbiornik po zmianie]],0)</f>
        <v>14734</v>
      </c>
    </row>
    <row r="338" spans="1:12" x14ac:dyDescent="0.45">
      <c r="A338" s="1">
        <v>44898</v>
      </c>
      <c r="B338">
        <v>0</v>
      </c>
      <c r="C338">
        <f t="shared" si="5"/>
        <v>14734</v>
      </c>
      <c r="D338">
        <f>ekodom35[[#This Row],[retencja]]+ekodom35[[#This Row],[Stan przed]]</f>
        <v>14734</v>
      </c>
      <c r="E338">
        <f>IF(ekodom35[[#This Row],[Dzień tygodnia]] = 3, 260, 190)</f>
        <v>190</v>
      </c>
      <c r="F338">
        <f>WEEKDAY(ekodom35[[#This Row],[Data]],2)</f>
        <v>6</v>
      </c>
      <c r="G338" s="4">
        <f>IF(ekodom35[[#This Row],[retencja]]= 0, G337+1, 0)</f>
        <v>7</v>
      </c>
      <c r="H338" s="4">
        <f>IF(AND(AND(ekodom35[[#This Row],[Dni bez deszczu dp]] &gt;= 5, MOD(ekodom35[[#This Row],[Dni bez deszczu dp]], 5) = 0), ekodom35[[#This Row],[Czy dobry przedział ]] = "TAK"), 300, 0)</f>
        <v>0</v>
      </c>
      <c r="I338" s="4" t="str">
        <f>IF(AND(ekodom35[[#This Row],[Data]] &gt;= DATE(2022,4,1), ekodom35[[#This Row],[Data]]&lt;=DATE(2022,9, 30)), "TAK", "NIE")</f>
        <v>NIE</v>
      </c>
      <c r="J338" s="4">
        <f>ekodom35[[#This Row],[Zużycie rodzinne]]+ekodom35[[#This Row],[Specjalne dolanie]]</f>
        <v>190</v>
      </c>
      <c r="K338" s="4">
        <f>ekodom35[[#This Row],[Stan po renetcji]]-ekodom35[[#This Row],[Zmiana]]</f>
        <v>14544</v>
      </c>
      <c r="L338" s="4">
        <f>MAX(ekodom35[[#This Row],[Zbiornik po zmianie]],0)</f>
        <v>14544</v>
      </c>
    </row>
    <row r="339" spans="1:12" x14ac:dyDescent="0.45">
      <c r="A339" s="1">
        <v>44899</v>
      </c>
      <c r="B339">
        <v>0</v>
      </c>
      <c r="C339">
        <f t="shared" si="5"/>
        <v>14544</v>
      </c>
      <c r="D339">
        <f>ekodom35[[#This Row],[retencja]]+ekodom35[[#This Row],[Stan przed]]</f>
        <v>14544</v>
      </c>
      <c r="E339">
        <f>IF(ekodom35[[#This Row],[Dzień tygodnia]] = 3, 260, 190)</f>
        <v>190</v>
      </c>
      <c r="F339">
        <f>WEEKDAY(ekodom35[[#This Row],[Data]],2)</f>
        <v>7</v>
      </c>
      <c r="G339" s="4">
        <f>IF(ekodom35[[#This Row],[retencja]]= 0, G338+1, 0)</f>
        <v>8</v>
      </c>
      <c r="H339" s="4">
        <f>IF(AND(AND(ekodom35[[#This Row],[Dni bez deszczu dp]] &gt;= 5, MOD(ekodom35[[#This Row],[Dni bez deszczu dp]], 5) = 0), ekodom35[[#This Row],[Czy dobry przedział ]] = "TAK"), 300, 0)</f>
        <v>0</v>
      </c>
      <c r="I339" s="4" t="str">
        <f>IF(AND(ekodom35[[#This Row],[Data]] &gt;= DATE(2022,4,1), ekodom35[[#This Row],[Data]]&lt;=DATE(2022,9, 30)), "TAK", "NIE")</f>
        <v>NIE</v>
      </c>
      <c r="J339" s="4">
        <f>ekodom35[[#This Row],[Zużycie rodzinne]]+ekodom35[[#This Row],[Specjalne dolanie]]</f>
        <v>190</v>
      </c>
      <c r="K339" s="4">
        <f>ekodom35[[#This Row],[Stan po renetcji]]-ekodom35[[#This Row],[Zmiana]]</f>
        <v>14354</v>
      </c>
      <c r="L339" s="4">
        <f>MAX(ekodom35[[#This Row],[Zbiornik po zmianie]],0)</f>
        <v>14354</v>
      </c>
    </row>
    <row r="340" spans="1:12" x14ac:dyDescent="0.45">
      <c r="A340" s="1">
        <v>44900</v>
      </c>
      <c r="B340">
        <v>29</v>
      </c>
      <c r="C340">
        <f t="shared" si="5"/>
        <v>14354</v>
      </c>
      <c r="D340">
        <f>ekodom35[[#This Row],[retencja]]+ekodom35[[#This Row],[Stan przed]]</f>
        <v>14383</v>
      </c>
      <c r="E340">
        <f>IF(ekodom35[[#This Row],[Dzień tygodnia]] = 3, 260, 190)</f>
        <v>190</v>
      </c>
      <c r="F340">
        <f>WEEKDAY(ekodom35[[#This Row],[Data]],2)</f>
        <v>1</v>
      </c>
      <c r="G340" s="4">
        <f>IF(ekodom35[[#This Row],[retencja]]= 0, G339+1, 0)</f>
        <v>0</v>
      </c>
      <c r="H340" s="4">
        <f>IF(AND(AND(ekodom35[[#This Row],[Dni bez deszczu dp]] &gt;= 5, MOD(ekodom35[[#This Row],[Dni bez deszczu dp]], 5) = 0), ekodom35[[#This Row],[Czy dobry przedział ]] = "TAK"), 300, 0)</f>
        <v>0</v>
      </c>
      <c r="I340" s="4" t="str">
        <f>IF(AND(ekodom35[[#This Row],[Data]] &gt;= DATE(2022,4,1), ekodom35[[#This Row],[Data]]&lt;=DATE(2022,9, 30)), "TAK", "NIE")</f>
        <v>NIE</v>
      </c>
      <c r="J340" s="4">
        <f>ekodom35[[#This Row],[Zużycie rodzinne]]+ekodom35[[#This Row],[Specjalne dolanie]]</f>
        <v>190</v>
      </c>
      <c r="K340" s="4">
        <f>ekodom35[[#This Row],[Stan po renetcji]]-ekodom35[[#This Row],[Zmiana]]</f>
        <v>14193</v>
      </c>
      <c r="L340" s="4">
        <f>MAX(ekodom35[[#This Row],[Zbiornik po zmianie]],0)</f>
        <v>14193</v>
      </c>
    </row>
    <row r="341" spans="1:12" x14ac:dyDescent="0.45">
      <c r="A341" s="1">
        <v>44901</v>
      </c>
      <c r="B341">
        <v>46</v>
      </c>
      <c r="C341">
        <f t="shared" si="5"/>
        <v>14193</v>
      </c>
      <c r="D341">
        <f>ekodom35[[#This Row],[retencja]]+ekodom35[[#This Row],[Stan przed]]</f>
        <v>14239</v>
      </c>
      <c r="E341">
        <f>IF(ekodom35[[#This Row],[Dzień tygodnia]] = 3, 260, 190)</f>
        <v>190</v>
      </c>
      <c r="F341">
        <f>WEEKDAY(ekodom35[[#This Row],[Data]],2)</f>
        <v>2</v>
      </c>
      <c r="G341" s="4">
        <f>IF(ekodom35[[#This Row],[retencja]]= 0, G340+1, 0)</f>
        <v>0</v>
      </c>
      <c r="H341" s="4">
        <f>IF(AND(AND(ekodom35[[#This Row],[Dni bez deszczu dp]] &gt;= 5, MOD(ekodom35[[#This Row],[Dni bez deszczu dp]], 5) = 0), ekodom35[[#This Row],[Czy dobry przedział ]] = "TAK"), 300, 0)</f>
        <v>0</v>
      </c>
      <c r="I341" s="4" t="str">
        <f>IF(AND(ekodom35[[#This Row],[Data]] &gt;= DATE(2022,4,1), ekodom35[[#This Row],[Data]]&lt;=DATE(2022,9, 30)), "TAK", "NIE")</f>
        <v>NIE</v>
      </c>
      <c r="J341" s="4">
        <f>ekodom35[[#This Row],[Zużycie rodzinne]]+ekodom35[[#This Row],[Specjalne dolanie]]</f>
        <v>190</v>
      </c>
      <c r="K341" s="4">
        <f>ekodom35[[#This Row],[Stan po renetcji]]-ekodom35[[#This Row],[Zmiana]]</f>
        <v>14049</v>
      </c>
      <c r="L341" s="4">
        <f>MAX(ekodom35[[#This Row],[Zbiornik po zmianie]],0)</f>
        <v>14049</v>
      </c>
    </row>
    <row r="342" spans="1:12" x14ac:dyDescent="0.45">
      <c r="A342" s="1">
        <v>44902</v>
      </c>
      <c r="B342">
        <v>0</v>
      </c>
      <c r="C342">
        <f t="shared" si="5"/>
        <v>14049</v>
      </c>
      <c r="D342">
        <f>ekodom35[[#This Row],[retencja]]+ekodom35[[#This Row],[Stan przed]]</f>
        <v>14049</v>
      </c>
      <c r="E342">
        <f>IF(ekodom35[[#This Row],[Dzień tygodnia]] = 3, 260, 190)</f>
        <v>260</v>
      </c>
      <c r="F342">
        <f>WEEKDAY(ekodom35[[#This Row],[Data]],2)</f>
        <v>3</v>
      </c>
      <c r="G342" s="4">
        <f>IF(ekodom35[[#This Row],[retencja]]= 0, G341+1, 0)</f>
        <v>1</v>
      </c>
      <c r="H342" s="4">
        <f>IF(AND(AND(ekodom35[[#This Row],[Dni bez deszczu dp]] &gt;= 5, MOD(ekodom35[[#This Row],[Dni bez deszczu dp]], 5) = 0), ekodom35[[#This Row],[Czy dobry przedział ]] = "TAK"), 300, 0)</f>
        <v>0</v>
      </c>
      <c r="I342" s="4" t="str">
        <f>IF(AND(ekodom35[[#This Row],[Data]] &gt;= DATE(2022,4,1), ekodom35[[#This Row],[Data]]&lt;=DATE(2022,9, 30)), "TAK", "NIE")</f>
        <v>NIE</v>
      </c>
      <c r="J342" s="4">
        <f>ekodom35[[#This Row],[Zużycie rodzinne]]+ekodom35[[#This Row],[Specjalne dolanie]]</f>
        <v>260</v>
      </c>
      <c r="K342" s="4">
        <f>ekodom35[[#This Row],[Stan po renetcji]]-ekodom35[[#This Row],[Zmiana]]</f>
        <v>13789</v>
      </c>
      <c r="L342" s="4">
        <f>MAX(ekodom35[[#This Row],[Zbiornik po zmianie]],0)</f>
        <v>13789</v>
      </c>
    </row>
    <row r="343" spans="1:12" x14ac:dyDescent="0.45">
      <c r="A343" s="1">
        <v>44903</v>
      </c>
      <c r="B343">
        <v>0</v>
      </c>
      <c r="C343">
        <f t="shared" si="5"/>
        <v>13789</v>
      </c>
      <c r="D343">
        <f>ekodom35[[#This Row],[retencja]]+ekodom35[[#This Row],[Stan przed]]</f>
        <v>13789</v>
      </c>
      <c r="E343">
        <f>IF(ekodom35[[#This Row],[Dzień tygodnia]] = 3, 260, 190)</f>
        <v>190</v>
      </c>
      <c r="F343">
        <f>WEEKDAY(ekodom35[[#This Row],[Data]],2)</f>
        <v>4</v>
      </c>
      <c r="G343" s="4">
        <f>IF(ekodom35[[#This Row],[retencja]]= 0, G342+1, 0)</f>
        <v>2</v>
      </c>
      <c r="H343" s="4">
        <f>IF(AND(AND(ekodom35[[#This Row],[Dni bez deszczu dp]] &gt;= 5, MOD(ekodom35[[#This Row],[Dni bez deszczu dp]], 5) = 0), ekodom35[[#This Row],[Czy dobry przedział ]] = "TAK"), 300, 0)</f>
        <v>0</v>
      </c>
      <c r="I343" s="4" t="str">
        <f>IF(AND(ekodom35[[#This Row],[Data]] &gt;= DATE(2022,4,1), ekodom35[[#This Row],[Data]]&lt;=DATE(2022,9, 30)), "TAK", "NIE")</f>
        <v>NIE</v>
      </c>
      <c r="J343" s="4">
        <f>ekodom35[[#This Row],[Zużycie rodzinne]]+ekodom35[[#This Row],[Specjalne dolanie]]</f>
        <v>190</v>
      </c>
      <c r="K343" s="4">
        <f>ekodom35[[#This Row],[Stan po renetcji]]-ekodom35[[#This Row],[Zmiana]]</f>
        <v>13599</v>
      </c>
      <c r="L343" s="4">
        <f>MAX(ekodom35[[#This Row],[Zbiornik po zmianie]],0)</f>
        <v>13599</v>
      </c>
    </row>
    <row r="344" spans="1:12" x14ac:dyDescent="0.45">
      <c r="A344" s="1">
        <v>44904</v>
      </c>
      <c r="B344">
        <v>0</v>
      </c>
      <c r="C344">
        <f t="shared" si="5"/>
        <v>13599</v>
      </c>
      <c r="D344">
        <f>ekodom35[[#This Row],[retencja]]+ekodom35[[#This Row],[Stan przed]]</f>
        <v>13599</v>
      </c>
      <c r="E344">
        <f>IF(ekodom35[[#This Row],[Dzień tygodnia]] = 3, 260, 190)</f>
        <v>190</v>
      </c>
      <c r="F344">
        <f>WEEKDAY(ekodom35[[#This Row],[Data]],2)</f>
        <v>5</v>
      </c>
      <c r="G344" s="4">
        <f>IF(ekodom35[[#This Row],[retencja]]= 0, G343+1, 0)</f>
        <v>3</v>
      </c>
      <c r="H344" s="4">
        <f>IF(AND(AND(ekodom35[[#This Row],[Dni bez deszczu dp]] &gt;= 5, MOD(ekodom35[[#This Row],[Dni bez deszczu dp]], 5) = 0), ekodom35[[#This Row],[Czy dobry przedział ]] = "TAK"), 300, 0)</f>
        <v>0</v>
      </c>
      <c r="I344" s="4" t="str">
        <f>IF(AND(ekodom35[[#This Row],[Data]] &gt;= DATE(2022,4,1), ekodom35[[#This Row],[Data]]&lt;=DATE(2022,9, 30)), "TAK", "NIE")</f>
        <v>NIE</v>
      </c>
      <c r="J344" s="4">
        <f>ekodom35[[#This Row],[Zużycie rodzinne]]+ekodom35[[#This Row],[Specjalne dolanie]]</f>
        <v>190</v>
      </c>
      <c r="K344" s="4">
        <f>ekodom35[[#This Row],[Stan po renetcji]]-ekodom35[[#This Row],[Zmiana]]</f>
        <v>13409</v>
      </c>
      <c r="L344" s="4">
        <f>MAX(ekodom35[[#This Row],[Zbiornik po zmianie]],0)</f>
        <v>13409</v>
      </c>
    </row>
    <row r="345" spans="1:12" x14ac:dyDescent="0.45">
      <c r="A345" s="1">
        <v>44905</v>
      </c>
      <c r="B345">
        <v>0</v>
      </c>
      <c r="C345">
        <f t="shared" si="5"/>
        <v>13409</v>
      </c>
      <c r="D345">
        <f>ekodom35[[#This Row],[retencja]]+ekodom35[[#This Row],[Stan przed]]</f>
        <v>13409</v>
      </c>
      <c r="E345">
        <f>IF(ekodom35[[#This Row],[Dzień tygodnia]] = 3, 260, 190)</f>
        <v>190</v>
      </c>
      <c r="F345">
        <f>WEEKDAY(ekodom35[[#This Row],[Data]],2)</f>
        <v>6</v>
      </c>
      <c r="G345" s="4">
        <f>IF(ekodom35[[#This Row],[retencja]]= 0, G344+1, 0)</f>
        <v>4</v>
      </c>
      <c r="H345" s="4">
        <f>IF(AND(AND(ekodom35[[#This Row],[Dni bez deszczu dp]] &gt;= 5, MOD(ekodom35[[#This Row],[Dni bez deszczu dp]], 5) = 0), ekodom35[[#This Row],[Czy dobry przedział ]] = "TAK"), 300, 0)</f>
        <v>0</v>
      </c>
      <c r="I345" s="4" t="str">
        <f>IF(AND(ekodom35[[#This Row],[Data]] &gt;= DATE(2022,4,1), ekodom35[[#This Row],[Data]]&lt;=DATE(2022,9, 30)), "TAK", "NIE")</f>
        <v>NIE</v>
      </c>
      <c r="J345" s="4">
        <f>ekodom35[[#This Row],[Zużycie rodzinne]]+ekodom35[[#This Row],[Specjalne dolanie]]</f>
        <v>190</v>
      </c>
      <c r="K345" s="4">
        <f>ekodom35[[#This Row],[Stan po renetcji]]-ekodom35[[#This Row],[Zmiana]]</f>
        <v>13219</v>
      </c>
      <c r="L345" s="4">
        <f>MAX(ekodom35[[#This Row],[Zbiornik po zmianie]],0)</f>
        <v>13219</v>
      </c>
    </row>
    <row r="346" spans="1:12" x14ac:dyDescent="0.45">
      <c r="A346" s="1">
        <v>44906</v>
      </c>
      <c r="B346">
        <v>0</v>
      </c>
      <c r="C346">
        <f t="shared" si="5"/>
        <v>13219</v>
      </c>
      <c r="D346">
        <f>ekodom35[[#This Row],[retencja]]+ekodom35[[#This Row],[Stan przed]]</f>
        <v>13219</v>
      </c>
      <c r="E346">
        <f>IF(ekodom35[[#This Row],[Dzień tygodnia]] = 3, 260, 190)</f>
        <v>190</v>
      </c>
      <c r="F346">
        <f>WEEKDAY(ekodom35[[#This Row],[Data]],2)</f>
        <v>7</v>
      </c>
      <c r="G346" s="4">
        <f>IF(ekodom35[[#This Row],[retencja]]= 0, G345+1, 0)</f>
        <v>5</v>
      </c>
      <c r="H346" s="4">
        <f>IF(AND(AND(ekodom35[[#This Row],[Dni bez deszczu dp]] &gt;= 5, MOD(ekodom35[[#This Row],[Dni bez deszczu dp]], 5) = 0), ekodom35[[#This Row],[Czy dobry przedział ]] = "TAK"), 300, 0)</f>
        <v>0</v>
      </c>
      <c r="I346" s="4" t="str">
        <f>IF(AND(ekodom35[[#This Row],[Data]] &gt;= DATE(2022,4,1), ekodom35[[#This Row],[Data]]&lt;=DATE(2022,9, 30)), "TAK", "NIE")</f>
        <v>NIE</v>
      </c>
      <c r="J346" s="4">
        <f>ekodom35[[#This Row],[Zużycie rodzinne]]+ekodom35[[#This Row],[Specjalne dolanie]]</f>
        <v>190</v>
      </c>
      <c r="K346" s="4">
        <f>ekodom35[[#This Row],[Stan po renetcji]]-ekodom35[[#This Row],[Zmiana]]</f>
        <v>13029</v>
      </c>
      <c r="L346" s="4">
        <f>MAX(ekodom35[[#This Row],[Zbiornik po zmianie]],0)</f>
        <v>13029</v>
      </c>
    </row>
    <row r="347" spans="1:12" x14ac:dyDescent="0.45">
      <c r="A347" s="1">
        <v>44907</v>
      </c>
      <c r="B347">
        <v>0</v>
      </c>
      <c r="C347">
        <f t="shared" si="5"/>
        <v>13029</v>
      </c>
      <c r="D347">
        <f>ekodom35[[#This Row],[retencja]]+ekodom35[[#This Row],[Stan przed]]</f>
        <v>13029</v>
      </c>
      <c r="E347">
        <f>IF(ekodom35[[#This Row],[Dzień tygodnia]] = 3, 260, 190)</f>
        <v>190</v>
      </c>
      <c r="F347">
        <f>WEEKDAY(ekodom35[[#This Row],[Data]],2)</f>
        <v>1</v>
      </c>
      <c r="G347" s="4">
        <f>IF(ekodom35[[#This Row],[retencja]]= 0, G346+1, 0)</f>
        <v>6</v>
      </c>
      <c r="H347" s="4">
        <f>IF(AND(AND(ekodom35[[#This Row],[Dni bez deszczu dp]] &gt;= 5, MOD(ekodom35[[#This Row],[Dni bez deszczu dp]], 5) = 0), ekodom35[[#This Row],[Czy dobry przedział ]] = "TAK"), 300, 0)</f>
        <v>0</v>
      </c>
      <c r="I347" s="4" t="str">
        <f>IF(AND(ekodom35[[#This Row],[Data]] &gt;= DATE(2022,4,1), ekodom35[[#This Row],[Data]]&lt;=DATE(2022,9, 30)), "TAK", "NIE")</f>
        <v>NIE</v>
      </c>
      <c r="J347" s="4">
        <f>ekodom35[[#This Row],[Zużycie rodzinne]]+ekodom35[[#This Row],[Specjalne dolanie]]</f>
        <v>190</v>
      </c>
      <c r="K347" s="4">
        <f>ekodom35[[#This Row],[Stan po renetcji]]-ekodom35[[#This Row],[Zmiana]]</f>
        <v>12839</v>
      </c>
      <c r="L347" s="4">
        <f>MAX(ekodom35[[#This Row],[Zbiornik po zmianie]],0)</f>
        <v>12839</v>
      </c>
    </row>
    <row r="348" spans="1:12" x14ac:dyDescent="0.45">
      <c r="A348" s="1">
        <v>44908</v>
      </c>
      <c r="B348">
        <v>145</v>
      </c>
      <c r="C348">
        <f t="shared" si="5"/>
        <v>12839</v>
      </c>
      <c r="D348">
        <f>ekodom35[[#This Row],[retencja]]+ekodom35[[#This Row],[Stan przed]]</f>
        <v>12984</v>
      </c>
      <c r="E348">
        <f>IF(ekodom35[[#This Row],[Dzień tygodnia]] = 3, 260, 190)</f>
        <v>190</v>
      </c>
      <c r="F348">
        <f>WEEKDAY(ekodom35[[#This Row],[Data]],2)</f>
        <v>2</v>
      </c>
      <c r="G348" s="4">
        <f>IF(ekodom35[[#This Row],[retencja]]= 0, G347+1, 0)</f>
        <v>0</v>
      </c>
      <c r="H348" s="4">
        <f>IF(AND(AND(ekodom35[[#This Row],[Dni bez deszczu dp]] &gt;= 5, MOD(ekodom35[[#This Row],[Dni bez deszczu dp]], 5) = 0), ekodom35[[#This Row],[Czy dobry przedział ]] = "TAK"), 300, 0)</f>
        <v>0</v>
      </c>
      <c r="I348" s="4" t="str">
        <f>IF(AND(ekodom35[[#This Row],[Data]] &gt;= DATE(2022,4,1), ekodom35[[#This Row],[Data]]&lt;=DATE(2022,9, 30)), "TAK", "NIE")</f>
        <v>NIE</v>
      </c>
      <c r="J348" s="4">
        <f>ekodom35[[#This Row],[Zużycie rodzinne]]+ekodom35[[#This Row],[Specjalne dolanie]]</f>
        <v>190</v>
      </c>
      <c r="K348" s="4">
        <f>ekodom35[[#This Row],[Stan po renetcji]]-ekodom35[[#This Row],[Zmiana]]</f>
        <v>12794</v>
      </c>
      <c r="L348" s="4">
        <f>MAX(ekodom35[[#This Row],[Zbiornik po zmianie]],0)</f>
        <v>12794</v>
      </c>
    </row>
    <row r="349" spans="1:12" x14ac:dyDescent="0.45">
      <c r="A349" s="1">
        <v>44909</v>
      </c>
      <c r="B349">
        <v>0</v>
      </c>
      <c r="C349">
        <f t="shared" si="5"/>
        <v>12794</v>
      </c>
      <c r="D349">
        <f>ekodom35[[#This Row],[retencja]]+ekodom35[[#This Row],[Stan przed]]</f>
        <v>12794</v>
      </c>
      <c r="E349">
        <f>IF(ekodom35[[#This Row],[Dzień tygodnia]] = 3, 260, 190)</f>
        <v>260</v>
      </c>
      <c r="F349">
        <f>WEEKDAY(ekodom35[[#This Row],[Data]],2)</f>
        <v>3</v>
      </c>
      <c r="G349" s="4">
        <f>IF(ekodom35[[#This Row],[retencja]]= 0, G348+1, 0)</f>
        <v>1</v>
      </c>
      <c r="H349" s="4">
        <f>IF(AND(AND(ekodom35[[#This Row],[Dni bez deszczu dp]] &gt;= 5, MOD(ekodom35[[#This Row],[Dni bez deszczu dp]], 5) = 0), ekodom35[[#This Row],[Czy dobry przedział ]] = "TAK"), 300, 0)</f>
        <v>0</v>
      </c>
      <c r="I349" s="4" t="str">
        <f>IF(AND(ekodom35[[#This Row],[Data]] &gt;= DATE(2022,4,1), ekodom35[[#This Row],[Data]]&lt;=DATE(2022,9, 30)), "TAK", "NIE")</f>
        <v>NIE</v>
      </c>
      <c r="J349" s="4">
        <f>ekodom35[[#This Row],[Zużycie rodzinne]]+ekodom35[[#This Row],[Specjalne dolanie]]</f>
        <v>260</v>
      </c>
      <c r="K349" s="4">
        <f>ekodom35[[#This Row],[Stan po renetcji]]-ekodom35[[#This Row],[Zmiana]]</f>
        <v>12534</v>
      </c>
      <c r="L349" s="4">
        <f>MAX(ekodom35[[#This Row],[Zbiornik po zmianie]],0)</f>
        <v>12534</v>
      </c>
    </row>
    <row r="350" spans="1:12" x14ac:dyDescent="0.45">
      <c r="A350" s="1">
        <v>44910</v>
      </c>
      <c r="B350">
        <v>0</v>
      </c>
      <c r="C350">
        <f t="shared" si="5"/>
        <v>12534</v>
      </c>
      <c r="D350">
        <f>ekodom35[[#This Row],[retencja]]+ekodom35[[#This Row],[Stan przed]]</f>
        <v>12534</v>
      </c>
      <c r="E350">
        <f>IF(ekodom35[[#This Row],[Dzień tygodnia]] = 3, 260, 190)</f>
        <v>190</v>
      </c>
      <c r="F350">
        <f>WEEKDAY(ekodom35[[#This Row],[Data]],2)</f>
        <v>4</v>
      </c>
      <c r="G350" s="4">
        <f>IF(ekodom35[[#This Row],[retencja]]= 0, G349+1, 0)</f>
        <v>2</v>
      </c>
      <c r="H350" s="4">
        <f>IF(AND(AND(ekodom35[[#This Row],[Dni bez deszczu dp]] &gt;= 5, MOD(ekodom35[[#This Row],[Dni bez deszczu dp]], 5) = 0), ekodom35[[#This Row],[Czy dobry przedział ]] = "TAK"), 300, 0)</f>
        <v>0</v>
      </c>
      <c r="I350" s="4" t="str">
        <f>IF(AND(ekodom35[[#This Row],[Data]] &gt;= DATE(2022,4,1), ekodom35[[#This Row],[Data]]&lt;=DATE(2022,9, 30)), "TAK", "NIE")</f>
        <v>NIE</v>
      </c>
      <c r="J350" s="4">
        <f>ekodom35[[#This Row],[Zużycie rodzinne]]+ekodom35[[#This Row],[Specjalne dolanie]]</f>
        <v>190</v>
      </c>
      <c r="K350" s="4">
        <f>ekodom35[[#This Row],[Stan po renetcji]]-ekodom35[[#This Row],[Zmiana]]</f>
        <v>12344</v>
      </c>
      <c r="L350" s="4">
        <f>MAX(ekodom35[[#This Row],[Zbiornik po zmianie]],0)</f>
        <v>12344</v>
      </c>
    </row>
    <row r="351" spans="1:12" x14ac:dyDescent="0.45">
      <c r="A351" s="1">
        <v>44911</v>
      </c>
      <c r="B351">
        <v>24</v>
      </c>
      <c r="C351">
        <f t="shared" si="5"/>
        <v>12344</v>
      </c>
      <c r="D351">
        <f>ekodom35[[#This Row],[retencja]]+ekodom35[[#This Row],[Stan przed]]</f>
        <v>12368</v>
      </c>
      <c r="E351">
        <f>IF(ekodom35[[#This Row],[Dzień tygodnia]] = 3, 260, 190)</f>
        <v>190</v>
      </c>
      <c r="F351">
        <f>WEEKDAY(ekodom35[[#This Row],[Data]],2)</f>
        <v>5</v>
      </c>
      <c r="G351" s="4">
        <f>IF(ekodom35[[#This Row],[retencja]]= 0, G350+1, 0)</f>
        <v>0</v>
      </c>
      <c r="H351" s="4">
        <f>IF(AND(AND(ekodom35[[#This Row],[Dni bez deszczu dp]] &gt;= 5, MOD(ekodom35[[#This Row],[Dni bez deszczu dp]], 5) = 0), ekodom35[[#This Row],[Czy dobry przedział ]] = "TAK"), 300, 0)</f>
        <v>0</v>
      </c>
      <c r="I351" s="4" t="str">
        <f>IF(AND(ekodom35[[#This Row],[Data]] &gt;= DATE(2022,4,1), ekodom35[[#This Row],[Data]]&lt;=DATE(2022,9, 30)), "TAK", "NIE")</f>
        <v>NIE</v>
      </c>
      <c r="J351" s="4">
        <f>ekodom35[[#This Row],[Zużycie rodzinne]]+ekodom35[[#This Row],[Specjalne dolanie]]</f>
        <v>190</v>
      </c>
      <c r="K351" s="4">
        <f>ekodom35[[#This Row],[Stan po renetcji]]-ekodom35[[#This Row],[Zmiana]]</f>
        <v>12178</v>
      </c>
      <c r="L351" s="4">
        <f>MAX(ekodom35[[#This Row],[Zbiornik po zmianie]],0)</f>
        <v>12178</v>
      </c>
    </row>
    <row r="352" spans="1:12" x14ac:dyDescent="0.45">
      <c r="A352" s="1">
        <v>44912</v>
      </c>
      <c r="B352">
        <v>0</v>
      </c>
      <c r="C352">
        <f t="shared" si="5"/>
        <v>12178</v>
      </c>
      <c r="D352">
        <f>ekodom35[[#This Row],[retencja]]+ekodom35[[#This Row],[Stan przed]]</f>
        <v>12178</v>
      </c>
      <c r="E352">
        <f>IF(ekodom35[[#This Row],[Dzień tygodnia]] = 3, 260, 190)</f>
        <v>190</v>
      </c>
      <c r="F352">
        <f>WEEKDAY(ekodom35[[#This Row],[Data]],2)</f>
        <v>6</v>
      </c>
      <c r="G352" s="4">
        <f>IF(ekodom35[[#This Row],[retencja]]= 0, G351+1, 0)</f>
        <v>1</v>
      </c>
      <c r="H352" s="4">
        <f>IF(AND(AND(ekodom35[[#This Row],[Dni bez deszczu dp]] &gt;= 5, MOD(ekodom35[[#This Row],[Dni bez deszczu dp]], 5) = 0), ekodom35[[#This Row],[Czy dobry przedział ]] = "TAK"), 300, 0)</f>
        <v>0</v>
      </c>
      <c r="I352" s="4" t="str">
        <f>IF(AND(ekodom35[[#This Row],[Data]] &gt;= DATE(2022,4,1), ekodom35[[#This Row],[Data]]&lt;=DATE(2022,9, 30)), "TAK", "NIE")</f>
        <v>NIE</v>
      </c>
      <c r="J352" s="4">
        <f>ekodom35[[#This Row],[Zużycie rodzinne]]+ekodom35[[#This Row],[Specjalne dolanie]]</f>
        <v>190</v>
      </c>
      <c r="K352" s="4">
        <f>ekodom35[[#This Row],[Stan po renetcji]]-ekodom35[[#This Row],[Zmiana]]</f>
        <v>11988</v>
      </c>
      <c r="L352" s="4">
        <f>MAX(ekodom35[[#This Row],[Zbiornik po zmianie]],0)</f>
        <v>11988</v>
      </c>
    </row>
    <row r="353" spans="1:12" x14ac:dyDescent="0.45">
      <c r="A353" s="1">
        <v>44913</v>
      </c>
      <c r="B353">
        <v>0</v>
      </c>
      <c r="C353">
        <f t="shared" si="5"/>
        <v>11988</v>
      </c>
      <c r="D353">
        <f>ekodom35[[#This Row],[retencja]]+ekodom35[[#This Row],[Stan przed]]</f>
        <v>11988</v>
      </c>
      <c r="E353">
        <f>IF(ekodom35[[#This Row],[Dzień tygodnia]] = 3, 260, 190)</f>
        <v>190</v>
      </c>
      <c r="F353">
        <f>WEEKDAY(ekodom35[[#This Row],[Data]],2)</f>
        <v>7</v>
      </c>
      <c r="G353" s="4">
        <f>IF(ekodom35[[#This Row],[retencja]]= 0, G352+1, 0)</f>
        <v>2</v>
      </c>
      <c r="H353" s="4">
        <f>IF(AND(AND(ekodom35[[#This Row],[Dni bez deszczu dp]] &gt;= 5, MOD(ekodom35[[#This Row],[Dni bez deszczu dp]], 5) = 0), ekodom35[[#This Row],[Czy dobry przedział ]] = "TAK"), 300, 0)</f>
        <v>0</v>
      </c>
      <c r="I353" s="4" t="str">
        <f>IF(AND(ekodom35[[#This Row],[Data]] &gt;= DATE(2022,4,1), ekodom35[[#This Row],[Data]]&lt;=DATE(2022,9, 30)), "TAK", "NIE")</f>
        <v>NIE</v>
      </c>
      <c r="J353" s="4">
        <f>ekodom35[[#This Row],[Zużycie rodzinne]]+ekodom35[[#This Row],[Specjalne dolanie]]</f>
        <v>190</v>
      </c>
      <c r="K353" s="4">
        <f>ekodom35[[#This Row],[Stan po renetcji]]-ekodom35[[#This Row],[Zmiana]]</f>
        <v>11798</v>
      </c>
      <c r="L353" s="4">
        <f>MAX(ekodom35[[#This Row],[Zbiornik po zmianie]],0)</f>
        <v>11798</v>
      </c>
    </row>
    <row r="354" spans="1:12" x14ac:dyDescent="0.45">
      <c r="A354" s="1">
        <v>44914</v>
      </c>
      <c r="B354">
        <v>45</v>
      </c>
      <c r="C354">
        <f t="shared" si="5"/>
        <v>11798</v>
      </c>
      <c r="D354">
        <f>ekodom35[[#This Row],[retencja]]+ekodom35[[#This Row],[Stan przed]]</f>
        <v>11843</v>
      </c>
      <c r="E354">
        <f>IF(ekodom35[[#This Row],[Dzień tygodnia]] = 3, 260, 190)</f>
        <v>190</v>
      </c>
      <c r="F354">
        <f>WEEKDAY(ekodom35[[#This Row],[Data]],2)</f>
        <v>1</v>
      </c>
      <c r="G354" s="4">
        <f>IF(ekodom35[[#This Row],[retencja]]= 0, G353+1, 0)</f>
        <v>0</v>
      </c>
      <c r="H354" s="4">
        <f>IF(AND(AND(ekodom35[[#This Row],[Dni bez deszczu dp]] &gt;= 5, MOD(ekodom35[[#This Row],[Dni bez deszczu dp]], 5) = 0), ekodom35[[#This Row],[Czy dobry przedział ]] = "TAK"), 300, 0)</f>
        <v>0</v>
      </c>
      <c r="I354" s="4" t="str">
        <f>IF(AND(ekodom35[[#This Row],[Data]] &gt;= DATE(2022,4,1), ekodom35[[#This Row],[Data]]&lt;=DATE(2022,9, 30)), "TAK", "NIE")</f>
        <v>NIE</v>
      </c>
      <c r="J354" s="4">
        <f>ekodom35[[#This Row],[Zużycie rodzinne]]+ekodom35[[#This Row],[Specjalne dolanie]]</f>
        <v>190</v>
      </c>
      <c r="K354" s="4">
        <f>ekodom35[[#This Row],[Stan po renetcji]]-ekodom35[[#This Row],[Zmiana]]</f>
        <v>11653</v>
      </c>
      <c r="L354" s="4">
        <f>MAX(ekodom35[[#This Row],[Zbiornik po zmianie]],0)</f>
        <v>11653</v>
      </c>
    </row>
    <row r="355" spans="1:12" x14ac:dyDescent="0.45">
      <c r="A355" s="1">
        <v>44915</v>
      </c>
      <c r="B355">
        <v>97</v>
      </c>
      <c r="C355">
        <f t="shared" si="5"/>
        <v>11653</v>
      </c>
      <c r="D355">
        <f>ekodom35[[#This Row],[retencja]]+ekodom35[[#This Row],[Stan przed]]</f>
        <v>11750</v>
      </c>
      <c r="E355">
        <f>IF(ekodom35[[#This Row],[Dzień tygodnia]] = 3, 260, 190)</f>
        <v>190</v>
      </c>
      <c r="F355">
        <f>WEEKDAY(ekodom35[[#This Row],[Data]],2)</f>
        <v>2</v>
      </c>
      <c r="G355" s="4">
        <f>IF(ekodom35[[#This Row],[retencja]]= 0, G354+1, 0)</f>
        <v>0</v>
      </c>
      <c r="H355" s="4">
        <f>IF(AND(AND(ekodom35[[#This Row],[Dni bez deszczu dp]] &gt;= 5, MOD(ekodom35[[#This Row],[Dni bez deszczu dp]], 5) = 0), ekodom35[[#This Row],[Czy dobry przedział ]] = "TAK"), 300, 0)</f>
        <v>0</v>
      </c>
      <c r="I355" s="4" t="str">
        <f>IF(AND(ekodom35[[#This Row],[Data]] &gt;= DATE(2022,4,1), ekodom35[[#This Row],[Data]]&lt;=DATE(2022,9, 30)), "TAK", "NIE")</f>
        <v>NIE</v>
      </c>
      <c r="J355" s="4">
        <f>ekodom35[[#This Row],[Zużycie rodzinne]]+ekodom35[[#This Row],[Specjalne dolanie]]</f>
        <v>190</v>
      </c>
      <c r="K355" s="4">
        <f>ekodom35[[#This Row],[Stan po renetcji]]-ekodom35[[#This Row],[Zmiana]]</f>
        <v>11560</v>
      </c>
      <c r="L355" s="4">
        <f>MAX(ekodom35[[#This Row],[Zbiornik po zmianie]],0)</f>
        <v>11560</v>
      </c>
    </row>
    <row r="356" spans="1:12" x14ac:dyDescent="0.45">
      <c r="A356" s="1">
        <v>44916</v>
      </c>
      <c r="B356">
        <v>0</v>
      </c>
      <c r="C356">
        <f t="shared" si="5"/>
        <v>11560</v>
      </c>
      <c r="D356">
        <f>ekodom35[[#This Row],[retencja]]+ekodom35[[#This Row],[Stan przed]]</f>
        <v>11560</v>
      </c>
      <c r="E356">
        <f>IF(ekodom35[[#This Row],[Dzień tygodnia]] = 3, 260, 190)</f>
        <v>260</v>
      </c>
      <c r="F356">
        <f>WEEKDAY(ekodom35[[#This Row],[Data]],2)</f>
        <v>3</v>
      </c>
      <c r="G356" s="4">
        <f>IF(ekodom35[[#This Row],[retencja]]= 0, G355+1, 0)</f>
        <v>1</v>
      </c>
      <c r="H356" s="4">
        <f>IF(AND(AND(ekodom35[[#This Row],[Dni bez deszczu dp]] &gt;= 5, MOD(ekodom35[[#This Row],[Dni bez deszczu dp]], 5) = 0), ekodom35[[#This Row],[Czy dobry przedział ]] = "TAK"), 300, 0)</f>
        <v>0</v>
      </c>
      <c r="I356" s="4" t="str">
        <f>IF(AND(ekodom35[[#This Row],[Data]] &gt;= DATE(2022,4,1), ekodom35[[#This Row],[Data]]&lt;=DATE(2022,9, 30)), "TAK", "NIE")</f>
        <v>NIE</v>
      </c>
      <c r="J356" s="4">
        <f>ekodom35[[#This Row],[Zużycie rodzinne]]+ekodom35[[#This Row],[Specjalne dolanie]]</f>
        <v>260</v>
      </c>
      <c r="K356" s="4">
        <f>ekodom35[[#This Row],[Stan po renetcji]]-ekodom35[[#This Row],[Zmiana]]</f>
        <v>11300</v>
      </c>
      <c r="L356" s="4">
        <f>MAX(ekodom35[[#This Row],[Zbiornik po zmianie]],0)</f>
        <v>11300</v>
      </c>
    </row>
    <row r="357" spans="1:12" x14ac:dyDescent="0.45">
      <c r="A357" s="1">
        <v>44917</v>
      </c>
      <c r="B357">
        <v>22</v>
      </c>
      <c r="C357">
        <f t="shared" si="5"/>
        <v>11300</v>
      </c>
      <c r="D357">
        <f>ekodom35[[#This Row],[retencja]]+ekodom35[[#This Row],[Stan przed]]</f>
        <v>11322</v>
      </c>
      <c r="E357">
        <f>IF(ekodom35[[#This Row],[Dzień tygodnia]] = 3, 260, 190)</f>
        <v>190</v>
      </c>
      <c r="F357">
        <f>WEEKDAY(ekodom35[[#This Row],[Data]],2)</f>
        <v>4</v>
      </c>
      <c r="G357" s="4">
        <f>IF(ekodom35[[#This Row],[retencja]]= 0, G356+1, 0)</f>
        <v>0</v>
      </c>
      <c r="H357" s="4">
        <f>IF(AND(AND(ekodom35[[#This Row],[Dni bez deszczu dp]] &gt;= 5, MOD(ekodom35[[#This Row],[Dni bez deszczu dp]], 5) = 0), ekodom35[[#This Row],[Czy dobry przedział ]] = "TAK"), 300, 0)</f>
        <v>0</v>
      </c>
      <c r="I357" s="4" t="str">
        <f>IF(AND(ekodom35[[#This Row],[Data]] &gt;= DATE(2022,4,1), ekodom35[[#This Row],[Data]]&lt;=DATE(2022,9, 30)), "TAK", "NIE")</f>
        <v>NIE</v>
      </c>
      <c r="J357" s="4">
        <f>ekodom35[[#This Row],[Zużycie rodzinne]]+ekodom35[[#This Row],[Specjalne dolanie]]</f>
        <v>190</v>
      </c>
      <c r="K357" s="4">
        <f>ekodom35[[#This Row],[Stan po renetcji]]-ekodom35[[#This Row],[Zmiana]]</f>
        <v>11132</v>
      </c>
      <c r="L357" s="4">
        <f>MAX(ekodom35[[#This Row],[Zbiornik po zmianie]],0)</f>
        <v>11132</v>
      </c>
    </row>
    <row r="358" spans="1:12" x14ac:dyDescent="0.45">
      <c r="A358" s="1">
        <v>44918</v>
      </c>
      <c r="B358">
        <v>0</v>
      </c>
      <c r="C358">
        <f t="shared" si="5"/>
        <v>11132</v>
      </c>
      <c r="D358">
        <f>ekodom35[[#This Row],[retencja]]+ekodom35[[#This Row],[Stan przed]]</f>
        <v>11132</v>
      </c>
      <c r="E358">
        <f>IF(ekodom35[[#This Row],[Dzień tygodnia]] = 3, 260, 190)</f>
        <v>190</v>
      </c>
      <c r="F358">
        <f>WEEKDAY(ekodom35[[#This Row],[Data]],2)</f>
        <v>5</v>
      </c>
      <c r="G358" s="4">
        <f>IF(ekodom35[[#This Row],[retencja]]= 0, G357+1, 0)</f>
        <v>1</v>
      </c>
      <c r="H358" s="4">
        <f>IF(AND(AND(ekodom35[[#This Row],[Dni bez deszczu dp]] &gt;= 5, MOD(ekodom35[[#This Row],[Dni bez deszczu dp]], 5) = 0), ekodom35[[#This Row],[Czy dobry przedział ]] = "TAK"), 300, 0)</f>
        <v>0</v>
      </c>
      <c r="I358" s="4" t="str">
        <f>IF(AND(ekodom35[[#This Row],[Data]] &gt;= DATE(2022,4,1), ekodom35[[#This Row],[Data]]&lt;=DATE(2022,9, 30)), "TAK", "NIE")</f>
        <v>NIE</v>
      </c>
      <c r="J358" s="4">
        <f>ekodom35[[#This Row],[Zużycie rodzinne]]+ekodom35[[#This Row],[Specjalne dolanie]]</f>
        <v>190</v>
      </c>
      <c r="K358" s="4">
        <f>ekodom35[[#This Row],[Stan po renetcji]]-ekodom35[[#This Row],[Zmiana]]</f>
        <v>10942</v>
      </c>
      <c r="L358" s="4">
        <f>MAX(ekodom35[[#This Row],[Zbiornik po zmianie]],0)</f>
        <v>10942</v>
      </c>
    </row>
    <row r="359" spans="1:12" x14ac:dyDescent="0.45">
      <c r="A359" s="1">
        <v>44919</v>
      </c>
      <c r="B359">
        <v>0</v>
      </c>
      <c r="C359">
        <f t="shared" si="5"/>
        <v>10942</v>
      </c>
      <c r="D359">
        <f>ekodom35[[#This Row],[retencja]]+ekodom35[[#This Row],[Stan przed]]</f>
        <v>10942</v>
      </c>
      <c r="E359">
        <f>IF(ekodom35[[#This Row],[Dzień tygodnia]] = 3, 260, 190)</f>
        <v>190</v>
      </c>
      <c r="F359">
        <f>WEEKDAY(ekodom35[[#This Row],[Data]],2)</f>
        <v>6</v>
      </c>
      <c r="G359" s="4">
        <f>IF(ekodom35[[#This Row],[retencja]]= 0, G358+1, 0)</f>
        <v>2</v>
      </c>
      <c r="H359" s="4">
        <f>IF(AND(AND(ekodom35[[#This Row],[Dni bez deszczu dp]] &gt;= 5, MOD(ekodom35[[#This Row],[Dni bez deszczu dp]], 5) = 0), ekodom35[[#This Row],[Czy dobry przedział ]] = "TAK"), 300, 0)</f>
        <v>0</v>
      </c>
      <c r="I359" s="4" t="str">
        <f>IF(AND(ekodom35[[#This Row],[Data]] &gt;= DATE(2022,4,1), ekodom35[[#This Row],[Data]]&lt;=DATE(2022,9, 30)), "TAK", "NIE")</f>
        <v>NIE</v>
      </c>
      <c r="J359" s="4">
        <f>ekodom35[[#This Row],[Zużycie rodzinne]]+ekodom35[[#This Row],[Specjalne dolanie]]</f>
        <v>190</v>
      </c>
      <c r="K359" s="4">
        <f>ekodom35[[#This Row],[Stan po renetcji]]-ekodom35[[#This Row],[Zmiana]]</f>
        <v>10752</v>
      </c>
      <c r="L359" s="4">
        <f>MAX(ekodom35[[#This Row],[Zbiornik po zmianie]],0)</f>
        <v>10752</v>
      </c>
    </row>
    <row r="360" spans="1:12" x14ac:dyDescent="0.45">
      <c r="A360" s="1">
        <v>44920</v>
      </c>
      <c r="B360">
        <v>0</v>
      </c>
      <c r="C360">
        <f t="shared" si="5"/>
        <v>10752</v>
      </c>
      <c r="D360">
        <f>ekodom35[[#This Row],[retencja]]+ekodom35[[#This Row],[Stan przed]]</f>
        <v>10752</v>
      </c>
      <c r="E360">
        <f>IF(ekodom35[[#This Row],[Dzień tygodnia]] = 3, 260, 190)</f>
        <v>190</v>
      </c>
      <c r="F360">
        <f>WEEKDAY(ekodom35[[#This Row],[Data]],2)</f>
        <v>7</v>
      </c>
      <c r="G360" s="4">
        <f>IF(ekodom35[[#This Row],[retencja]]= 0, G359+1, 0)</f>
        <v>3</v>
      </c>
      <c r="H360" s="4">
        <f>IF(AND(AND(ekodom35[[#This Row],[Dni bez deszczu dp]] &gt;= 5, MOD(ekodom35[[#This Row],[Dni bez deszczu dp]], 5) = 0), ekodom35[[#This Row],[Czy dobry przedział ]] = "TAK"), 300, 0)</f>
        <v>0</v>
      </c>
      <c r="I360" s="4" t="str">
        <f>IF(AND(ekodom35[[#This Row],[Data]] &gt;= DATE(2022,4,1), ekodom35[[#This Row],[Data]]&lt;=DATE(2022,9, 30)), "TAK", "NIE")</f>
        <v>NIE</v>
      </c>
      <c r="J360" s="4">
        <f>ekodom35[[#This Row],[Zużycie rodzinne]]+ekodom35[[#This Row],[Specjalne dolanie]]</f>
        <v>190</v>
      </c>
      <c r="K360" s="4">
        <f>ekodom35[[#This Row],[Stan po renetcji]]-ekodom35[[#This Row],[Zmiana]]</f>
        <v>10562</v>
      </c>
      <c r="L360" s="4">
        <f>MAX(ekodom35[[#This Row],[Zbiornik po zmianie]],0)</f>
        <v>10562</v>
      </c>
    </row>
    <row r="361" spans="1:12" x14ac:dyDescent="0.45">
      <c r="A361" s="1">
        <v>44921</v>
      </c>
      <c r="B361">
        <v>135</v>
      </c>
      <c r="C361">
        <f t="shared" si="5"/>
        <v>10562</v>
      </c>
      <c r="D361">
        <f>ekodom35[[#This Row],[retencja]]+ekodom35[[#This Row],[Stan przed]]</f>
        <v>10697</v>
      </c>
      <c r="E361">
        <f>IF(ekodom35[[#This Row],[Dzień tygodnia]] = 3, 260, 190)</f>
        <v>190</v>
      </c>
      <c r="F361">
        <f>WEEKDAY(ekodom35[[#This Row],[Data]],2)</f>
        <v>1</v>
      </c>
      <c r="G361" s="4">
        <f>IF(ekodom35[[#This Row],[retencja]]= 0, G360+1, 0)</f>
        <v>0</v>
      </c>
      <c r="H361" s="4">
        <f>IF(AND(AND(ekodom35[[#This Row],[Dni bez deszczu dp]] &gt;= 5, MOD(ekodom35[[#This Row],[Dni bez deszczu dp]], 5) = 0), ekodom35[[#This Row],[Czy dobry przedział ]] = "TAK"), 300, 0)</f>
        <v>0</v>
      </c>
      <c r="I361" s="4" t="str">
        <f>IF(AND(ekodom35[[#This Row],[Data]] &gt;= DATE(2022,4,1), ekodom35[[#This Row],[Data]]&lt;=DATE(2022,9, 30)), "TAK", "NIE")</f>
        <v>NIE</v>
      </c>
      <c r="J361" s="4">
        <f>ekodom35[[#This Row],[Zużycie rodzinne]]+ekodom35[[#This Row],[Specjalne dolanie]]</f>
        <v>190</v>
      </c>
      <c r="K361" s="4">
        <f>ekodom35[[#This Row],[Stan po renetcji]]-ekodom35[[#This Row],[Zmiana]]</f>
        <v>10507</v>
      </c>
      <c r="L361" s="4">
        <f>MAX(ekodom35[[#This Row],[Zbiornik po zmianie]],0)</f>
        <v>10507</v>
      </c>
    </row>
    <row r="362" spans="1:12" x14ac:dyDescent="0.45">
      <c r="A362" s="1">
        <v>44922</v>
      </c>
      <c r="B362">
        <v>0</v>
      </c>
      <c r="C362">
        <f t="shared" si="5"/>
        <v>10507</v>
      </c>
      <c r="D362">
        <f>ekodom35[[#This Row],[retencja]]+ekodom35[[#This Row],[Stan przed]]</f>
        <v>10507</v>
      </c>
      <c r="E362">
        <f>IF(ekodom35[[#This Row],[Dzień tygodnia]] = 3, 260, 190)</f>
        <v>190</v>
      </c>
      <c r="F362">
        <f>WEEKDAY(ekodom35[[#This Row],[Data]],2)</f>
        <v>2</v>
      </c>
      <c r="G362" s="4">
        <f>IF(ekodom35[[#This Row],[retencja]]= 0, G361+1, 0)</f>
        <v>1</v>
      </c>
      <c r="H362" s="4">
        <f>IF(AND(AND(ekodom35[[#This Row],[Dni bez deszczu dp]] &gt;= 5, MOD(ekodom35[[#This Row],[Dni bez deszczu dp]], 5) = 0), ekodom35[[#This Row],[Czy dobry przedział ]] = "TAK"), 300, 0)</f>
        <v>0</v>
      </c>
      <c r="I362" s="4" t="str">
        <f>IF(AND(ekodom35[[#This Row],[Data]] &gt;= DATE(2022,4,1), ekodom35[[#This Row],[Data]]&lt;=DATE(2022,9, 30)), "TAK", "NIE")</f>
        <v>NIE</v>
      </c>
      <c r="J362" s="4">
        <f>ekodom35[[#This Row],[Zużycie rodzinne]]+ekodom35[[#This Row],[Specjalne dolanie]]</f>
        <v>190</v>
      </c>
      <c r="K362" s="4">
        <f>ekodom35[[#This Row],[Stan po renetcji]]-ekodom35[[#This Row],[Zmiana]]</f>
        <v>10317</v>
      </c>
      <c r="L362" s="4">
        <f>MAX(ekodom35[[#This Row],[Zbiornik po zmianie]],0)</f>
        <v>10317</v>
      </c>
    </row>
    <row r="363" spans="1:12" x14ac:dyDescent="0.45">
      <c r="A363" s="1">
        <v>44923</v>
      </c>
      <c r="B363">
        <v>153</v>
      </c>
      <c r="C363">
        <f t="shared" si="5"/>
        <v>10317</v>
      </c>
      <c r="D363">
        <f>ekodom35[[#This Row],[retencja]]+ekodom35[[#This Row],[Stan przed]]</f>
        <v>10470</v>
      </c>
      <c r="E363">
        <f>IF(ekodom35[[#This Row],[Dzień tygodnia]] = 3, 260, 190)</f>
        <v>260</v>
      </c>
      <c r="F363">
        <f>WEEKDAY(ekodom35[[#This Row],[Data]],2)</f>
        <v>3</v>
      </c>
      <c r="G363" s="4">
        <f>IF(ekodom35[[#This Row],[retencja]]= 0, G362+1, 0)</f>
        <v>0</v>
      </c>
      <c r="H363" s="4">
        <f>IF(AND(AND(ekodom35[[#This Row],[Dni bez deszczu dp]] &gt;= 5, MOD(ekodom35[[#This Row],[Dni bez deszczu dp]], 5) = 0), ekodom35[[#This Row],[Czy dobry przedział ]] = "TAK"), 300, 0)</f>
        <v>0</v>
      </c>
      <c r="I363" s="4" t="str">
        <f>IF(AND(ekodom35[[#This Row],[Data]] &gt;= DATE(2022,4,1), ekodom35[[#This Row],[Data]]&lt;=DATE(2022,9, 30)), "TAK", "NIE")</f>
        <v>NIE</v>
      </c>
      <c r="J363" s="4">
        <f>ekodom35[[#This Row],[Zużycie rodzinne]]+ekodom35[[#This Row],[Specjalne dolanie]]</f>
        <v>260</v>
      </c>
      <c r="K363" s="4">
        <f>ekodom35[[#This Row],[Stan po renetcji]]-ekodom35[[#This Row],[Zmiana]]</f>
        <v>10210</v>
      </c>
      <c r="L363" s="4">
        <f>MAX(ekodom35[[#This Row],[Zbiornik po zmianie]],0)</f>
        <v>10210</v>
      </c>
    </row>
    <row r="364" spans="1:12" x14ac:dyDescent="0.45">
      <c r="A364" s="1">
        <v>44924</v>
      </c>
      <c r="B364">
        <v>0</v>
      </c>
      <c r="C364">
        <f t="shared" si="5"/>
        <v>10210</v>
      </c>
      <c r="D364">
        <f>ekodom35[[#This Row],[retencja]]+ekodom35[[#This Row],[Stan przed]]</f>
        <v>10210</v>
      </c>
      <c r="E364">
        <f>IF(ekodom35[[#This Row],[Dzień tygodnia]] = 3, 260, 190)</f>
        <v>190</v>
      </c>
      <c r="F364">
        <f>WEEKDAY(ekodom35[[#This Row],[Data]],2)</f>
        <v>4</v>
      </c>
      <c r="G364" s="4">
        <f>IF(ekodom35[[#This Row],[retencja]]= 0, G363+1, 0)</f>
        <v>1</v>
      </c>
      <c r="H364" s="4">
        <f>IF(AND(AND(ekodom35[[#This Row],[Dni bez deszczu dp]] &gt;= 5, MOD(ekodom35[[#This Row],[Dni bez deszczu dp]], 5) = 0), ekodom35[[#This Row],[Czy dobry przedział ]] = "TAK"), 300, 0)</f>
        <v>0</v>
      </c>
      <c r="I364" s="4" t="str">
        <f>IF(AND(ekodom35[[#This Row],[Data]] &gt;= DATE(2022,4,1), ekodom35[[#This Row],[Data]]&lt;=DATE(2022,9, 30)), "TAK", "NIE")</f>
        <v>NIE</v>
      </c>
      <c r="J364" s="4">
        <f>ekodom35[[#This Row],[Zużycie rodzinne]]+ekodom35[[#This Row],[Specjalne dolanie]]</f>
        <v>190</v>
      </c>
      <c r="K364" s="4">
        <f>ekodom35[[#This Row],[Stan po renetcji]]-ekodom35[[#This Row],[Zmiana]]</f>
        <v>10020</v>
      </c>
      <c r="L364" s="4">
        <f>MAX(ekodom35[[#This Row],[Zbiornik po zmianie]],0)</f>
        <v>10020</v>
      </c>
    </row>
    <row r="365" spans="1:12" x14ac:dyDescent="0.45">
      <c r="A365" s="1">
        <v>44925</v>
      </c>
      <c r="B365">
        <v>0</v>
      </c>
      <c r="C365">
        <f t="shared" si="5"/>
        <v>10020</v>
      </c>
      <c r="D365">
        <f>ekodom35[[#This Row],[retencja]]+ekodom35[[#This Row],[Stan przed]]</f>
        <v>10020</v>
      </c>
      <c r="E365">
        <f>IF(ekodom35[[#This Row],[Dzień tygodnia]] = 3, 260, 190)</f>
        <v>190</v>
      </c>
      <c r="F365">
        <f>WEEKDAY(ekodom35[[#This Row],[Data]],2)</f>
        <v>5</v>
      </c>
      <c r="G365" s="4">
        <f>IF(ekodom35[[#This Row],[retencja]]= 0, G364+1, 0)</f>
        <v>2</v>
      </c>
      <c r="H365" s="4">
        <f>IF(AND(AND(ekodom35[[#This Row],[Dni bez deszczu dp]] &gt;= 5, MOD(ekodom35[[#This Row],[Dni bez deszczu dp]], 5) = 0), ekodom35[[#This Row],[Czy dobry przedział ]] = "TAK"), 300, 0)</f>
        <v>0</v>
      </c>
      <c r="I365" s="4" t="str">
        <f>IF(AND(ekodom35[[#This Row],[Data]] &gt;= DATE(2022,4,1), ekodom35[[#This Row],[Data]]&lt;=DATE(2022,9, 30)), "TAK", "NIE")</f>
        <v>NIE</v>
      </c>
      <c r="J365" s="4">
        <f>ekodom35[[#This Row],[Zużycie rodzinne]]+ekodom35[[#This Row],[Specjalne dolanie]]</f>
        <v>190</v>
      </c>
      <c r="K365" s="4">
        <f>ekodom35[[#This Row],[Stan po renetcji]]-ekodom35[[#This Row],[Zmiana]]</f>
        <v>9830</v>
      </c>
      <c r="L365" s="4">
        <f>MAX(ekodom35[[#This Row],[Zbiornik po zmianie]],0)</f>
        <v>9830</v>
      </c>
    </row>
    <row r="366" spans="1:12" x14ac:dyDescent="0.45">
      <c r="A366" s="1">
        <v>44926</v>
      </c>
      <c r="B366">
        <v>144</v>
      </c>
      <c r="C366">
        <f t="shared" si="5"/>
        <v>9830</v>
      </c>
      <c r="D366">
        <f>ekodom35[[#This Row],[retencja]]+ekodom35[[#This Row],[Stan przed]]</f>
        <v>9974</v>
      </c>
      <c r="E366">
        <f>IF(ekodom35[[#This Row],[Dzień tygodnia]] = 3, 260, 190)</f>
        <v>190</v>
      </c>
      <c r="F366">
        <f>WEEKDAY(ekodom35[[#This Row],[Data]],2)</f>
        <v>6</v>
      </c>
      <c r="G366" s="4">
        <f>IF(ekodom35[[#This Row],[retencja]]= 0, G365+1, 0)</f>
        <v>0</v>
      </c>
      <c r="H366" s="4">
        <f>IF(AND(AND(ekodom35[[#This Row],[Dni bez deszczu dp]] &gt;= 5, MOD(ekodom35[[#This Row],[Dni bez deszczu dp]], 5) = 0), ekodom35[[#This Row],[Czy dobry przedział ]] = "TAK"), 300, 0)</f>
        <v>0</v>
      </c>
      <c r="I366" s="4" t="str">
        <f>IF(AND(ekodom35[[#This Row],[Data]] &gt;= DATE(2022,4,1), ekodom35[[#This Row],[Data]]&lt;=DATE(2022,9, 30)), "TAK", "NIE")</f>
        <v>NIE</v>
      </c>
      <c r="J366" s="4">
        <f>ekodom35[[#This Row],[Zużycie rodzinne]]+ekodom35[[#This Row],[Specjalne dolanie]]</f>
        <v>190</v>
      </c>
      <c r="K366" s="4">
        <f>ekodom35[[#This Row],[Stan po renetcji]]-ekodom35[[#This Row],[Zmiana]]</f>
        <v>9784</v>
      </c>
      <c r="L366" s="4">
        <f>MAX(ekodom35[[#This Row],[Zbiornik po zmianie]],0)</f>
        <v>9784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C733-A682-450B-B43C-70591D2ECF1A}">
  <dimension ref="A1:O366"/>
  <sheetViews>
    <sheetView tabSelected="1" workbookViewId="0">
      <selection activeCell="O4" sqref="O4"/>
    </sheetView>
  </sheetViews>
  <sheetFormatPr defaultRowHeight="14.25" x14ac:dyDescent="0.45"/>
  <cols>
    <col min="1" max="1" width="9.9296875" bestFit="1" customWidth="1"/>
    <col min="2" max="2" width="9.53125" bestFit="1" customWidth="1"/>
    <col min="3" max="3" width="9.53125" customWidth="1"/>
    <col min="4" max="4" width="16.59765625" customWidth="1"/>
    <col min="5" max="5" width="15.3984375" customWidth="1"/>
  </cols>
  <sheetData>
    <row r="1" spans="1:15" x14ac:dyDescent="0.4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45">
      <c r="A2" s="1">
        <v>44562</v>
      </c>
      <c r="B2">
        <v>0</v>
      </c>
      <c r="C2">
        <v>5000</v>
      </c>
      <c r="D2">
        <f>ekodom36[[#This Row],[retencja]]+ekodom36[[#This Row],[Stan przed]]</f>
        <v>5000</v>
      </c>
      <c r="E2">
        <f>IF(ekodom36[[#This Row],[Dzień tygodnia]] = 3, 260, 190)</f>
        <v>190</v>
      </c>
      <c r="F2">
        <f>WEEKDAY(ekodom36[[#This Row],[Data]],2)</f>
        <v>6</v>
      </c>
      <c r="G2" s="4">
        <v>1</v>
      </c>
      <c r="H2" s="4">
        <f>IF(AND(AND(ekodom36[[#This Row],[Dni bez deszczu dp]] &gt;= 5, MOD(ekodom36[[#This Row],[Dni bez deszczu dp]], 5) = 0), ekodom36[[#This Row],[Czy dobry przedział ]] = "TAK"), 300, 0)</f>
        <v>0</v>
      </c>
      <c r="I2" s="4" t="str">
        <f>IF(AND(ekodom36[[#This Row],[Data]] &gt;= DATE(2022,4,1), ekodom36[[#This Row],[Data]]&lt;=DATE(2022,9, 30)), "TAK", "NIE")</f>
        <v>NIE</v>
      </c>
      <c r="J2" s="4">
        <f>ekodom36[[#This Row],[Zużycie rodzinne]]+ekodom36[[#This Row],[Specjalne dolanie]]</f>
        <v>190</v>
      </c>
      <c r="K2" s="4">
        <f>ekodom36[[#This Row],[Stan po renetcji]]-ekodom36[[#This Row],[Zmiana]]</f>
        <v>4810</v>
      </c>
      <c r="L2" s="4">
        <f>MAX(ekodom36[[#This Row],[Zbiornik po zmianie]],0)</f>
        <v>4810</v>
      </c>
      <c r="O2">
        <f>COUNTIF(ekodom36[Zbiornik po zmianie], "&lt;0")</f>
        <v>93</v>
      </c>
    </row>
    <row r="3" spans="1:15" x14ac:dyDescent="0.45">
      <c r="A3" s="1">
        <v>44563</v>
      </c>
      <c r="B3">
        <v>0</v>
      </c>
      <c r="C3">
        <f>L2</f>
        <v>4810</v>
      </c>
      <c r="D3">
        <f>ekodom36[[#This Row],[retencja]]+ekodom36[[#This Row],[Stan przed]]</f>
        <v>4810</v>
      </c>
      <c r="E3">
        <f>IF(ekodom36[[#This Row],[Dzień tygodnia]] = 3, 260, 190)</f>
        <v>190</v>
      </c>
      <c r="F3">
        <f>WEEKDAY(ekodom36[[#This Row],[Data]],2)</f>
        <v>7</v>
      </c>
      <c r="G3" s="4">
        <f>IF(ekodom36[[#This Row],[retencja]]= 0, G2+1, 0)</f>
        <v>2</v>
      </c>
      <c r="H3" s="4">
        <f>IF(AND(AND(ekodom36[[#This Row],[Dni bez deszczu dp]] &gt;= 5, MOD(ekodom36[[#This Row],[Dni bez deszczu dp]], 5) = 0), ekodom36[[#This Row],[Czy dobry przedział ]] = "TAK"), 300, 0)</f>
        <v>0</v>
      </c>
      <c r="I3" s="4" t="str">
        <f>IF(AND(ekodom36[[#This Row],[Data]] &gt;= DATE(2022,4,1), ekodom36[[#This Row],[Data]]&lt;=DATE(2022,9, 30)), "TAK", "NIE")</f>
        <v>NIE</v>
      </c>
      <c r="J3" s="4">
        <f>ekodom36[[#This Row],[Zużycie rodzinne]]+ekodom36[[#This Row],[Specjalne dolanie]]</f>
        <v>190</v>
      </c>
      <c r="K3" s="4">
        <f>ekodom36[[#This Row],[Stan po renetcji]]-ekodom36[[#This Row],[Zmiana]]</f>
        <v>4620</v>
      </c>
      <c r="L3" s="4">
        <f>MAX(ekodom36[[#This Row],[Zbiornik po zmianie]],0)</f>
        <v>4620</v>
      </c>
      <c r="O3">
        <f>SUMIFS(ekodom36[Zbiornik po zmianie], ekodom36[Zbiornik po zmianie], "&lt;0")</f>
        <v>-19152</v>
      </c>
    </row>
    <row r="4" spans="1:15" x14ac:dyDescent="0.45">
      <c r="A4" s="1">
        <v>44564</v>
      </c>
      <c r="B4">
        <v>0</v>
      </c>
      <c r="C4">
        <f t="shared" ref="C4:C67" si="0">L3</f>
        <v>4620</v>
      </c>
      <c r="D4">
        <f>ekodom36[[#This Row],[retencja]]+ekodom36[[#This Row],[Stan przed]]</f>
        <v>4620</v>
      </c>
      <c r="E4">
        <f>IF(ekodom36[[#This Row],[Dzień tygodnia]] = 3, 260, 190)</f>
        <v>190</v>
      </c>
      <c r="F4">
        <f>WEEKDAY(ekodom36[[#This Row],[Data]],2)</f>
        <v>1</v>
      </c>
      <c r="G4" s="4">
        <f>IF(ekodom36[[#This Row],[retencja]]= 0, G3+1, 0)</f>
        <v>3</v>
      </c>
      <c r="H4" s="4">
        <f>IF(AND(AND(ekodom36[[#This Row],[Dni bez deszczu dp]] &gt;= 5, MOD(ekodom36[[#This Row],[Dni bez deszczu dp]], 5) = 0), ekodom36[[#This Row],[Czy dobry przedział ]] = "TAK"), 300, 0)</f>
        <v>0</v>
      </c>
      <c r="I4" s="4" t="str">
        <f>IF(AND(ekodom36[[#This Row],[Data]] &gt;= DATE(2022,4,1), ekodom36[[#This Row],[Data]]&lt;=DATE(2022,9, 30)), "TAK", "NIE")</f>
        <v>NIE</v>
      </c>
      <c r="J4" s="4">
        <f>ekodom36[[#This Row],[Zużycie rodzinne]]+ekodom36[[#This Row],[Specjalne dolanie]]</f>
        <v>190</v>
      </c>
      <c r="K4" s="4">
        <f>ekodom36[[#This Row],[Stan po renetcji]]-ekodom36[[#This Row],[Zmiana]]</f>
        <v>4430</v>
      </c>
      <c r="L4" s="4">
        <f>MAX(ekodom36[[#This Row],[Zbiornik po zmianie]],0)</f>
        <v>4430</v>
      </c>
    </row>
    <row r="5" spans="1:15" x14ac:dyDescent="0.45">
      <c r="A5" s="1">
        <v>44565</v>
      </c>
      <c r="B5">
        <v>0</v>
      </c>
      <c r="C5">
        <f t="shared" si="0"/>
        <v>4430</v>
      </c>
      <c r="D5">
        <f>ekodom36[[#This Row],[retencja]]+ekodom36[[#This Row],[Stan przed]]</f>
        <v>4430</v>
      </c>
      <c r="E5">
        <f>IF(ekodom36[[#This Row],[Dzień tygodnia]] = 3, 260, 190)</f>
        <v>190</v>
      </c>
      <c r="F5">
        <f>WEEKDAY(ekodom36[[#This Row],[Data]],2)</f>
        <v>2</v>
      </c>
      <c r="G5" s="4">
        <f>IF(ekodom36[[#This Row],[retencja]]= 0, G4+1, 0)</f>
        <v>4</v>
      </c>
      <c r="H5" s="4">
        <f>IF(AND(AND(ekodom36[[#This Row],[Dni bez deszczu dp]] &gt;= 5, MOD(ekodom36[[#This Row],[Dni bez deszczu dp]], 5) = 0), ekodom36[[#This Row],[Czy dobry przedział ]] = "TAK"), 300, 0)</f>
        <v>0</v>
      </c>
      <c r="I5" s="4" t="str">
        <f>IF(AND(ekodom36[[#This Row],[Data]] &gt;= DATE(2022,4,1), ekodom36[[#This Row],[Data]]&lt;=DATE(2022,9, 30)), "TAK", "NIE")</f>
        <v>NIE</v>
      </c>
      <c r="J5" s="4">
        <f>ekodom36[[#This Row],[Zużycie rodzinne]]+ekodom36[[#This Row],[Specjalne dolanie]]</f>
        <v>190</v>
      </c>
      <c r="K5" s="4">
        <f>ekodom36[[#This Row],[Stan po renetcji]]-ekodom36[[#This Row],[Zmiana]]</f>
        <v>4240</v>
      </c>
      <c r="L5" s="4">
        <f>MAX(ekodom36[[#This Row],[Zbiornik po zmianie]],0)</f>
        <v>4240</v>
      </c>
    </row>
    <row r="6" spans="1:15" x14ac:dyDescent="0.45">
      <c r="A6" s="1">
        <v>44566</v>
      </c>
      <c r="B6">
        <v>0</v>
      </c>
      <c r="C6">
        <f t="shared" si="0"/>
        <v>4240</v>
      </c>
      <c r="D6">
        <f>ekodom36[[#This Row],[retencja]]+ekodom36[[#This Row],[Stan przed]]</f>
        <v>4240</v>
      </c>
      <c r="E6">
        <f>IF(ekodom36[[#This Row],[Dzień tygodnia]] = 3, 260, 190)</f>
        <v>260</v>
      </c>
      <c r="F6">
        <f>WEEKDAY(ekodom36[[#This Row],[Data]],2)</f>
        <v>3</v>
      </c>
      <c r="G6" s="4">
        <f>IF(ekodom36[[#This Row],[retencja]]= 0, G5+1, 0)</f>
        <v>5</v>
      </c>
      <c r="H6" s="4">
        <f>IF(AND(AND(ekodom36[[#This Row],[Dni bez deszczu dp]] &gt;= 5, MOD(ekodom36[[#This Row],[Dni bez deszczu dp]], 5) = 0), ekodom36[[#This Row],[Czy dobry przedział ]] = "TAK"), 300, 0)</f>
        <v>0</v>
      </c>
      <c r="I6" s="4" t="str">
        <f>IF(AND(ekodom36[[#This Row],[Data]] &gt;= DATE(2022,4,1), ekodom36[[#This Row],[Data]]&lt;=DATE(2022,9, 30)), "TAK", "NIE")</f>
        <v>NIE</v>
      </c>
      <c r="J6" s="4">
        <f>ekodom36[[#This Row],[Zużycie rodzinne]]+ekodom36[[#This Row],[Specjalne dolanie]]</f>
        <v>260</v>
      </c>
      <c r="K6" s="4">
        <f>ekodom36[[#This Row],[Stan po renetcji]]-ekodom36[[#This Row],[Zmiana]]</f>
        <v>3980</v>
      </c>
      <c r="L6" s="4">
        <f>MAX(ekodom36[[#This Row],[Zbiornik po zmianie]],0)</f>
        <v>3980</v>
      </c>
    </row>
    <row r="7" spans="1:15" x14ac:dyDescent="0.45">
      <c r="A7" s="1">
        <v>44567</v>
      </c>
      <c r="B7">
        <v>0</v>
      </c>
      <c r="C7">
        <f t="shared" si="0"/>
        <v>3980</v>
      </c>
      <c r="D7">
        <f>ekodom36[[#This Row],[retencja]]+ekodom36[[#This Row],[Stan przed]]</f>
        <v>3980</v>
      </c>
      <c r="E7">
        <f>IF(ekodom36[[#This Row],[Dzień tygodnia]] = 3, 260, 190)</f>
        <v>190</v>
      </c>
      <c r="F7">
        <f>WEEKDAY(ekodom36[[#This Row],[Data]],2)</f>
        <v>4</v>
      </c>
      <c r="G7" s="4">
        <f>IF(ekodom36[[#This Row],[retencja]]= 0, G6+1, 0)</f>
        <v>6</v>
      </c>
      <c r="H7" s="4">
        <f>IF(AND(AND(ekodom36[[#This Row],[Dni bez deszczu dp]] &gt;= 5, MOD(ekodom36[[#This Row],[Dni bez deszczu dp]], 5) = 0), ekodom36[[#This Row],[Czy dobry przedział ]] = "TAK"), 300, 0)</f>
        <v>0</v>
      </c>
      <c r="I7" s="4" t="str">
        <f>IF(AND(ekodom36[[#This Row],[Data]] &gt;= DATE(2022,4,1), ekodom36[[#This Row],[Data]]&lt;=DATE(2022,9, 30)), "TAK", "NIE")</f>
        <v>NIE</v>
      </c>
      <c r="J7" s="4">
        <f>ekodom36[[#This Row],[Zużycie rodzinne]]+ekodom36[[#This Row],[Specjalne dolanie]]</f>
        <v>190</v>
      </c>
      <c r="K7" s="4">
        <f>ekodom36[[#This Row],[Stan po renetcji]]-ekodom36[[#This Row],[Zmiana]]</f>
        <v>3790</v>
      </c>
      <c r="L7" s="4">
        <f>MAX(ekodom36[[#This Row],[Zbiornik po zmianie]],0)</f>
        <v>3790</v>
      </c>
    </row>
    <row r="8" spans="1:15" x14ac:dyDescent="0.45">
      <c r="A8" s="1">
        <v>44568</v>
      </c>
      <c r="B8">
        <v>0</v>
      </c>
      <c r="C8">
        <f t="shared" si="0"/>
        <v>3790</v>
      </c>
      <c r="D8">
        <f>ekodom36[[#This Row],[retencja]]+ekodom36[[#This Row],[Stan przed]]</f>
        <v>3790</v>
      </c>
      <c r="E8">
        <f>IF(ekodom36[[#This Row],[Dzień tygodnia]] = 3, 260, 190)</f>
        <v>190</v>
      </c>
      <c r="F8">
        <f>WEEKDAY(ekodom36[[#This Row],[Data]],2)</f>
        <v>5</v>
      </c>
      <c r="G8" s="4">
        <f>IF(ekodom36[[#This Row],[retencja]]= 0, G7+1, 0)</f>
        <v>7</v>
      </c>
      <c r="H8" s="4">
        <f>IF(AND(AND(ekodom36[[#This Row],[Dni bez deszczu dp]] &gt;= 5, MOD(ekodom36[[#This Row],[Dni bez deszczu dp]], 5) = 0), ekodom36[[#This Row],[Czy dobry przedział ]] = "TAK"), 300, 0)</f>
        <v>0</v>
      </c>
      <c r="I8" s="4" t="str">
        <f>IF(AND(ekodom36[[#This Row],[Data]] &gt;= DATE(2022,4,1), ekodom36[[#This Row],[Data]]&lt;=DATE(2022,9, 30)), "TAK", "NIE")</f>
        <v>NIE</v>
      </c>
      <c r="J8" s="4">
        <f>ekodom36[[#This Row],[Zużycie rodzinne]]+ekodom36[[#This Row],[Specjalne dolanie]]</f>
        <v>190</v>
      </c>
      <c r="K8" s="4">
        <f>ekodom36[[#This Row],[Stan po renetcji]]-ekodom36[[#This Row],[Zmiana]]</f>
        <v>3600</v>
      </c>
      <c r="L8" s="4">
        <f>MAX(ekodom36[[#This Row],[Zbiornik po zmianie]],0)</f>
        <v>3600</v>
      </c>
    </row>
    <row r="9" spans="1:15" x14ac:dyDescent="0.45">
      <c r="A9" s="1">
        <v>44569</v>
      </c>
      <c r="B9">
        <v>41</v>
      </c>
      <c r="C9">
        <f t="shared" si="0"/>
        <v>3600</v>
      </c>
      <c r="D9">
        <f>ekodom36[[#This Row],[retencja]]+ekodom36[[#This Row],[Stan przed]]</f>
        <v>3641</v>
      </c>
      <c r="E9">
        <f>IF(ekodom36[[#This Row],[Dzień tygodnia]] = 3, 260, 190)</f>
        <v>190</v>
      </c>
      <c r="F9">
        <f>WEEKDAY(ekodom36[[#This Row],[Data]],2)</f>
        <v>6</v>
      </c>
      <c r="G9" s="4">
        <f>IF(ekodom36[[#This Row],[retencja]]= 0, G8+1, 0)</f>
        <v>0</v>
      </c>
      <c r="H9" s="4">
        <f>IF(AND(AND(ekodom36[[#This Row],[Dni bez deszczu dp]] &gt;= 5, MOD(ekodom36[[#This Row],[Dni bez deszczu dp]], 5) = 0), ekodom36[[#This Row],[Czy dobry przedział ]] = "TAK"), 300, 0)</f>
        <v>0</v>
      </c>
      <c r="I9" s="4" t="str">
        <f>IF(AND(ekodom36[[#This Row],[Data]] &gt;= DATE(2022,4,1), ekodom36[[#This Row],[Data]]&lt;=DATE(2022,9, 30)), "TAK", "NIE")</f>
        <v>NIE</v>
      </c>
      <c r="J9" s="4">
        <f>ekodom36[[#This Row],[Zużycie rodzinne]]+ekodom36[[#This Row],[Specjalne dolanie]]</f>
        <v>190</v>
      </c>
      <c r="K9" s="4">
        <f>ekodom36[[#This Row],[Stan po renetcji]]-ekodom36[[#This Row],[Zmiana]]</f>
        <v>3451</v>
      </c>
      <c r="L9" s="4">
        <f>MAX(ekodom36[[#This Row],[Zbiornik po zmianie]],0)</f>
        <v>3451</v>
      </c>
    </row>
    <row r="10" spans="1:15" x14ac:dyDescent="0.45">
      <c r="A10" s="1">
        <v>44570</v>
      </c>
      <c r="B10">
        <v>79</v>
      </c>
      <c r="C10">
        <f t="shared" si="0"/>
        <v>3451</v>
      </c>
      <c r="D10">
        <f>ekodom36[[#This Row],[retencja]]+ekodom36[[#This Row],[Stan przed]]</f>
        <v>3530</v>
      </c>
      <c r="E10">
        <f>IF(ekodom36[[#This Row],[Dzień tygodnia]] = 3, 260, 190)</f>
        <v>190</v>
      </c>
      <c r="F10">
        <f>WEEKDAY(ekodom36[[#This Row],[Data]],2)</f>
        <v>7</v>
      </c>
      <c r="G10" s="4">
        <f>IF(ekodom36[[#This Row],[retencja]]= 0, G9+1, 0)</f>
        <v>0</v>
      </c>
      <c r="H10" s="4">
        <f>IF(AND(AND(ekodom36[[#This Row],[Dni bez deszczu dp]] &gt;= 5, MOD(ekodom36[[#This Row],[Dni bez deszczu dp]], 5) = 0), ekodom36[[#This Row],[Czy dobry przedział ]] = "TAK"), 300, 0)</f>
        <v>0</v>
      </c>
      <c r="I10" s="4" t="str">
        <f>IF(AND(ekodom36[[#This Row],[Data]] &gt;= DATE(2022,4,1), ekodom36[[#This Row],[Data]]&lt;=DATE(2022,9, 30)), "TAK", "NIE")</f>
        <v>NIE</v>
      </c>
      <c r="J10" s="4">
        <f>ekodom36[[#This Row],[Zużycie rodzinne]]+ekodom36[[#This Row],[Specjalne dolanie]]</f>
        <v>190</v>
      </c>
      <c r="K10" s="4">
        <f>ekodom36[[#This Row],[Stan po renetcji]]-ekodom36[[#This Row],[Zmiana]]</f>
        <v>3340</v>
      </c>
      <c r="L10" s="4">
        <f>MAX(ekodom36[[#This Row],[Zbiornik po zmianie]],0)</f>
        <v>3340</v>
      </c>
    </row>
    <row r="11" spans="1:15" x14ac:dyDescent="0.45">
      <c r="A11" s="1">
        <v>44571</v>
      </c>
      <c r="B11">
        <v>163</v>
      </c>
      <c r="C11">
        <f t="shared" si="0"/>
        <v>3340</v>
      </c>
      <c r="D11">
        <f>ekodom36[[#This Row],[retencja]]+ekodom36[[#This Row],[Stan przed]]</f>
        <v>3503</v>
      </c>
      <c r="E11">
        <f>IF(ekodom36[[#This Row],[Dzień tygodnia]] = 3, 260, 190)</f>
        <v>190</v>
      </c>
      <c r="F11">
        <f>WEEKDAY(ekodom36[[#This Row],[Data]],2)</f>
        <v>1</v>
      </c>
      <c r="G11" s="4">
        <f>IF(ekodom36[[#This Row],[retencja]]= 0, G10+1, 0)</f>
        <v>0</v>
      </c>
      <c r="H11" s="4">
        <f>IF(AND(AND(ekodom36[[#This Row],[Dni bez deszczu dp]] &gt;= 5, MOD(ekodom36[[#This Row],[Dni bez deszczu dp]], 5) = 0), ekodom36[[#This Row],[Czy dobry przedział ]] = "TAK"), 300, 0)</f>
        <v>0</v>
      </c>
      <c r="I11" s="4" t="str">
        <f>IF(AND(ekodom36[[#This Row],[Data]] &gt;= DATE(2022,4,1), ekodom36[[#This Row],[Data]]&lt;=DATE(2022,9, 30)), "TAK", "NIE")</f>
        <v>NIE</v>
      </c>
      <c r="J11" s="4">
        <f>ekodom36[[#This Row],[Zużycie rodzinne]]+ekodom36[[#This Row],[Specjalne dolanie]]</f>
        <v>190</v>
      </c>
      <c r="K11" s="4">
        <f>ekodom36[[#This Row],[Stan po renetcji]]-ekodom36[[#This Row],[Zmiana]]</f>
        <v>3313</v>
      </c>
      <c r="L11" s="4">
        <f>MAX(ekodom36[[#This Row],[Zbiornik po zmianie]],0)</f>
        <v>3313</v>
      </c>
    </row>
    <row r="12" spans="1:15" x14ac:dyDescent="0.45">
      <c r="A12" s="1">
        <v>44572</v>
      </c>
      <c r="B12">
        <v>259</v>
      </c>
      <c r="C12">
        <f t="shared" si="0"/>
        <v>3313</v>
      </c>
      <c r="D12">
        <f>ekodom36[[#This Row],[retencja]]+ekodom36[[#This Row],[Stan przed]]</f>
        <v>3572</v>
      </c>
      <c r="E12">
        <f>IF(ekodom36[[#This Row],[Dzień tygodnia]] = 3, 260, 190)</f>
        <v>190</v>
      </c>
      <c r="F12">
        <f>WEEKDAY(ekodom36[[#This Row],[Data]],2)</f>
        <v>2</v>
      </c>
      <c r="G12" s="4">
        <f>IF(ekodom36[[#This Row],[retencja]]= 0, G11+1, 0)</f>
        <v>0</v>
      </c>
      <c r="H12" s="4">
        <f>IF(AND(AND(ekodom36[[#This Row],[Dni bez deszczu dp]] &gt;= 5, MOD(ekodom36[[#This Row],[Dni bez deszczu dp]], 5) = 0), ekodom36[[#This Row],[Czy dobry przedział ]] = "TAK"), 300, 0)</f>
        <v>0</v>
      </c>
      <c r="I12" s="4" t="str">
        <f>IF(AND(ekodom36[[#This Row],[Data]] &gt;= DATE(2022,4,1), ekodom36[[#This Row],[Data]]&lt;=DATE(2022,9, 30)), "TAK", "NIE")</f>
        <v>NIE</v>
      </c>
      <c r="J12" s="4">
        <f>ekodom36[[#This Row],[Zużycie rodzinne]]+ekodom36[[#This Row],[Specjalne dolanie]]</f>
        <v>190</v>
      </c>
      <c r="K12" s="4">
        <f>ekodom36[[#This Row],[Stan po renetcji]]-ekodom36[[#This Row],[Zmiana]]</f>
        <v>3382</v>
      </c>
      <c r="L12" s="4">
        <f>MAX(ekodom36[[#This Row],[Zbiornik po zmianie]],0)</f>
        <v>3382</v>
      </c>
    </row>
    <row r="13" spans="1:15" x14ac:dyDescent="0.45">
      <c r="A13" s="1">
        <v>44573</v>
      </c>
      <c r="B13">
        <v>368</v>
      </c>
      <c r="C13">
        <f t="shared" si="0"/>
        <v>3382</v>
      </c>
      <c r="D13">
        <f>ekodom36[[#This Row],[retencja]]+ekodom36[[#This Row],[Stan przed]]</f>
        <v>3750</v>
      </c>
      <c r="E13">
        <f>IF(ekodom36[[#This Row],[Dzień tygodnia]] = 3, 260, 190)</f>
        <v>260</v>
      </c>
      <c r="F13">
        <f>WEEKDAY(ekodom36[[#This Row],[Data]],2)</f>
        <v>3</v>
      </c>
      <c r="G13" s="4">
        <f>IF(ekodom36[[#This Row],[retencja]]= 0, G12+1, 0)</f>
        <v>0</v>
      </c>
      <c r="H13" s="4">
        <f>IF(AND(AND(ekodom36[[#This Row],[Dni bez deszczu dp]] &gt;= 5, MOD(ekodom36[[#This Row],[Dni bez deszczu dp]], 5) = 0), ekodom36[[#This Row],[Czy dobry przedział ]] = "TAK"), 300, 0)</f>
        <v>0</v>
      </c>
      <c r="I13" s="4" t="str">
        <f>IF(AND(ekodom36[[#This Row],[Data]] &gt;= DATE(2022,4,1), ekodom36[[#This Row],[Data]]&lt;=DATE(2022,9, 30)), "TAK", "NIE")</f>
        <v>NIE</v>
      </c>
      <c r="J13" s="4">
        <f>ekodom36[[#This Row],[Zużycie rodzinne]]+ekodom36[[#This Row],[Specjalne dolanie]]</f>
        <v>260</v>
      </c>
      <c r="K13" s="4">
        <f>ekodom36[[#This Row],[Stan po renetcji]]-ekodom36[[#This Row],[Zmiana]]</f>
        <v>3490</v>
      </c>
      <c r="L13" s="4">
        <f>MAX(ekodom36[[#This Row],[Zbiornik po zmianie]],0)</f>
        <v>3490</v>
      </c>
    </row>
    <row r="14" spans="1:15" x14ac:dyDescent="0.45">
      <c r="A14" s="1">
        <v>44574</v>
      </c>
      <c r="B14">
        <v>45</v>
      </c>
      <c r="C14">
        <f t="shared" si="0"/>
        <v>3490</v>
      </c>
      <c r="D14">
        <f>ekodom36[[#This Row],[retencja]]+ekodom36[[#This Row],[Stan przed]]</f>
        <v>3535</v>
      </c>
      <c r="E14">
        <f>IF(ekodom36[[#This Row],[Dzień tygodnia]] = 3, 260, 190)</f>
        <v>190</v>
      </c>
      <c r="F14">
        <f>WEEKDAY(ekodom36[[#This Row],[Data]],2)</f>
        <v>4</v>
      </c>
      <c r="G14" s="4">
        <f>IF(ekodom36[[#This Row],[retencja]]= 0, G13+1, 0)</f>
        <v>0</v>
      </c>
      <c r="H14" s="4">
        <f>IF(AND(AND(ekodom36[[#This Row],[Dni bez deszczu dp]] &gt;= 5, MOD(ekodom36[[#This Row],[Dni bez deszczu dp]], 5) = 0), ekodom36[[#This Row],[Czy dobry przedział ]] = "TAK"), 300, 0)</f>
        <v>0</v>
      </c>
      <c r="I14" s="4" t="str">
        <f>IF(AND(ekodom36[[#This Row],[Data]] &gt;= DATE(2022,4,1), ekodom36[[#This Row],[Data]]&lt;=DATE(2022,9, 30)), "TAK", "NIE")</f>
        <v>NIE</v>
      </c>
      <c r="J14" s="4">
        <f>ekodom36[[#This Row],[Zużycie rodzinne]]+ekodom36[[#This Row],[Specjalne dolanie]]</f>
        <v>190</v>
      </c>
      <c r="K14" s="4">
        <f>ekodom36[[#This Row],[Stan po renetcji]]-ekodom36[[#This Row],[Zmiana]]</f>
        <v>3345</v>
      </c>
      <c r="L14" s="4">
        <f>MAX(ekodom36[[#This Row],[Zbiornik po zmianie]],0)</f>
        <v>3345</v>
      </c>
    </row>
    <row r="15" spans="1:15" x14ac:dyDescent="0.45">
      <c r="A15" s="1">
        <v>44575</v>
      </c>
      <c r="B15">
        <v>0</v>
      </c>
      <c r="C15">
        <f t="shared" si="0"/>
        <v>3345</v>
      </c>
      <c r="D15">
        <f>ekodom36[[#This Row],[retencja]]+ekodom36[[#This Row],[Stan przed]]</f>
        <v>3345</v>
      </c>
      <c r="E15">
        <f>IF(ekodom36[[#This Row],[Dzień tygodnia]] = 3, 260, 190)</f>
        <v>190</v>
      </c>
      <c r="F15">
        <f>WEEKDAY(ekodom36[[#This Row],[Data]],2)</f>
        <v>5</v>
      </c>
      <c r="G15" s="4">
        <f>IF(ekodom36[[#This Row],[retencja]]= 0, G14+1, 0)</f>
        <v>1</v>
      </c>
      <c r="H15" s="4">
        <f>IF(AND(AND(ekodom36[[#This Row],[Dni bez deszczu dp]] &gt;= 5, MOD(ekodom36[[#This Row],[Dni bez deszczu dp]], 5) = 0), ekodom36[[#This Row],[Czy dobry przedział ]] = "TAK"), 300, 0)</f>
        <v>0</v>
      </c>
      <c r="I15" s="4" t="str">
        <f>IF(AND(ekodom36[[#This Row],[Data]] &gt;= DATE(2022,4,1), ekodom36[[#This Row],[Data]]&lt;=DATE(2022,9, 30)), "TAK", "NIE")</f>
        <v>NIE</v>
      </c>
      <c r="J15" s="4">
        <f>ekodom36[[#This Row],[Zużycie rodzinne]]+ekodom36[[#This Row],[Specjalne dolanie]]</f>
        <v>190</v>
      </c>
      <c r="K15" s="4">
        <f>ekodom36[[#This Row],[Stan po renetcji]]-ekodom36[[#This Row],[Zmiana]]</f>
        <v>3155</v>
      </c>
      <c r="L15" s="4">
        <f>MAX(ekodom36[[#This Row],[Zbiornik po zmianie]],0)</f>
        <v>3155</v>
      </c>
    </row>
    <row r="16" spans="1:15" x14ac:dyDescent="0.45">
      <c r="A16" s="1">
        <v>44576</v>
      </c>
      <c r="B16">
        <v>0</v>
      </c>
      <c r="C16">
        <f t="shared" si="0"/>
        <v>3155</v>
      </c>
      <c r="D16">
        <f>ekodom36[[#This Row],[retencja]]+ekodom36[[#This Row],[Stan przed]]</f>
        <v>3155</v>
      </c>
      <c r="E16">
        <f>IF(ekodom36[[#This Row],[Dzień tygodnia]] = 3, 260, 190)</f>
        <v>190</v>
      </c>
      <c r="F16">
        <f>WEEKDAY(ekodom36[[#This Row],[Data]],2)</f>
        <v>6</v>
      </c>
      <c r="G16" s="4">
        <f>IF(ekodom36[[#This Row],[retencja]]= 0, G15+1, 0)</f>
        <v>2</v>
      </c>
      <c r="H16" s="4">
        <f>IF(AND(AND(ekodom36[[#This Row],[Dni bez deszczu dp]] &gt;= 5, MOD(ekodom36[[#This Row],[Dni bez deszczu dp]], 5) = 0), ekodom36[[#This Row],[Czy dobry przedział ]] = "TAK"), 300, 0)</f>
        <v>0</v>
      </c>
      <c r="I16" s="4" t="str">
        <f>IF(AND(ekodom36[[#This Row],[Data]] &gt;= DATE(2022,4,1), ekodom36[[#This Row],[Data]]&lt;=DATE(2022,9, 30)), "TAK", "NIE")</f>
        <v>NIE</v>
      </c>
      <c r="J16" s="4">
        <f>ekodom36[[#This Row],[Zużycie rodzinne]]+ekodom36[[#This Row],[Specjalne dolanie]]</f>
        <v>190</v>
      </c>
      <c r="K16" s="4">
        <f>ekodom36[[#This Row],[Stan po renetcji]]-ekodom36[[#This Row],[Zmiana]]</f>
        <v>2965</v>
      </c>
      <c r="L16" s="4">
        <f>MAX(ekodom36[[#This Row],[Zbiornik po zmianie]],0)</f>
        <v>2965</v>
      </c>
    </row>
    <row r="17" spans="1:12" x14ac:dyDescent="0.45">
      <c r="A17" s="1">
        <v>44577</v>
      </c>
      <c r="B17">
        <v>0</v>
      </c>
      <c r="C17">
        <f t="shared" si="0"/>
        <v>2965</v>
      </c>
      <c r="D17">
        <f>ekodom36[[#This Row],[retencja]]+ekodom36[[#This Row],[Stan przed]]</f>
        <v>2965</v>
      </c>
      <c r="E17">
        <f>IF(ekodom36[[#This Row],[Dzień tygodnia]] = 3, 260, 190)</f>
        <v>190</v>
      </c>
      <c r="F17">
        <f>WEEKDAY(ekodom36[[#This Row],[Data]],2)</f>
        <v>7</v>
      </c>
      <c r="G17" s="4">
        <f>IF(ekodom36[[#This Row],[retencja]]= 0, G16+1, 0)</f>
        <v>3</v>
      </c>
      <c r="H17" s="4">
        <f>IF(AND(AND(ekodom36[[#This Row],[Dni bez deszczu dp]] &gt;= 5, MOD(ekodom36[[#This Row],[Dni bez deszczu dp]], 5) = 0), ekodom36[[#This Row],[Czy dobry przedział ]] = "TAK"), 300, 0)</f>
        <v>0</v>
      </c>
      <c r="I17" s="4" t="str">
        <f>IF(AND(ekodom36[[#This Row],[Data]] &gt;= DATE(2022,4,1), ekodom36[[#This Row],[Data]]&lt;=DATE(2022,9, 30)), "TAK", "NIE")</f>
        <v>NIE</v>
      </c>
      <c r="J17" s="4">
        <f>ekodom36[[#This Row],[Zużycie rodzinne]]+ekodom36[[#This Row],[Specjalne dolanie]]</f>
        <v>190</v>
      </c>
      <c r="K17" s="4">
        <f>ekodom36[[#This Row],[Stan po renetcji]]-ekodom36[[#This Row],[Zmiana]]</f>
        <v>2775</v>
      </c>
      <c r="L17" s="4">
        <f>MAX(ekodom36[[#This Row],[Zbiornik po zmianie]],0)</f>
        <v>2775</v>
      </c>
    </row>
    <row r="18" spans="1:12" x14ac:dyDescent="0.45">
      <c r="A18" s="1">
        <v>44578</v>
      </c>
      <c r="B18">
        <v>0</v>
      </c>
      <c r="C18">
        <f t="shared" si="0"/>
        <v>2775</v>
      </c>
      <c r="D18">
        <f>ekodom36[[#This Row],[retencja]]+ekodom36[[#This Row],[Stan przed]]</f>
        <v>2775</v>
      </c>
      <c r="E18">
        <f>IF(ekodom36[[#This Row],[Dzień tygodnia]] = 3, 260, 190)</f>
        <v>190</v>
      </c>
      <c r="F18">
        <f>WEEKDAY(ekodom36[[#This Row],[Data]],2)</f>
        <v>1</v>
      </c>
      <c r="G18" s="4">
        <f>IF(ekodom36[[#This Row],[retencja]]= 0, G17+1, 0)</f>
        <v>4</v>
      </c>
      <c r="H18" s="4">
        <f>IF(AND(AND(ekodom36[[#This Row],[Dni bez deszczu dp]] &gt;= 5, MOD(ekodom36[[#This Row],[Dni bez deszczu dp]], 5) = 0), ekodom36[[#This Row],[Czy dobry przedział ]] = "TAK"), 300, 0)</f>
        <v>0</v>
      </c>
      <c r="I18" s="4" t="str">
        <f>IF(AND(ekodom36[[#This Row],[Data]] &gt;= DATE(2022,4,1), ekodom36[[#This Row],[Data]]&lt;=DATE(2022,9, 30)), "TAK", "NIE")</f>
        <v>NIE</v>
      </c>
      <c r="J18" s="4">
        <f>ekodom36[[#This Row],[Zużycie rodzinne]]+ekodom36[[#This Row],[Specjalne dolanie]]</f>
        <v>190</v>
      </c>
      <c r="K18" s="4">
        <f>ekodom36[[#This Row],[Stan po renetcji]]-ekodom36[[#This Row],[Zmiana]]</f>
        <v>2585</v>
      </c>
      <c r="L18" s="4">
        <f>MAX(ekodom36[[#This Row],[Zbiornik po zmianie]],0)</f>
        <v>2585</v>
      </c>
    </row>
    <row r="19" spans="1:12" x14ac:dyDescent="0.45">
      <c r="A19" s="1">
        <v>44579</v>
      </c>
      <c r="B19">
        <v>0</v>
      </c>
      <c r="C19">
        <f t="shared" si="0"/>
        <v>2585</v>
      </c>
      <c r="D19">
        <f>ekodom36[[#This Row],[retencja]]+ekodom36[[#This Row],[Stan przed]]</f>
        <v>2585</v>
      </c>
      <c r="E19">
        <f>IF(ekodom36[[#This Row],[Dzień tygodnia]] = 3, 260, 190)</f>
        <v>190</v>
      </c>
      <c r="F19">
        <f>WEEKDAY(ekodom36[[#This Row],[Data]],2)</f>
        <v>2</v>
      </c>
      <c r="G19" s="4">
        <f>IF(ekodom36[[#This Row],[retencja]]= 0, G18+1, 0)</f>
        <v>5</v>
      </c>
      <c r="H19" s="4">
        <f>IF(AND(AND(ekodom36[[#This Row],[Dni bez deszczu dp]] &gt;= 5, MOD(ekodom36[[#This Row],[Dni bez deszczu dp]], 5) = 0), ekodom36[[#This Row],[Czy dobry przedział ]] = "TAK"), 300, 0)</f>
        <v>0</v>
      </c>
      <c r="I19" s="4" t="str">
        <f>IF(AND(ekodom36[[#This Row],[Data]] &gt;= DATE(2022,4,1), ekodom36[[#This Row],[Data]]&lt;=DATE(2022,9, 30)), "TAK", "NIE")</f>
        <v>NIE</v>
      </c>
      <c r="J19" s="4">
        <f>ekodom36[[#This Row],[Zużycie rodzinne]]+ekodom36[[#This Row],[Specjalne dolanie]]</f>
        <v>190</v>
      </c>
      <c r="K19" s="4">
        <f>ekodom36[[#This Row],[Stan po renetcji]]-ekodom36[[#This Row],[Zmiana]]</f>
        <v>2395</v>
      </c>
      <c r="L19" s="4">
        <f>MAX(ekodom36[[#This Row],[Zbiornik po zmianie]],0)</f>
        <v>2395</v>
      </c>
    </row>
    <row r="20" spans="1:12" x14ac:dyDescent="0.45">
      <c r="A20" s="1">
        <v>44580</v>
      </c>
      <c r="B20">
        <v>0</v>
      </c>
      <c r="C20">
        <f t="shared" si="0"/>
        <v>2395</v>
      </c>
      <c r="D20">
        <f>ekodom36[[#This Row],[retencja]]+ekodom36[[#This Row],[Stan przed]]</f>
        <v>2395</v>
      </c>
      <c r="E20">
        <f>IF(ekodom36[[#This Row],[Dzień tygodnia]] = 3, 260, 190)</f>
        <v>260</v>
      </c>
      <c r="F20">
        <f>WEEKDAY(ekodom36[[#This Row],[Data]],2)</f>
        <v>3</v>
      </c>
      <c r="G20" s="4">
        <f>IF(ekodom36[[#This Row],[retencja]]= 0, G19+1, 0)</f>
        <v>6</v>
      </c>
      <c r="H20" s="4">
        <f>IF(AND(AND(ekodom36[[#This Row],[Dni bez deszczu dp]] &gt;= 5, MOD(ekodom36[[#This Row],[Dni bez deszczu dp]], 5) = 0), ekodom36[[#This Row],[Czy dobry przedział ]] = "TAK"), 300, 0)</f>
        <v>0</v>
      </c>
      <c r="I20" s="4" t="str">
        <f>IF(AND(ekodom36[[#This Row],[Data]] &gt;= DATE(2022,4,1), ekodom36[[#This Row],[Data]]&lt;=DATE(2022,9, 30)), "TAK", "NIE")</f>
        <v>NIE</v>
      </c>
      <c r="J20" s="4">
        <f>ekodom36[[#This Row],[Zużycie rodzinne]]+ekodom36[[#This Row],[Specjalne dolanie]]</f>
        <v>260</v>
      </c>
      <c r="K20" s="4">
        <f>ekodom36[[#This Row],[Stan po renetcji]]-ekodom36[[#This Row],[Zmiana]]</f>
        <v>2135</v>
      </c>
      <c r="L20" s="4">
        <f>MAX(ekodom36[[#This Row],[Zbiornik po zmianie]],0)</f>
        <v>2135</v>
      </c>
    </row>
    <row r="21" spans="1:12" x14ac:dyDescent="0.45">
      <c r="A21" s="1">
        <v>44581</v>
      </c>
      <c r="B21">
        <v>0</v>
      </c>
      <c r="C21">
        <f t="shared" si="0"/>
        <v>2135</v>
      </c>
      <c r="D21">
        <f>ekodom36[[#This Row],[retencja]]+ekodom36[[#This Row],[Stan przed]]</f>
        <v>2135</v>
      </c>
      <c r="E21">
        <f>IF(ekodom36[[#This Row],[Dzień tygodnia]] = 3, 260, 190)</f>
        <v>190</v>
      </c>
      <c r="F21">
        <f>WEEKDAY(ekodom36[[#This Row],[Data]],2)</f>
        <v>4</v>
      </c>
      <c r="G21" s="4">
        <f>IF(ekodom36[[#This Row],[retencja]]= 0, G20+1, 0)</f>
        <v>7</v>
      </c>
      <c r="H21" s="4">
        <f>IF(AND(AND(ekodom36[[#This Row],[Dni bez deszczu dp]] &gt;= 5, MOD(ekodom36[[#This Row],[Dni bez deszczu dp]], 5) = 0), ekodom36[[#This Row],[Czy dobry przedział ]] = "TAK"), 300, 0)</f>
        <v>0</v>
      </c>
      <c r="I21" s="4" t="str">
        <f>IF(AND(ekodom36[[#This Row],[Data]] &gt;= DATE(2022,4,1), ekodom36[[#This Row],[Data]]&lt;=DATE(2022,9, 30)), "TAK", "NIE")</f>
        <v>NIE</v>
      </c>
      <c r="J21" s="4">
        <f>ekodom36[[#This Row],[Zużycie rodzinne]]+ekodom36[[#This Row],[Specjalne dolanie]]</f>
        <v>190</v>
      </c>
      <c r="K21" s="4">
        <f>ekodom36[[#This Row],[Stan po renetcji]]-ekodom36[[#This Row],[Zmiana]]</f>
        <v>1945</v>
      </c>
      <c r="L21" s="4">
        <f>MAX(ekodom36[[#This Row],[Zbiornik po zmianie]],0)</f>
        <v>1945</v>
      </c>
    </row>
    <row r="22" spans="1:12" x14ac:dyDescent="0.45">
      <c r="A22" s="1">
        <v>44582</v>
      </c>
      <c r="B22">
        <v>0</v>
      </c>
      <c r="C22">
        <f t="shared" si="0"/>
        <v>1945</v>
      </c>
      <c r="D22">
        <f>ekodom36[[#This Row],[retencja]]+ekodom36[[#This Row],[Stan przed]]</f>
        <v>1945</v>
      </c>
      <c r="E22">
        <f>IF(ekodom36[[#This Row],[Dzień tygodnia]] = 3, 260, 190)</f>
        <v>190</v>
      </c>
      <c r="F22">
        <f>WEEKDAY(ekodom36[[#This Row],[Data]],2)</f>
        <v>5</v>
      </c>
      <c r="G22" s="4">
        <f>IF(ekodom36[[#This Row],[retencja]]= 0, G21+1, 0)</f>
        <v>8</v>
      </c>
      <c r="H22" s="4">
        <f>IF(AND(AND(ekodom36[[#This Row],[Dni bez deszczu dp]] &gt;= 5, MOD(ekodom36[[#This Row],[Dni bez deszczu dp]], 5) = 0), ekodom36[[#This Row],[Czy dobry przedział ]] = "TAK"), 300, 0)</f>
        <v>0</v>
      </c>
      <c r="I22" s="4" t="str">
        <f>IF(AND(ekodom36[[#This Row],[Data]] &gt;= DATE(2022,4,1), ekodom36[[#This Row],[Data]]&lt;=DATE(2022,9, 30)), "TAK", "NIE")</f>
        <v>NIE</v>
      </c>
      <c r="J22" s="4">
        <f>ekodom36[[#This Row],[Zużycie rodzinne]]+ekodom36[[#This Row],[Specjalne dolanie]]</f>
        <v>190</v>
      </c>
      <c r="K22" s="4">
        <f>ekodom36[[#This Row],[Stan po renetcji]]-ekodom36[[#This Row],[Zmiana]]</f>
        <v>1755</v>
      </c>
      <c r="L22" s="4">
        <f>MAX(ekodom36[[#This Row],[Zbiornik po zmianie]],0)</f>
        <v>1755</v>
      </c>
    </row>
    <row r="23" spans="1:12" x14ac:dyDescent="0.45">
      <c r="A23" s="1">
        <v>44583</v>
      </c>
      <c r="B23">
        <v>0</v>
      </c>
      <c r="C23">
        <f t="shared" si="0"/>
        <v>1755</v>
      </c>
      <c r="D23">
        <f>ekodom36[[#This Row],[retencja]]+ekodom36[[#This Row],[Stan przed]]</f>
        <v>1755</v>
      </c>
      <c r="E23">
        <f>IF(ekodom36[[#This Row],[Dzień tygodnia]] = 3, 260, 190)</f>
        <v>190</v>
      </c>
      <c r="F23">
        <f>WEEKDAY(ekodom36[[#This Row],[Data]],2)</f>
        <v>6</v>
      </c>
      <c r="G23" s="4">
        <f>IF(ekodom36[[#This Row],[retencja]]= 0, G22+1, 0)</f>
        <v>9</v>
      </c>
      <c r="H23" s="4">
        <f>IF(AND(AND(ekodom36[[#This Row],[Dni bez deszczu dp]] &gt;= 5, MOD(ekodom36[[#This Row],[Dni bez deszczu dp]], 5) = 0), ekodom36[[#This Row],[Czy dobry przedział ]] = "TAK"), 300, 0)</f>
        <v>0</v>
      </c>
      <c r="I23" s="4" t="str">
        <f>IF(AND(ekodom36[[#This Row],[Data]] &gt;= DATE(2022,4,1), ekodom36[[#This Row],[Data]]&lt;=DATE(2022,9, 30)), "TAK", "NIE")</f>
        <v>NIE</v>
      </c>
      <c r="J23" s="4">
        <f>ekodom36[[#This Row],[Zużycie rodzinne]]+ekodom36[[#This Row],[Specjalne dolanie]]</f>
        <v>190</v>
      </c>
      <c r="K23" s="4">
        <f>ekodom36[[#This Row],[Stan po renetcji]]-ekodom36[[#This Row],[Zmiana]]</f>
        <v>1565</v>
      </c>
      <c r="L23" s="4">
        <f>MAX(ekodom36[[#This Row],[Zbiornik po zmianie]],0)</f>
        <v>1565</v>
      </c>
    </row>
    <row r="24" spans="1:12" x14ac:dyDescent="0.45">
      <c r="A24" s="1">
        <v>44584</v>
      </c>
      <c r="B24">
        <v>33</v>
      </c>
      <c r="C24">
        <f t="shared" si="0"/>
        <v>1565</v>
      </c>
      <c r="D24">
        <f>ekodom36[[#This Row],[retencja]]+ekodom36[[#This Row],[Stan przed]]</f>
        <v>1598</v>
      </c>
      <c r="E24">
        <f>IF(ekodom36[[#This Row],[Dzień tygodnia]] = 3, 260, 190)</f>
        <v>190</v>
      </c>
      <c r="F24">
        <f>WEEKDAY(ekodom36[[#This Row],[Data]],2)</f>
        <v>7</v>
      </c>
      <c r="G24" s="4">
        <f>IF(ekodom36[[#This Row],[retencja]]= 0, G23+1, 0)</f>
        <v>0</v>
      </c>
      <c r="H24" s="4">
        <f>IF(AND(AND(ekodom36[[#This Row],[Dni bez deszczu dp]] &gt;= 5, MOD(ekodom36[[#This Row],[Dni bez deszczu dp]], 5) = 0), ekodom36[[#This Row],[Czy dobry przedział ]] = "TAK"), 300, 0)</f>
        <v>0</v>
      </c>
      <c r="I24" s="4" t="str">
        <f>IF(AND(ekodom36[[#This Row],[Data]] &gt;= DATE(2022,4,1), ekodom36[[#This Row],[Data]]&lt;=DATE(2022,9, 30)), "TAK", "NIE")</f>
        <v>NIE</v>
      </c>
      <c r="J24" s="4">
        <f>ekodom36[[#This Row],[Zużycie rodzinne]]+ekodom36[[#This Row],[Specjalne dolanie]]</f>
        <v>190</v>
      </c>
      <c r="K24" s="4">
        <f>ekodom36[[#This Row],[Stan po renetcji]]-ekodom36[[#This Row],[Zmiana]]</f>
        <v>1408</v>
      </c>
      <c r="L24" s="4">
        <f>MAX(ekodom36[[#This Row],[Zbiornik po zmianie]],0)</f>
        <v>1408</v>
      </c>
    </row>
    <row r="25" spans="1:12" x14ac:dyDescent="0.45">
      <c r="A25" s="1">
        <v>44585</v>
      </c>
      <c r="B25">
        <v>75</v>
      </c>
      <c r="C25">
        <f t="shared" si="0"/>
        <v>1408</v>
      </c>
      <c r="D25">
        <f>ekodom36[[#This Row],[retencja]]+ekodom36[[#This Row],[Stan przed]]</f>
        <v>1483</v>
      </c>
      <c r="E25">
        <f>IF(ekodom36[[#This Row],[Dzień tygodnia]] = 3, 260, 190)</f>
        <v>190</v>
      </c>
      <c r="F25">
        <f>WEEKDAY(ekodom36[[#This Row],[Data]],2)</f>
        <v>1</v>
      </c>
      <c r="G25" s="4">
        <f>IF(ekodom36[[#This Row],[retencja]]= 0, G24+1, 0)</f>
        <v>0</v>
      </c>
      <c r="H25" s="4">
        <f>IF(AND(AND(ekodom36[[#This Row],[Dni bez deszczu dp]] &gt;= 5, MOD(ekodom36[[#This Row],[Dni bez deszczu dp]], 5) = 0), ekodom36[[#This Row],[Czy dobry przedział ]] = "TAK"), 300, 0)</f>
        <v>0</v>
      </c>
      <c r="I25" s="4" t="str">
        <f>IF(AND(ekodom36[[#This Row],[Data]] &gt;= DATE(2022,4,1), ekodom36[[#This Row],[Data]]&lt;=DATE(2022,9, 30)), "TAK", "NIE")</f>
        <v>NIE</v>
      </c>
      <c r="J25" s="4">
        <f>ekodom36[[#This Row],[Zużycie rodzinne]]+ekodom36[[#This Row],[Specjalne dolanie]]</f>
        <v>190</v>
      </c>
      <c r="K25" s="4">
        <f>ekodom36[[#This Row],[Stan po renetcji]]-ekodom36[[#This Row],[Zmiana]]</f>
        <v>1293</v>
      </c>
      <c r="L25" s="4">
        <f>MAX(ekodom36[[#This Row],[Zbiornik po zmianie]],0)</f>
        <v>1293</v>
      </c>
    </row>
    <row r="26" spans="1:12" x14ac:dyDescent="0.45">
      <c r="A26" s="1">
        <v>44586</v>
      </c>
      <c r="B26">
        <v>537</v>
      </c>
      <c r="C26">
        <f t="shared" si="0"/>
        <v>1293</v>
      </c>
      <c r="D26">
        <f>ekodom36[[#This Row],[retencja]]+ekodom36[[#This Row],[Stan przed]]</f>
        <v>1830</v>
      </c>
      <c r="E26">
        <f>IF(ekodom36[[#This Row],[Dzień tygodnia]] = 3, 260, 190)</f>
        <v>190</v>
      </c>
      <c r="F26">
        <f>WEEKDAY(ekodom36[[#This Row],[Data]],2)</f>
        <v>2</v>
      </c>
      <c r="G26" s="4">
        <f>IF(ekodom36[[#This Row],[retencja]]= 0, G25+1, 0)</f>
        <v>0</v>
      </c>
      <c r="H26" s="4">
        <f>IF(AND(AND(ekodom36[[#This Row],[Dni bez deszczu dp]] &gt;= 5, MOD(ekodom36[[#This Row],[Dni bez deszczu dp]], 5) = 0), ekodom36[[#This Row],[Czy dobry przedział ]] = "TAK"), 300, 0)</f>
        <v>0</v>
      </c>
      <c r="I26" s="4" t="str">
        <f>IF(AND(ekodom36[[#This Row],[Data]] &gt;= DATE(2022,4,1), ekodom36[[#This Row],[Data]]&lt;=DATE(2022,9, 30)), "TAK", "NIE")</f>
        <v>NIE</v>
      </c>
      <c r="J26" s="4">
        <f>ekodom36[[#This Row],[Zużycie rodzinne]]+ekodom36[[#This Row],[Specjalne dolanie]]</f>
        <v>190</v>
      </c>
      <c r="K26" s="4">
        <f>ekodom36[[#This Row],[Stan po renetcji]]-ekodom36[[#This Row],[Zmiana]]</f>
        <v>1640</v>
      </c>
      <c r="L26" s="4">
        <f>MAX(ekodom36[[#This Row],[Zbiornik po zmianie]],0)</f>
        <v>1640</v>
      </c>
    </row>
    <row r="27" spans="1:12" x14ac:dyDescent="0.45">
      <c r="A27" s="1">
        <v>44587</v>
      </c>
      <c r="B27">
        <v>826</v>
      </c>
      <c r="C27">
        <f t="shared" si="0"/>
        <v>1640</v>
      </c>
      <c r="D27">
        <f>ekodom36[[#This Row],[retencja]]+ekodom36[[#This Row],[Stan przed]]</f>
        <v>2466</v>
      </c>
      <c r="E27">
        <f>IF(ekodom36[[#This Row],[Dzień tygodnia]] = 3, 260, 190)</f>
        <v>260</v>
      </c>
      <c r="F27">
        <f>WEEKDAY(ekodom36[[#This Row],[Data]],2)</f>
        <v>3</v>
      </c>
      <c r="G27" s="4">
        <f>IF(ekodom36[[#This Row],[retencja]]= 0, G26+1, 0)</f>
        <v>0</v>
      </c>
      <c r="H27" s="4">
        <f>IF(AND(AND(ekodom36[[#This Row],[Dni bez deszczu dp]] &gt;= 5, MOD(ekodom36[[#This Row],[Dni bez deszczu dp]], 5) = 0), ekodom36[[#This Row],[Czy dobry przedział ]] = "TAK"), 300, 0)</f>
        <v>0</v>
      </c>
      <c r="I27" s="4" t="str">
        <f>IF(AND(ekodom36[[#This Row],[Data]] &gt;= DATE(2022,4,1), ekodom36[[#This Row],[Data]]&lt;=DATE(2022,9, 30)), "TAK", "NIE")</f>
        <v>NIE</v>
      </c>
      <c r="J27" s="4">
        <f>ekodom36[[#This Row],[Zużycie rodzinne]]+ekodom36[[#This Row],[Specjalne dolanie]]</f>
        <v>260</v>
      </c>
      <c r="K27" s="4">
        <f>ekodom36[[#This Row],[Stan po renetcji]]-ekodom36[[#This Row],[Zmiana]]</f>
        <v>2206</v>
      </c>
      <c r="L27" s="4">
        <f>MAX(ekodom36[[#This Row],[Zbiornik po zmianie]],0)</f>
        <v>2206</v>
      </c>
    </row>
    <row r="28" spans="1:12" x14ac:dyDescent="0.45">
      <c r="A28" s="1">
        <v>44588</v>
      </c>
      <c r="B28">
        <v>26</v>
      </c>
      <c r="C28">
        <f t="shared" si="0"/>
        <v>2206</v>
      </c>
      <c r="D28">
        <f>ekodom36[[#This Row],[retencja]]+ekodom36[[#This Row],[Stan przed]]</f>
        <v>2232</v>
      </c>
      <c r="E28">
        <f>IF(ekodom36[[#This Row],[Dzień tygodnia]] = 3, 260, 190)</f>
        <v>190</v>
      </c>
      <c r="F28">
        <f>WEEKDAY(ekodom36[[#This Row],[Data]],2)</f>
        <v>4</v>
      </c>
      <c r="G28" s="4">
        <f>IF(ekodom36[[#This Row],[retencja]]= 0, G27+1, 0)</f>
        <v>0</v>
      </c>
      <c r="H28" s="4">
        <f>IF(AND(AND(ekodom36[[#This Row],[Dni bez deszczu dp]] &gt;= 5, MOD(ekodom36[[#This Row],[Dni bez deszczu dp]], 5) = 0), ekodom36[[#This Row],[Czy dobry przedział ]] = "TAK"), 300, 0)</f>
        <v>0</v>
      </c>
      <c r="I28" s="4" t="str">
        <f>IF(AND(ekodom36[[#This Row],[Data]] &gt;= DATE(2022,4,1), ekodom36[[#This Row],[Data]]&lt;=DATE(2022,9, 30)), "TAK", "NIE")</f>
        <v>NIE</v>
      </c>
      <c r="J28" s="4">
        <f>ekodom36[[#This Row],[Zużycie rodzinne]]+ekodom36[[#This Row],[Specjalne dolanie]]</f>
        <v>190</v>
      </c>
      <c r="K28" s="4">
        <f>ekodom36[[#This Row],[Stan po renetcji]]-ekodom36[[#This Row],[Zmiana]]</f>
        <v>2042</v>
      </c>
      <c r="L28" s="4">
        <f>MAX(ekodom36[[#This Row],[Zbiornik po zmianie]],0)</f>
        <v>2042</v>
      </c>
    </row>
    <row r="29" spans="1:12" x14ac:dyDescent="0.45">
      <c r="A29" s="1">
        <v>44589</v>
      </c>
      <c r="B29">
        <v>0</v>
      </c>
      <c r="C29">
        <f t="shared" si="0"/>
        <v>2042</v>
      </c>
      <c r="D29">
        <f>ekodom36[[#This Row],[retencja]]+ekodom36[[#This Row],[Stan przed]]</f>
        <v>2042</v>
      </c>
      <c r="E29">
        <f>IF(ekodom36[[#This Row],[Dzień tygodnia]] = 3, 260, 190)</f>
        <v>190</v>
      </c>
      <c r="F29">
        <f>WEEKDAY(ekodom36[[#This Row],[Data]],2)</f>
        <v>5</v>
      </c>
      <c r="G29" s="4">
        <f>IF(ekodom36[[#This Row],[retencja]]= 0, G28+1, 0)</f>
        <v>1</v>
      </c>
      <c r="H29" s="4">
        <f>IF(AND(AND(ekodom36[[#This Row],[Dni bez deszczu dp]] &gt;= 5, MOD(ekodom36[[#This Row],[Dni bez deszczu dp]], 5) = 0), ekodom36[[#This Row],[Czy dobry przedział ]] = "TAK"), 300, 0)</f>
        <v>0</v>
      </c>
      <c r="I29" s="4" t="str">
        <f>IF(AND(ekodom36[[#This Row],[Data]] &gt;= DATE(2022,4,1), ekodom36[[#This Row],[Data]]&lt;=DATE(2022,9, 30)), "TAK", "NIE")</f>
        <v>NIE</v>
      </c>
      <c r="J29" s="4">
        <f>ekodom36[[#This Row],[Zużycie rodzinne]]+ekodom36[[#This Row],[Specjalne dolanie]]</f>
        <v>190</v>
      </c>
      <c r="K29" s="4">
        <f>ekodom36[[#This Row],[Stan po renetcji]]-ekodom36[[#This Row],[Zmiana]]</f>
        <v>1852</v>
      </c>
      <c r="L29" s="4">
        <f>MAX(ekodom36[[#This Row],[Zbiornik po zmianie]],0)</f>
        <v>1852</v>
      </c>
    </row>
    <row r="30" spans="1:12" x14ac:dyDescent="0.45">
      <c r="A30" s="1">
        <v>44590</v>
      </c>
      <c r="B30">
        <v>0</v>
      </c>
      <c r="C30">
        <f t="shared" si="0"/>
        <v>1852</v>
      </c>
      <c r="D30">
        <f>ekodom36[[#This Row],[retencja]]+ekodom36[[#This Row],[Stan przed]]</f>
        <v>1852</v>
      </c>
      <c r="E30">
        <f>IF(ekodom36[[#This Row],[Dzień tygodnia]] = 3, 260, 190)</f>
        <v>190</v>
      </c>
      <c r="F30">
        <f>WEEKDAY(ekodom36[[#This Row],[Data]],2)</f>
        <v>6</v>
      </c>
      <c r="G30" s="4">
        <f>IF(ekodom36[[#This Row],[retencja]]= 0, G29+1, 0)</f>
        <v>2</v>
      </c>
      <c r="H30" s="4">
        <f>IF(AND(AND(ekodom36[[#This Row],[Dni bez deszczu dp]] &gt;= 5, MOD(ekodom36[[#This Row],[Dni bez deszczu dp]], 5) = 0), ekodom36[[#This Row],[Czy dobry przedział ]] = "TAK"), 300, 0)</f>
        <v>0</v>
      </c>
      <c r="I30" s="4" t="str">
        <f>IF(AND(ekodom36[[#This Row],[Data]] &gt;= DATE(2022,4,1), ekodom36[[#This Row],[Data]]&lt;=DATE(2022,9, 30)), "TAK", "NIE")</f>
        <v>NIE</v>
      </c>
      <c r="J30" s="4">
        <f>ekodom36[[#This Row],[Zużycie rodzinne]]+ekodom36[[#This Row],[Specjalne dolanie]]</f>
        <v>190</v>
      </c>
      <c r="K30" s="4">
        <f>ekodom36[[#This Row],[Stan po renetcji]]-ekodom36[[#This Row],[Zmiana]]</f>
        <v>1662</v>
      </c>
      <c r="L30" s="4">
        <f>MAX(ekodom36[[#This Row],[Zbiornik po zmianie]],0)</f>
        <v>1662</v>
      </c>
    </row>
    <row r="31" spans="1:12" x14ac:dyDescent="0.45">
      <c r="A31" s="1">
        <v>44591</v>
      </c>
      <c r="B31">
        <v>0</v>
      </c>
      <c r="C31">
        <f t="shared" si="0"/>
        <v>1662</v>
      </c>
      <c r="D31">
        <f>ekodom36[[#This Row],[retencja]]+ekodom36[[#This Row],[Stan przed]]</f>
        <v>1662</v>
      </c>
      <c r="E31">
        <f>IF(ekodom36[[#This Row],[Dzień tygodnia]] = 3, 260, 190)</f>
        <v>190</v>
      </c>
      <c r="F31">
        <f>WEEKDAY(ekodom36[[#This Row],[Data]],2)</f>
        <v>7</v>
      </c>
      <c r="G31" s="4">
        <f>IF(ekodom36[[#This Row],[retencja]]= 0, G30+1, 0)</f>
        <v>3</v>
      </c>
      <c r="H31" s="4">
        <f>IF(AND(AND(ekodom36[[#This Row],[Dni bez deszczu dp]] &gt;= 5, MOD(ekodom36[[#This Row],[Dni bez deszczu dp]], 5) = 0), ekodom36[[#This Row],[Czy dobry przedział ]] = "TAK"), 300, 0)</f>
        <v>0</v>
      </c>
      <c r="I31" s="4" t="str">
        <f>IF(AND(ekodom36[[#This Row],[Data]] &gt;= DATE(2022,4,1), ekodom36[[#This Row],[Data]]&lt;=DATE(2022,9, 30)), "TAK", "NIE")</f>
        <v>NIE</v>
      </c>
      <c r="J31" s="4">
        <f>ekodom36[[#This Row],[Zużycie rodzinne]]+ekodom36[[#This Row],[Specjalne dolanie]]</f>
        <v>190</v>
      </c>
      <c r="K31" s="4">
        <f>ekodom36[[#This Row],[Stan po renetcji]]-ekodom36[[#This Row],[Zmiana]]</f>
        <v>1472</v>
      </c>
      <c r="L31" s="4">
        <f>MAX(ekodom36[[#This Row],[Zbiornik po zmianie]],0)</f>
        <v>1472</v>
      </c>
    </row>
    <row r="32" spans="1:12" x14ac:dyDescent="0.45">
      <c r="A32" s="1">
        <v>44592</v>
      </c>
      <c r="B32">
        <v>0</v>
      </c>
      <c r="C32">
        <f t="shared" si="0"/>
        <v>1472</v>
      </c>
      <c r="D32">
        <f>ekodom36[[#This Row],[retencja]]+ekodom36[[#This Row],[Stan przed]]</f>
        <v>1472</v>
      </c>
      <c r="E32">
        <f>IF(ekodom36[[#This Row],[Dzień tygodnia]] = 3, 260, 190)</f>
        <v>190</v>
      </c>
      <c r="F32">
        <f>WEEKDAY(ekodom36[[#This Row],[Data]],2)</f>
        <v>1</v>
      </c>
      <c r="G32" s="4">
        <f>IF(ekodom36[[#This Row],[retencja]]= 0, G31+1, 0)</f>
        <v>4</v>
      </c>
      <c r="H32" s="4">
        <f>IF(AND(AND(ekodom36[[#This Row],[Dni bez deszczu dp]] &gt;= 5, MOD(ekodom36[[#This Row],[Dni bez deszczu dp]], 5) = 0), ekodom36[[#This Row],[Czy dobry przedział ]] = "TAK"), 300, 0)</f>
        <v>0</v>
      </c>
      <c r="I32" s="4" t="str">
        <f>IF(AND(ekodom36[[#This Row],[Data]] &gt;= DATE(2022,4,1), ekodom36[[#This Row],[Data]]&lt;=DATE(2022,9, 30)), "TAK", "NIE")</f>
        <v>NIE</v>
      </c>
      <c r="J32" s="4">
        <f>ekodom36[[#This Row],[Zużycie rodzinne]]+ekodom36[[#This Row],[Specjalne dolanie]]</f>
        <v>190</v>
      </c>
      <c r="K32" s="4">
        <f>ekodom36[[#This Row],[Stan po renetcji]]-ekodom36[[#This Row],[Zmiana]]</f>
        <v>1282</v>
      </c>
      <c r="L32" s="4">
        <f>MAX(ekodom36[[#This Row],[Zbiornik po zmianie]],0)</f>
        <v>1282</v>
      </c>
    </row>
    <row r="33" spans="1:12" x14ac:dyDescent="0.45">
      <c r="A33" s="1">
        <v>44593</v>
      </c>
      <c r="B33">
        <v>0</v>
      </c>
      <c r="C33">
        <f t="shared" si="0"/>
        <v>1282</v>
      </c>
      <c r="D33">
        <f>ekodom36[[#This Row],[retencja]]+ekodom36[[#This Row],[Stan przed]]</f>
        <v>1282</v>
      </c>
      <c r="E33">
        <f>IF(ekodom36[[#This Row],[Dzień tygodnia]] = 3, 260, 190)</f>
        <v>190</v>
      </c>
      <c r="F33">
        <f>WEEKDAY(ekodom36[[#This Row],[Data]],2)</f>
        <v>2</v>
      </c>
      <c r="G33" s="4">
        <f>IF(ekodom36[[#This Row],[retencja]]= 0, G32+1, 0)</f>
        <v>5</v>
      </c>
      <c r="H33" s="4">
        <f>IF(AND(AND(ekodom36[[#This Row],[Dni bez deszczu dp]] &gt;= 5, MOD(ekodom36[[#This Row],[Dni bez deszczu dp]], 5) = 0), ekodom36[[#This Row],[Czy dobry przedział ]] = "TAK"), 300, 0)</f>
        <v>0</v>
      </c>
      <c r="I33" s="4" t="str">
        <f>IF(AND(ekodom36[[#This Row],[Data]] &gt;= DATE(2022,4,1), ekodom36[[#This Row],[Data]]&lt;=DATE(2022,9, 30)), "TAK", "NIE")</f>
        <v>NIE</v>
      </c>
      <c r="J33" s="4">
        <f>ekodom36[[#This Row],[Zużycie rodzinne]]+ekodom36[[#This Row],[Specjalne dolanie]]</f>
        <v>190</v>
      </c>
      <c r="K33" s="4">
        <f>ekodom36[[#This Row],[Stan po renetcji]]-ekodom36[[#This Row],[Zmiana]]</f>
        <v>1092</v>
      </c>
      <c r="L33" s="4">
        <f>MAX(ekodom36[[#This Row],[Zbiornik po zmianie]],0)</f>
        <v>1092</v>
      </c>
    </row>
    <row r="34" spans="1:12" x14ac:dyDescent="0.45">
      <c r="A34" s="1">
        <v>44594</v>
      </c>
      <c r="B34">
        <v>0</v>
      </c>
      <c r="C34">
        <f t="shared" si="0"/>
        <v>1092</v>
      </c>
      <c r="D34">
        <f>ekodom36[[#This Row],[retencja]]+ekodom36[[#This Row],[Stan przed]]</f>
        <v>1092</v>
      </c>
      <c r="E34">
        <f>IF(ekodom36[[#This Row],[Dzień tygodnia]] = 3, 260, 190)</f>
        <v>260</v>
      </c>
      <c r="F34">
        <f>WEEKDAY(ekodom36[[#This Row],[Data]],2)</f>
        <v>3</v>
      </c>
      <c r="G34" s="4">
        <f>IF(ekodom36[[#This Row],[retencja]]= 0, G33+1, 0)</f>
        <v>6</v>
      </c>
      <c r="H34" s="4">
        <f>IF(AND(AND(ekodom36[[#This Row],[Dni bez deszczu dp]] &gt;= 5, MOD(ekodom36[[#This Row],[Dni bez deszczu dp]], 5) = 0), ekodom36[[#This Row],[Czy dobry przedział ]] = "TAK"), 300, 0)</f>
        <v>0</v>
      </c>
      <c r="I34" s="4" t="str">
        <f>IF(AND(ekodom36[[#This Row],[Data]] &gt;= DATE(2022,4,1), ekodom36[[#This Row],[Data]]&lt;=DATE(2022,9, 30)), "TAK", "NIE")</f>
        <v>NIE</v>
      </c>
      <c r="J34" s="4">
        <f>ekodom36[[#This Row],[Zużycie rodzinne]]+ekodom36[[#This Row],[Specjalne dolanie]]</f>
        <v>260</v>
      </c>
      <c r="K34" s="4">
        <f>ekodom36[[#This Row],[Stan po renetcji]]-ekodom36[[#This Row],[Zmiana]]</f>
        <v>832</v>
      </c>
      <c r="L34" s="4">
        <f>MAX(ekodom36[[#This Row],[Zbiornik po zmianie]],0)</f>
        <v>832</v>
      </c>
    </row>
    <row r="35" spans="1:12" x14ac:dyDescent="0.45">
      <c r="A35" s="1">
        <v>44595</v>
      </c>
      <c r="B35">
        <v>0</v>
      </c>
      <c r="C35">
        <f t="shared" si="0"/>
        <v>832</v>
      </c>
      <c r="D35">
        <f>ekodom36[[#This Row],[retencja]]+ekodom36[[#This Row],[Stan przed]]</f>
        <v>832</v>
      </c>
      <c r="E35">
        <f>IF(ekodom36[[#This Row],[Dzień tygodnia]] = 3, 260, 190)</f>
        <v>190</v>
      </c>
      <c r="F35">
        <f>WEEKDAY(ekodom36[[#This Row],[Data]],2)</f>
        <v>4</v>
      </c>
      <c r="G35" s="4">
        <f>IF(ekodom36[[#This Row],[retencja]]= 0, G34+1, 0)</f>
        <v>7</v>
      </c>
      <c r="H35" s="4">
        <f>IF(AND(AND(ekodom36[[#This Row],[Dni bez deszczu dp]] &gt;= 5, MOD(ekodom36[[#This Row],[Dni bez deszczu dp]], 5) = 0), ekodom36[[#This Row],[Czy dobry przedział ]] = "TAK"), 300, 0)</f>
        <v>0</v>
      </c>
      <c r="I35" s="4" t="str">
        <f>IF(AND(ekodom36[[#This Row],[Data]] &gt;= DATE(2022,4,1), ekodom36[[#This Row],[Data]]&lt;=DATE(2022,9, 30)), "TAK", "NIE")</f>
        <v>NIE</v>
      </c>
      <c r="J35" s="4">
        <f>ekodom36[[#This Row],[Zużycie rodzinne]]+ekodom36[[#This Row],[Specjalne dolanie]]</f>
        <v>190</v>
      </c>
      <c r="K35" s="4">
        <f>ekodom36[[#This Row],[Stan po renetcji]]-ekodom36[[#This Row],[Zmiana]]</f>
        <v>642</v>
      </c>
      <c r="L35" s="4">
        <f>MAX(ekodom36[[#This Row],[Zbiornik po zmianie]],0)</f>
        <v>642</v>
      </c>
    </row>
    <row r="36" spans="1:12" x14ac:dyDescent="0.45">
      <c r="A36" s="1">
        <v>44596</v>
      </c>
      <c r="B36">
        <v>0</v>
      </c>
      <c r="C36">
        <f t="shared" si="0"/>
        <v>642</v>
      </c>
      <c r="D36">
        <f>ekodom36[[#This Row],[retencja]]+ekodom36[[#This Row],[Stan przed]]</f>
        <v>642</v>
      </c>
      <c r="E36">
        <f>IF(ekodom36[[#This Row],[Dzień tygodnia]] = 3, 260, 190)</f>
        <v>190</v>
      </c>
      <c r="F36">
        <f>WEEKDAY(ekodom36[[#This Row],[Data]],2)</f>
        <v>5</v>
      </c>
      <c r="G36" s="4">
        <f>IF(ekodom36[[#This Row],[retencja]]= 0, G35+1, 0)</f>
        <v>8</v>
      </c>
      <c r="H36" s="4">
        <f>IF(AND(AND(ekodom36[[#This Row],[Dni bez deszczu dp]] &gt;= 5, MOD(ekodom36[[#This Row],[Dni bez deszczu dp]], 5) = 0), ekodom36[[#This Row],[Czy dobry przedział ]] = "TAK"), 300, 0)</f>
        <v>0</v>
      </c>
      <c r="I36" s="4" t="str">
        <f>IF(AND(ekodom36[[#This Row],[Data]] &gt;= DATE(2022,4,1), ekodom36[[#This Row],[Data]]&lt;=DATE(2022,9, 30)), "TAK", "NIE")</f>
        <v>NIE</v>
      </c>
      <c r="J36" s="4">
        <f>ekodom36[[#This Row],[Zużycie rodzinne]]+ekodom36[[#This Row],[Specjalne dolanie]]</f>
        <v>190</v>
      </c>
      <c r="K36" s="4">
        <f>ekodom36[[#This Row],[Stan po renetcji]]-ekodom36[[#This Row],[Zmiana]]</f>
        <v>452</v>
      </c>
      <c r="L36" s="4">
        <f>MAX(ekodom36[[#This Row],[Zbiornik po zmianie]],0)</f>
        <v>452</v>
      </c>
    </row>
    <row r="37" spans="1:12" x14ac:dyDescent="0.45">
      <c r="A37" s="1">
        <v>44597</v>
      </c>
      <c r="B37">
        <v>97</v>
      </c>
      <c r="C37">
        <f t="shared" si="0"/>
        <v>452</v>
      </c>
      <c r="D37">
        <f>ekodom36[[#This Row],[retencja]]+ekodom36[[#This Row],[Stan przed]]</f>
        <v>549</v>
      </c>
      <c r="E37">
        <f>IF(ekodom36[[#This Row],[Dzień tygodnia]] = 3, 260, 190)</f>
        <v>190</v>
      </c>
      <c r="F37">
        <f>WEEKDAY(ekodom36[[#This Row],[Data]],2)</f>
        <v>6</v>
      </c>
      <c r="G37" s="4">
        <f>IF(ekodom36[[#This Row],[retencja]]= 0, G36+1, 0)</f>
        <v>0</v>
      </c>
      <c r="H37" s="4">
        <f>IF(AND(AND(ekodom36[[#This Row],[Dni bez deszczu dp]] &gt;= 5, MOD(ekodom36[[#This Row],[Dni bez deszczu dp]], 5) = 0), ekodom36[[#This Row],[Czy dobry przedział ]] = "TAK"), 300, 0)</f>
        <v>0</v>
      </c>
      <c r="I37" s="4" t="str">
        <f>IF(AND(ekodom36[[#This Row],[Data]] &gt;= DATE(2022,4,1), ekodom36[[#This Row],[Data]]&lt;=DATE(2022,9, 30)), "TAK", "NIE")</f>
        <v>NIE</v>
      </c>
      <c r="J37" s="4">
        <f>ekodom36[[#This Row],[Zużycie rodzinne]]+ekodom36[[#This Row],[Specjalne dolanie]]</f>
        <v>190</v>
      </c>
      <c r="K37" s="4">
        <f>ekodom36[[#This Row],[Stan po renetcji]]-ekodom36[[#This Row],[Zmiana]]</f>
        <v>359</v>
      </c>
      <c r="L37" s="4">
        <f>MAX(ekodom36[[#This Row],[Zbiornik po zmianie]],0)</f>
        <v>359</v>
      </c>
    </row>
    <row r="38" spans="1:12" x14ac:dyDescent="0.45">
      <c r="A38" s="1">
        <v>44598</v>
      </c>
      <c r="B38">
        <v>0</v>
      </c>
      <c r="C38">
        <f t="shared" si="0"/>
        <v>359</v>
      </c>
      <c r="D38">
        <f>ekodom36[[#This Row],[retencja]]+ekodom36[[#This Row],[Stan przed]]</f>
        <v>359</v>
      </c>
      <c r="E38">
        <f>IF(ekodom36[[#This Row],[Dzień tygodnia]] = 3, 260, 190)</f>
        <v>190</v>
      </c>
      <c r="F38">
        <f>WEEKDAY(ekodom36[[#This Row],[Data]],2)</f>
        <v>7</v>
      </c>
      <c r="G38" s="4">
        <f>IF(ekodom36[[#This Row],[retencja]]= 0, G37+1, 0)</f>
        <v>1</v>
      </c>
      <c r="H38" s="4">
        <f>IF(AND(AND(ekodom36[[#This Row],[Dni bez deszczu dp]] &gt;= 5, MOD(ekodom36[[#This Row],[Dni bez deszczu dp]], 5) = 0), ekodom36[[#This Row],[Czy dobry przedział ]] = "TAK"), 300, 0)</f>
        <v>0</v>
      </c>
      <c r="I38" s="4" t="str">
        <f>IF(AND(ekodom36[[#This Row],[Data]] &gt;= DATE(2022,4,1), ekodom36[[#This Row],[Data]]&lt;=DATE(2022,9, 30)), "TAK", "NIE")</f>
        <v>NIE</v>
      </c>
      <c r="J38" s="4">
        <f>ekodom36[[#This Row],[Zużycie rodzinne]]+ekodom36[[#This Row],[Specjalne dolanie]]</f>
        <v>190</v>
      </c>
      <c r="K38" s="4">
        <f>ekodom36[[#This Row],[Stan po renetcji]]-ekodom36[[#This Row],[Zmiana]]</f>
        <v>169</v>
      </c>
      <c r="L38" s="4">
        <f>MAX(ekodom36[[#This Row],[Zbiornik po zmianie]],0)</f>
        <v>169</v>
      </c>
    </row>
    <row r="39" spans="1:12" x14ac:dyDescent="0.45">
      <c r="A39" s="1">
        <v>44599</v>
      </c>
      <c r="B39">
        <v>99</v>
      </c>
      <c r="C39">
        <f t="shared" si="0"/>
        <v>169</v>
      </c>
      <c r="D39">
        <f>ekodom36[[#This Row],[retencja]]+ekodom36[[#This Row],[Stan przed]]</f>
        <v>268</v>
      </c>
      <c r="E39">
        <f>IF(ekodom36[[#This Row],[Dzień tygodnia]] = 3, 260, 190)</f>
        <v>190</v>
      </c>
      <c r="F39">
        <f>WEEKDAY(ekodom36[[#This Row],[Data]],2)</f>
        <v>1</v>
      </c>
      <c r="G39" s="4">
        <f>IF(ekodom36[[#This Row],[retencja]]= 0, G38+1, 0)</f>
        <v>0</v>
      </c>
      <c r="H39" s="4">
        <f>IF(AND(AND(ekodom36[[#This Row],[Dni bez deszczu dp]] &gt;= 5, MOD(ekodom36[[#This Row],[Dni bez deszczu dp]], 5) = 0), ekodom36[[#This Row],[Czy dobry przedział ]] = "TAK"), 300, 0)</f>
        <v>0</v>
      </c>
      <c r="I39" s="4" t="str">
        <f>IF(AND(ekodom36[[#This Row],[Data]] &gt;= DATE(2022,4,1), ekodom36[[#This Row],[Data]]&lt;=DATE(2022,9, 30)), "TAK", "NIE")</f>
        <v>NIE</v>
      </c>
      <c r="J39" s="4">
        <f>ekodom36[[#This Row],[Zużycie rodzinne]]+ekodom36[[#This Row],[Specjalne dolanie]]</f>
        <v>190</v>
      </c>
      <c r="K39" s="4">
        <f>ekodom36[[#This Row],[Stan po renetcji]]-ekodom36[[#This Row],[Zmiana]]</f>
        <v>78</v>
      </c>
      <c r="L39" s="4">
        <f>MAX(ekodom36[[#This Row],[Zbiornik po zmianie]],0)</f>
        <v>78</v>
      </c>
    </row>
    <row r="40" spans="1:12" x14ac:dyDescent="0.45">
      <c r="A40" s="1">
        <v>44600</v>
      </c>
      <c r="B40">
        <v>0</v>
      </c>
      <c r="C40">
        <f t="shared" si="0"/>
        <v>78</v>
      </c>
      <c r="D40">
        <f>ekodom36[[#This Row],[retencja]]+ekodom36[[#This Row],[Stan przed]]</f>
        <v>78</v>
      </c>
      <c r="E40">
        <f>IF(ekodom36[[#This Row],[Dzień tygodnia]] = 3, 260, 190)</f>
        <v>190</v>
      </c>
      <c r="F40">
        <f>WEEKDAY(ekodom36[[#This Row],[Data]],2)</f>
        <v>2</v>
      </c>
      <c r="G40" s="4">
        <f>IF(ekodom36[[#This Row],[retencja]]= 0, G39+1, 0)</f>
        <v>1</v>
      </c>
      <c r="H40" s="4">
        <f>IF(AND(AND(ekodom36[[#This Row],[Dni bez deszczu dp]] &gt;= 5, MOD(ekodom36[[#This Row],[Dni bez deszczu dp]], 5) = 0), ekodom36[[#This Row],[Czy dobry przedział ]] = "TAK"), 300, 0)</f>
        <v>0</v>
      </c>
      <c r="I40" s="4" t="str">
        <f>IF(AND(ekodom36[[#This Row],[Data]] &gt;= DATE(2022,4,1), ekodom36[[#This Row],[Data]]&lt;=DATE(2022,9, 30)), "TAK", "NIE")</f>
        <v>NIE</v>
      </c>
      <c r="J40" s="4">
        <f>ekodom36[[#This Row],[Zużycie rodzinne]]+ekodom36[[#This Row],[Specjalne dolanie]]</f>
        <v>190</v>
      </c>
      <c r="K40" s="4">
        <f>ekodom36[[#This Row],[Stan po renetcji]]-ekodom36[[#This Row],[Zmiana]]</f>
        <v>-112</v>
      </c>
      <c r="L40" s="4">
        <f>MAX(ekodom36[[#This Row],[Zbiornik po zmianie]],0)</f>
        <v>0</v>
      </c>
    </row>
    <row r="41" spans="1:12" x14ac:dyDescent="0.45">
      <c r="A41" s="1">
        <v>44601</v>
      </c>
      <c r="B41">
        <v>0</v>
      </c>
      <c r="C41">
        <f t="shared" si="0"/>
        <v>0</v>
      </c>
      <c r="D41">
        <f>ekodom36[[#This Row],[retencja]]+ekodom36[[#This Row],[Stan przed]]</f>
        <v>0</v>
      </c>
      <c r="E41">
        <f>IF(ekodom36[[#This Row],[Dzień tygodnia]] = 3, 260, 190)</f>
        <v>260</v>
      </c>
      <c r="F41">
        <f>WEEKDAY(ekodom36[[#This Row],[Data]],2)</f>
        <v>3</v>
      </c>
      <c r="G41" s="4">
        <f>IF(ekodom36[[#This Row],[retencja]]= 0, G40+1, 0)</f>
        <v>2</v>
      </c>
      <c r="H41" s="4">
        <f>IF(AND(AND(ekodom36[[#This Row],[Dni bez deszczu dp]] &gt;= 5, MOD(ekodom36[[#This Row],[Dni bez deszczu dp]], 5) = 0), ekodom36[[#This Row],[Czy dobry przedział ]] = "TAK"), 300, 0)</f>
        <v>0</v>
      </c>
      <c r="I41" s="4" t="str">
        <f>IF(AND(ekodom36[[#This Row],[Data]] &gt;= DATE(2022,4,1), ekodom36[[#This Row],[Data]]&lt;=DATE(2022,9, 30)), "TAK", "NIE")</f>
        <v>NIE</v>
      </c>
      <c r="J41" s="4">
        <f>ekodom36[[#This Row],[Zużycie rodzinne]]+ekodom36[[#This Row],[Specjalne dolanie]]</f>
        <v>260</v>
      </c>
      <c r="K41" s="4">
        <f>ekodom36[[#This Row],[Stan po renetcji]]-ekodom36[[#This Row],[Zmiana]]</f>
        <v>-260</v>
      </c>
      <c r="L41" s="4">
        <f>MAX(ekodom36[[#This Row],[Zbiornik po zmianie]],0)</f>
        <v>0</v>
      </c>
    </row>
    <row r="42" spans="1:12" x14ac:dyDescent="0.45">
      <c r="A42" s="1">
        <v>44602</v>
      </c>
      <c r="B42">
        <v>0</v>
      </c>
      <c r="C42">
        <f t="shared" si="0"/>
        <v>0</v>
      </c>
      <c r="D42">
        <f>ekodom36[[#This Row],[retencja]]+ekodom36[[#This Row],[Stan przed]]</f>
        <v>0</v>
      </c>
      <c r="E42">
        <f>IF(ekodom36[[#This Row],[Dzień tygodnia]] = 3, 260, 190)</f>
        <v>190</v>
      </c>
      <c r="F42">
        <f>WEEKDAY(ekodom36[[#This Row],[Data]],2)</f>
        <v>4</v>
      </c>
      <c r="G42" s="4">
        <f>IF(ekodom36[[#This Row],[retencja]]= 0, G41+1, 0)</f>
        <v>3</v>
      </c>
      <c r="H42" s="4">
        <f>IF(AND(AND(ekodom36[[#This Row],[Dni bez deszczu dp]] &gt;= 5, MOD(ekodom36[[#This Row],[Dni bez deszczu dp]], 5) = 0), ekodom36[[#This Row],[Czy dobry przedział ]] = "TAK"), 300, 0)</f>
        <v>0</v>
      </c>
      <c r="I42" s="4" t="str">
        <f>IF(AND(ekodom36[[#This Row],[Data]] &gt;= DATE(2022,4,1), ekodom36[[#This Row],[Data]]&lt;=DATE(2022,9, 30)), "TAK", "NIE")</f>
        <v>NIE</v>
      </c>
      <c r="J42" s="4">
        <f>ekodom36[[#This Row],[Zużycie rodzinne]]+ekodom36[[#This Row],[Specjalne dolanie]]</f>
        <v>190</v>
      </c>
      <c r="K42" s="4">
        <f>ekodom36[[#This Row],[Stan po renetcji]]-ekodom36[[#This Row],[Zmiana]]</f>
        <v>-190</v>
      </c>
      <c r="L42" s="4">
        <f>MAX(ekodom36[[#This Row],[Zbiornik po zmianie]],0)</f>
        <v>0</v>
      </c>
    </row>
    <row r="43" spans="1:12" x14ac:dyDescent="0.45">
      <c r="A43" s="1">
        <v>44603</v>
      </c>
      <c r="B43">
        <v>97</v>
      </c>
      <c r="C43">
        <f t="shared" si="0"/>
        <v>0</v>
      </c>
      <c r="D43">
        <f>ekodom36[[#This Row],[retencja]]+ekodom36[[#This Row],[Stan przed]]</f>
        <v>97</v>
      </c>
      <c r="E43">
        <f>IF(ekodom36[[#This Row],[Dzień tygodnia]] = 3, 260, 190)</f>
        <v>190</v>
      </c>
      <c r="F43">
        <f>WEEKDAY(ekodom36[[#This Row],[Data]],2)</f>
        <v>5</v>
      </c>
      <c r="G43" s="4">
        <f>IF(ekodom36[[#This Row],[retencja]]= 0, G42+1, 0)</f>
        <v>0</v>
      </c>
      <c r="H43" s="4">
        <f>IF(AND(AND(ekodom36[[#This Row],[Dni bez deszczu dp]] &gt;= 5, MOD(ekodom36[[#This Row],[Dni bez deszczu dp]], 5) = 0), ekodom36[[#This Row],[Czy dobry przedział ]] = "TAK"), 300, 0)</f>
        <v>0</v>
      </c>
      <c r="I43" s="4" t="str">
        <f>IF(AND(ekodom36[[#This Row],[Data]] &gt;= DATE(2022,4,1), ekodom36[[#This Row],[Data]]&lt;=DATE(2022,9, 30)), "TAK", "NIE")</f>
        <v>NIE</v>
      </c>
      <c r="J43" s="4">
        <f>ekodom36[[#This Row],[Zużycie rodzinne]]+ekodom36[[#This Row],[Specjalne dolanie]]</f>
        <v>190</v>
      </c>
      <c r="K43" s="4">
        <f>ekodom36[[#This Row],[Stan po renetcji]]-ekodom36[[#This Row],[Zmiana]]</f>
        <v>-93</v>
      </c>
      <c r="L43" s="4">
        <f>MAX(ekodom36[[#This Row],[Zbiornik po zmianie]],0)</f>
        <v>0</v>
      </c>
    </row>
    <row r="44" spans="1:12" x14ac:dyDescent="0.45">
      <c r="A44" s="1">
        <v>44604</v>
      </c>
      <c r="B44">
        <v>83</v>
      </c>
      <c r="C44">
        <f t="shared" si="0"/>
        <v>0</v>
      </c>
      <c r="D44">
        <f>ekodom36[[#This Row],[retencja]]+ekodom36[[#This Row],[Stan przed]]</f>
        <v>83</v>
      </c>
      <c r="E44">
        <f>IF(ekodom36[[#This Row],[Dzień tygodnia]] = 3, 260, 190)</f>
        <v>190</v>
      </c>
      <c r="F44">
        <f>WEEKDAY(ekodom36[[#This Row],[Data]],2)</f>
        <v>6</v>
      </c>
      <c r="G44" s="4">
        <f>IF(ekodom36[[#This Row],[retencja]]= 0, G43+1, 0)</f>
        <v>0</v>
      </c>
      <c r="H44" s="4">
        <f>IF(AND(AND(ekodom36[[#This Row],[Dni bez deszczu dp]] &gt;= 5, MOD(ekodom36[[#This Row],[Dni bez deszczu dp]], 5) = 0), ekodom36[[#This Row],[Czy dobry przedział ]] = "TAK"), 300, 0)</f>
        <v>0</v>
      </c>
      <c r="I44" s="4" t="str">
        <f>IF(AND(ekodom36[[#This Row],[Data]] &gt;= DATE(2022,4,1), ekodom36[[#This Row],[Data]]&lt;=DATE(2022,9, 30)), "TAK", "NIE")</f>
        <v>NIE</v>
      </c>
      <c r="J44" s="4">
        <f>ekodom36[[#This Row],[Zużycie rodzinne]]+ekodom36[[#This Row],[Specjalne dolanie]]</f>
        <v>190</v>
      </c>
      <c r="K44" s="4">
        <f>ekodom36[[#This Row],[Stan po renetcji]]-ekodom36[[#This Row],[Zmiana]]</f>
        <v>-107</v>
      </c>
      <c r="L44" s="4">
        <f>MAX(ekodom36[[#This Row],[Zbiornik po zmianie]],0)</f>
        <v>0</v>
      </c>
    </row>
    <row r="45" spans="1:12" x14ac:dyDescent="0.45">
      <c r="A45" s="1">
        <v>44605</v>
      </c>
      <c r="B45">
        <v>77</v>
      </c>
      <c r="C45">
        <f t="shared" si="0"/>
        <v>0</v>
      </c>
      <c r="D45">
        <f>ekodom36[[#This Row],[retencja]]+ekodom36[[#This Row],[Stan przed]]</f>
        <v>77</v>
      </c>
      <c r="E45">
        <f>IF(ekodom36[[#This Row],[Dzień tygodnia]] = 3, 260, 190)</f>
        <v>190</v>
      </c>
      <c r="F45">
        <f>WEEKDAY(ekodom36[[#This Row],[Data]],2)</f>
        <v>7</v>
      </c>
      <c r="G45" s="4">
        <f>IF(ekodom36[[#This Row],[retencja]]= 0, G44+1, 0)</f>
        <v>0</v>
      </c>
      <c r="H45" s="4">
        <f>IF(AND(AND(ekodom36[[#This Row],[Dni bez deszczu dp]] &gt;= 5, MOD(ekodom36[[#This Row],[Dni bez deszczu dp]], 5) = 0), ekodom36[[#This Row],[Czy dobry przedział ]] = "TAK"), 300, 0)</f>
        <v>0</v>
      </c>
      <c r="I45" s="4" t="str">
        <f>IF(AND(ekodom36[[#This Row],[Data]] &gt;= DATE(2022,4,1), ekodom36[[#This Row],[Data]]&lt;=DATE(2022,9, 30)), "TAK", "NIE")</f>
        <v>NIE</v>
      </c>
      <c r="J45" s="4">
        <f>ekodom36[[#This Row],[Zużycie rodzinne]]+ekodom36[[#This Row],[Specjalne dolanie]]</f>
        <v>190</v>
      </c>
      <c r="K45" s="4">
        <f>ekodom36[[#This Row],[Stan po renetcji]]-ekodom36[[#This Row],[Zmiana]]</f>
        <v>-113</v>
      </c>
      <c r="L45" s="4">
        <f>MAX(ekodom36[[#This Row],[Zbiornik po zmianie]],0)</f>
        <v>0</v>
      </c>
    </row>
    <row r="46" spans="1:12" x14ac:dyDescent="0.45">
      <c r="A46" s="1">
        <v>44606</v>
      </c>
      <c r="B46">
        <v>195</v>
      </c>
      <c r="C46">
        <f t="shared" si="0"/>
        <v>0</v>
      </c>
      <c r="D46">
        <f>ekodom36[[#This Row],[retencja]]+ekodom36[[#This Row],[Stan przed]]</f>
        <v>195</v>
      </c>
      <c r="E46">
        <f>IF(ekodom36[[#This Row],[Dzień tygodnia]] = 3, 260, 190)</f>
        <v>190</v>
      </c>
      <c r="F46">
        <f>WEEKDAY(ekodom36[[#This Row],[Data]],2)</f>
        <v>1</v>
      </c>
      <c r="G46" s="4">
        <f>IF(ekodom36[[#This Row],[retencja]]= 0, G45+1, 0)</f>
        <v>0</v>
      </c>
      <c r="H46" s="4">
        <f>IF(AND(AND(ekodom36[[#This Row],[Dni bez deszczu dp]] &gt;= 5, MOD(ekodom36[[#This Row],[Dni bez deszczu dp]], 5) = 0), ekodom36[[#This Row],[Czy dobry przedział ]] = "TAK"), 300, 0)</f>
        <v>0</v>
      </c>
      <c r="I46" s="4" t="str">
        <f>IF(AND(ekodom36[[#This Row],[Data]] &gt;= DATE(2022,4,1), ekodom36[[#This Row],[Data]]&lt;=DATE(2022,9, 30)), "TAK", "NIE")</f>
        <v>NIE</v>
      </c>
      <c r="J46" s="4">
        <f>ekodom36[[#This Row],[Zużycie rodzinne]]+ekodom36[[#This Row],[Specjalne dolanie]]</f>
        <v>190</v>
      </c>
      <c r="K46" s="4">
        <f>ekodom36[[#This Row],[Stan po renetcji]]-ekodom36[[#This Row],[Zmiana]]</f>
        <v>5</v>
      </c>
      <c r="L46" s="4">
        <f>MAX(ekodom36[[#This Row],[Zbiornik po zmianie]],0)</f>
        <v>5</v>
      </c>
    </row>
    <row r="47" spans="1:12" x14ac:dyDescent="0.45">
      <c r="A47" s="1">
        <v>44607</v>
      </c>
      <c r="B47">
        <v>145</v>
      </c>
      <c r="C47">
        <f t="shared" si="0"/>
        <v>5</v>
      </c>
      <c r="D47">
        <f>ekodom36[[#This Row],[retencja]]+ekodom36[[#This Row],[Stan przed]]</f>
        <v>150</v>
      </c>
      <c r="E47">
        <f>IF(ekodom36[[#This Row],[Dzień tygodnia]] = 3, 260, 190)</f>
        <v>190</v>
      </c>
      <c r="F47">
        <f>WEEKDAY(ekodom36[[#This Row],[Data]],2)</f>
        <v>2</v>
      </c>
      <c r="G47" s="4">
        <f>IF(ekodom36[[#This Row],[retencja]]= 0, G46+1, 0)</f>
        <v>0</v>
      </c>
      <c r="H47" s="4">
        <f>IF(AND(AND(ekodom36[[#This Row],[Dni bez deszczu dp]] &gt;= 5, MOD(ekodom36[[#This Row],[Dni bez deszczu dp]], 5) = 0), ekodom36[[#This Row],[Czy dobry przedział ]] = "TAK"), 300, 0)</f>
        <v>0</v>
      </c>
      <c r="I47" s="4" t="str">
        <f>IF(AND(ekodom36[[#This Row],[Data]] &gt;= DATE(2022,4,1), ekodom36[[#This Row],[Data]]&lt;=DATE(2022,9, 30)), "TAK", "NIE")</f>
        <v>NIE</v>
      </c>
      <c r="J47" s="4">
        <f>ekodom36[[#This Row],[Zużycie rodzinne]]+ekodom36[[#This Row],[Specjalne dolanie]]</f>
        <v>190</v>
      </c>
      <c r="K47" s="4">
        <f>ekodom36[[#This Row],[Stan po renetcji]]-ekodom36[[#This Row],[Zmiana]]</f>
        <v>-40</v>
      </c>
      <c r="L47" s="4">
        <f>MAX(ekodom36[[#This Row],[Zbiornik po zmianie]],0)</f>
        <v>0</v>
      </c>
    </row>
    <row r="48" spans="1:12" x14ac:dyDescent="0.45">
      <c r="A48" s="1">
        <v>44608</v>
      </c>
      <c r="B48">
        <v>90</v>
      </c>
      <c r="C48">
        <f t="shared" si="0"/>
        <v>0</v>
      </c>
      <c r="D48">
        <f>ekodom36[[#This Row],[retencja]]+ekodom36[[#This Row],[Stan przed]]</f>
        <v>90</v>
      </c>
      <c r="E48">
        <f>IF(ekodom36[[#This Row],[Dzień tygodnia]] = 3, 260, 190)</f>
        <v>260</v>
      </c>
      <c r="F48">
        <f>WEEKDAY(ekodom36[[#This Row],[Data]],2)</f>
        <v>3</v>
      </c>
      <c r="G48" s="4">
        <f>IF(ekodom36[[#This Row],[retencja]]= 0, G47+1, 0)</f>
        <v>0</v>
      </c>
      <c r="H48" s="4">
        <f>IF(AND(AND(ekodom36[[#This Row],[Dni bez deszczu dp]] &gt;= 5, MOD(ekodom36[[#This Row],[Dni bez deszczu dp]], 5) = 0), ekodom36[[#This Row],[Czy dobry przedział ]] = "TAK"), 300, 0)</f>
        <v>0</v>
      </c>
      <c r="I48" s="4" t="str">
        <f>IF(AND(ekodom36[[#This Row],[Data]] &gt;= DATE(2022,4,1), ekodom36[[#This Row],[Data]]&lt;=DATE(2022,9, 30)), "TAK", "NIE")</f>
        <v>NIE</v>
      </c>
      <c r="J48" s="4">
        <f>ekodom36[[#This Row],[Zużycie rodzinne]]+ekodom36[[#This Row],[Specjalne dolanie]]</f>
        <v>260</v>
      </c>
      <c r="K48" s="4">
        <f>ekodom36[[#This Row],[Stan po renetcji]]-ekodom36[[#This Row],[Zmiana]]</f>
        <v>-170</v>
      </c>
      <c r="L48" s="4">
        <f>MAX(ekodom36[[#This Row],[Zbiornik po zmianie]],0)</f>
        <v>0</v>
      </c>
    </row>
    <row r="49" spans="1:12" x14ac:dyDescent="0.45">
      <c r="A49" s="1">
        <v>44609</v>
      </c>
      <c r="B49">
        <v>0</v>
      </c>
      <c r="C49">
        <f t="shared" si="0"/>
        <v>0</v>
      </c>
      <c r="D49">
        <f>ekodom36[[#This Row],[retencja]]+ekodom36[[#This Row],[Stan przed]]</f>
        <v>0</v>
      </c>
      <c r="E49">
        <f>IF(ekodom36[[#This Row],[Dzień tygodnia]] = 3, 260, 190)</f>
        <v>190</v>
      </c>
      <c r="F49">
        <f>WEEKDAY(ekodom36[[#This Row],[Data]],2)</f>
        <v>4</v>
      </c>
      <c r="G49" s="4">
        <f>IF(ekodom36[[#This Row],[retencja]]= 0, G48+1, 0)</f>
        <v>1</v>
      </c>
      <c r="H49" s="4">
        <f>IF(AND(AND(ekodom36[[#This Row],[Dni bez deszczu dp]] &gt;= 5, MOD(ekodom36[[#This Row],[Dni bez deszczu dp]], 5) = 0), ekodom36[[#This Row],[Czy dobry przedział ]] = "TAK"), 300, 0)</f>
        <v>0</v>
      </c>
      <c r="I49" s="4" t="str">
        <f>IF(AND(ekodom36[[#This Row],[Data]] &gt;= DATE(2022,4,1), ekodom36[[#This Row],[Data]]&lt;=DATE(2022,9, 30)), "TAK", "NIE")</f>
        <v>NIE</v>
      </c>
      <c r="J49" s="4">
        <f>ekodom36[[#This Row],[Zużycie rodzinne]]+ekodom36[[#This Row],[Specjalne dolanie]]</f>
        <v>190</v>
      </c>
      <c r="K49" s="4">
        <f>ekodom36[[#This Row],[Stan po renetcji]]-ekodom36[[#This Row],[Zmiana]]</f>
        <v>-190</v>
      </c>
      <c r="L49" s="4">
        <f>MAX(ekodom36[[#This Row],[Zbiornik po zmianie]],0)</f>
        <v>0</v>
      </c>
    </row>
    <row r="50" spans="1:12" x14ac:dyDescent="0.45">
      <c r="A50" s="1">
        <v>44610</v>
      </c>
      <c r="B50">
        <v>0</v>
      </c>
      <c r="C50">
        <f t="shared" si="0"/>
        <v>0</v>
      </c>
      <c r="D50">
        <f>ekodom36[[#This Row],[retencja]]+ekodom36[[#This Row],[Stan przed]]</f>
        <v>0</v>
      </c>
      <c r="E50">
        <f>IF(ekodom36[[#This Row],[Dzień tygodnia]] = 3, 260, 190)</f>
        <v>190</v>
      </c>
      <c r="F50">
        <f>WEEKDAY(ekodom36[[#This Row],[Data]],2)</f>
        <v>5</v>
      </c>
      <c r="G50" s="4">
        <f>IF(ekodom36[[#This Row],[retencja]]= 0, G49+1, 0)</f>
        <v>2</v>
      </c>
      <c r="H50" s="4">
        <f>IF(AND(AND(ekodom36[[#This Row],[Dni bez deszczu dp]] &gt;= 5, MOD(ekodom36[[#This Row],[Dni bez deszczu dp]], 5) = 0), ekodom36[[#This Row],[Czy dobry przedział ]] = "TAK"), 300, 0)</f>
        <v>0</v>
      </c>
      <c r="I50" s="4" t="str">
        <f>IF(AND(ekodom36[[#This Row],[Data]] &gt;= DATE(2022,4,1), ekodom36[[#This Row],[Data]]&lt;=DATE(2022,9, 30)), "TAK", "NIE")</f>
        <v>NIE</v>
      </c>
      <c r="J50" s="4">
        <f>ekodom36[[#This Row],[Zużycie rodzinne]]+ekodom36[[#This Row],[Specjalne dolanie]]</f>
        <v>190</v>
      </c>
      <c r="K50" s="4">
        <f>ekodom36[[#This Row],[Stan po renetcji]]-ekodom36[[#This Row],[Zmiana]]</f>
        <v>-190</v>
      </c>
      <c r="L50" s="4">
        <f>MAX(ekodom36[[#This Row],[Zbiornik po zmianie]],0)</f>
        <v>0</v>
      </c>
    </row>
    <row r="51" spans="1:12" x14ac:dyDescent="0.45">
      <c r="A51" s="1">
        <v>44611</v>
      </c>
      <c r="B51">
        <v>93</v>
      </c>
      <c r="C51">
        <f t="shared" si="0"/>
        <v>0</v>
      </c>
      <c r="D51">
        <f>ekodom36[[#This Row],[retencja]]+ekodom36[[#This Row],[Stan przed]]</f>
        <v>93</v>
      </c>
      <c r="E51">
        <f>IF(ekodom36[[#This Row],[Dzień tygodnia]] = 3, 260, 190)</f>
        <v>190</v>
      </c>
      <c r="F51">
        <f>WEEKDAY(ekodom36[[#This Row],[Data]],2)</f>
        <v>6</v>
      </c>
      <c r="G51" s="4">
        <f>IF(ekodom36[[#This Row],[retencja]]= 0, G50+1, 0)</f>
        <v>0</v>
      </c>
      <c r="H51" s="4">
        <f>IF(AND(AND(ekodom36[[#This Row],[Dni bez deszczu dp]] &gt;= 5, MOD(ekodom36[[#This Row],[Dni bez deszczu dp]], 5) = 0), ekodom36[[#This Row],[Czy dobry przedział ]] = "TAK"), 300, 0)</f>
        <v>0</v>
      </c>
      <c r="I51" s="4" t="str">
        <f>IF(AND(ekodom36[[#This Row],[Data]] &gt;= DATE(2022,4,1), ekodom36[[#This Row],[Data]]&lt;=DATE(2022,9, 30)), "TAK", "NIE")</f>
        <v>NIE</v>
      </c>
      <c r="J51" s="4">
        <f>ekodom36[[#This Row],[Zużycie rodzinne]]+ekodom36[[#This Row],[Specjalne dolanie]]</f>
        <v>190</v>
      </c>
      <c r="K51" s="4">
        <f>ekodom36[[#This Row],[Stan po renetcji]]-ekodom36[[#This Row],[Zmiana]]</f>
        <v>-97</v>
      </c>
      <c r="L51" s="4">
        <f>MAX(ekodom36[[#This Row],[Zbiornik po zmianie]],0)</f>
        <v>0</v>
      </c>
    </row>
    <row r="52" spans="1:12" x14ac:dyDescent="0.45">
      <c r="A52" s="1">
        <v>44612</v>
      </c>
      <c r="B52">
        <v>0</v>
      </c>
      <c r="C52">
        <f t="shared" si="0"/>
        <v>0</v>
      </c>
      <c r="D52">
        <f>ekodom36[[#This Row],[retencja]]+ekodom36[[#This Row],[Stan przed]]</f>
        <v>0</v>
      </c>
      <c r="E52">
        <f>IF(ekodom36[[#This Row],[Dzień tygodnia]] = 3, 260, 190)</f>
        <v>190</v>
      </c>
      <c r="F52">
        <f>WEEKDAY(ekodom36[[#This Row],[Data]],2)</f>
        <v>7</v>
      </c>
      <c r="G52" s="4">
        <f>IF(ekodom36[[#This Row],[retencja]]= 0, G51+1, 0)</f>
        <v>1</v>
      </c>
      <c r="H52" s="4">
        <f>IF(AND(AND(ekodom36[[#This Row],[Dni bez deszczu dp]] &gt;= 5, MOD(ekodom36[[#This Row],[Dni bez deszczu dp]], 5) = 0), ekodom36[[#This Row],[Czy dobry przedział ]] = "TAK"), 300, 0)</f>
        <v>0</v>
      </c>
      <c r="I52" s="4" t="str">
        <f>IF(AND(ekodom36[[#This Row],[Data]] &gt;= DATE(2022,4,1), ekodom36[[#This Row],[Data]]&lt;=DATE(2022,9, 30)), "TAK", "NIE")</f>
        <v>NIE</v>
      </c>
      <c r="J52" s="4">
        <f>ekodom36[[#This Row],[Zużycie rodzinne]]+ekodom36[[#This Row],[Specjalne dolanie]]</f>
        <v>190</v>
      </c>
      <c r="K52" s="4">
        <f>ekodom36[[#This Row],[Stan po renetcji]]-ekodom36[[#This Row],[Zmiana]]</f>
        <v>-190</v>
      </c>
      <c r="L52" s="4">
        <f>MAX(ekodom36[[#This Row],[Zbiornik po zmianie]],0)</f>
        <v>0</v>
      </c>
    </row>
    <row r="53" spans="1:12" x14ac:dyDescent="0.45">
      <c r="A53" s="1">
        <v>44613</v>
      </c>
      <c r="B53">
        <v>0</v>
      </c>
      <c r="C53">
        <f t="shared" si="0"/>
        <v>0</v>
      </c>
      <c r="D53">
        <f>ekodom36[[#This Row],[retencja]]+ekodom36[[#This Row],[Stan przed]]</f>
        <v>0</v>
      </c>
      <c r="E53">
        <f>IF(ekodom36[[#This Row],[Dzień tygodnia]] = 3, 260, 190)</f>
        <v>190</v>
      </c>
      <c r="F53">
        <f>WEEKDAY(ekodom36[[#This Row],[Data]],2)</f>
        <v>1</v>
      </c>
      <c r="G53" s="4">
        <f>IF(ekodom36[[#This Row],[retencja]]= 0, G52+1, 0)</f>
        <v>2</v>
      </c>
      <c r="H53" s="4">
        <f>IF(AND(AND(ekodom36[[#This Row],[Dni bez deszczu dp]] &gt;= 5, MOD(ekodom36[[#This Row],[Dni bez deszczu dp]], 5) = 0), ekodom36[[#This Row],[Czy dobry przedział ]] = "TAK"), 300, 0)</f>
        <v>0</v>
      </c>
      <c r="I53" s="4" t="str">
        <f>IF(AND(ekodom36[[#This Row],[Data]] &gt;= DATE(2022,4,1), ekodom36[[#This Row],[Data]]&lt;=DATE(2022,9, 30)), "TAK", "NIE")</f>
        <v>NIE</v>
      </c>
      <c r="J53" s="4">
        <f>ekodom36[[#This Row],[Zużycie rodzinne]]+ekodom36[[#This Row],[Specjalne dolanie]]</f>
        <v>190</v>
      </c>
      <c r="K53" s="4">
        <f>ekodom36[[#This Row],[Stan po renetcji]]-ekodom36[[#This Row],[Zmiana]]</f>
        <v>-190</v>
      </c>
      <c r="L53" s="4">
        <f>MAX(ekodom36[[#This Row],[Zbiornik po zmianie]],0)</f>
        <v>0</v>
      </c>
    </row>
    <row r="54" spans="1:12" x14ac:dyDescent="0.45">
      <c r="A54" s="1">
        <v>44614</v>
      </c>
      <c r="B54">
        <v>93</v>
      </c>
      <c r="C54">
        <f t="shared" si="0"/>
        <v>0</v>
      </c>
      <c r="D54">
        <f>ekodom36[[#This Row],[retencja]]+ekodom36[[#This Row],[Stan przed]]</f>
        <v>93</v>
      </c>
      <c r="E54">
        <f>IF(ekodom36[[#This Row],[Dzień tygodnia]] = 3, 260, 190)</f>
        <v>190</v>
      </c>
      <c r="F54">
        <f>WEEKDAY(ekodom36[[#This Row],[Data]],2)</f>
        <v>2</v>
      </c>
      <c r="G54" s="4">
        <f>IF(ekodom36[[#This Row],[retencja]]= 0, G53+1, 0)</f>
        <v>0</v>
      </c>
      <c r="H54" s="4">
        <f>IF(AND(AND(ekodom36[[#This Row],[Dni bez deszczu dp]] &gt;= 5, MOD(ekodom36[[#This Row],[Dni bez deszczu dp]], 5) = 0), ekodom36[[#This Row],[Czy dobry przedział ]] = "TAK"), 300, 0)</f>
        <v>0</v>
      </c>
      <c r="I54" s="4" t="str">
        <f>IF(AND(ekodom36[[#This Row],[Data]] &gt;= DATE(2022,4,1), ekodom36[[#This Row],[Data]]&lt;=DATE(2022,9, 30)), "TAK", "NIE")</f>
        <v>NIE</v>
      </c>
      <c r="J54" s="4">
        <f>ekodom36[[#This Row],[Zużycie rodzinne]]+ekodom36[[#This Row],[Specjalne dolanie]]</f>
        <v>190</v>
      </c>
      <c r="K54" s="4">
        <f>ekodom36[[#This Row],[Stan po renetcji]]-ekodom36[[#This Row],[Zmiana]]</f>
        <v>-97</v>
      </c>
      <c r="L54" s="4">
        <f>MAX(ekodom36[[#This Row],[Zbiornik po zmianie]],0)</f>
        <v>0</v>
      </c>
    </row>
    <row r="55" spans="1:12" x14ac:dyDescent="0.45">
      <c r="A55" s="1">
        <v>44615</v>
      </c>
      <c r="B55">
        <v>0</v>
      </c>
      <c r="C55">
        <f t="shared" si="0"/>
        <v>0</v>
      </c>
      <c r="D55">
        <f>ekodom36[[#This Row],[retencja]]+ekodom36[[#This Row],[Stan przed]]</f>
        <v>0</v>
      </c>
      <c r="E55">
        <f>IF(ekodom36[[#This Row],[Dzień tygodnia]] = 3, 260, 190)</f>
        <v>260</v>
      </c>
      <c r="F55">
        <f>WEEKDAY(ekodom36[[#This Row],[Data]],2)</f>
        <v>3</v>
      </c>
      <c r="G55" s="4">
        <f>IF(ekodom36[[#This Row],[retencja]]= 0, G54+1, 0)</f>
        <v>1</v>
      </c>
      <c r="H55" s="4">
        <f>IF(AND(AND(ekodom36[[#This Row],[Dni bez deszczu dp]] &gt;= 5, MOD(ekodom36[[#This Row],[Dni bez deszczu dp]], 5) = 0), ekodom36[[#This Row],[Czy dobry przedział ]] = "TAK"), 300, 0)</f>
        <v>0</v>
      </c>
      <c r="I55" s="4" t="str">
        <f>IF(AND(ekodom36[[#This Row],[Data]] &gt;= DATE(2022,4,1), ekodom36[[#This Row],[Data]]&lt;=DATE(2022,9, 30)), "TAK", "NIE")</f>
        <v>NIE</v>
      </c>
      <c r="J55" s="4">
        <f>ekodom36[[#This Row],[Zużycie rodzinne]]+ekodom36[[#This Row],[Specjalne dolanie]]</f>
        <v>260</v>
      </c>
      <c r="K55" s="4">
        <f>ekodom36[[#This Row],[Stan po renetcji]]-ekodom36[[#This Row],[Zmiana]]</f>
        <v>-260</v>
      </c>
      <c r="L55" s="4">
        <f>MAX(ekodom36[[#This Row],[Zbiornik po zmianie]],0)</f>
        <v>0</v>
      </c>
    </row>
    <row r="56" spans="1:12" x14ac:dyDescent="0.45">
      <c r="A56" s="1">
        <v>44616</v>
      </c>
      <c r="B56">
        <v>0</v>
      </c>
      <c r="C56">
        <f t="shared" si="0"/>
        <v>0</v>
      </c>
      <c r="D56">
        <f>ekodom36[[#This Row],[retencja]]+ekodom36[[#This Row],[Stan przed]]</f>
        <v>0</v>
      </c>
      <c r="E56">
        <f>IF(ekodom36[[#This Row],[Dzień tygodnia]] = 3, 260, 190)</f>
        <v>190</v>
      </c>
      <c r="F56">
        <f>WEEKDAY(ekodom36[[#This Row],[Data]],2)</f>
        <v>4</v>
      </c>
      <c r="G56" s="4">
        <f>IF(ekodom36[[#This Row],[retencja]]= 0, G55+1, 0)</f>
        <v>2</v>
      </c>
      <c r="H56" s="4">
        <f>IF(AND(AND(ekodom36[[#This Row],[Dni bez deszczu dp]] &gt;= 5, MOD(ekodom36[[#This Row],[Dni bez deszczu dp]], 5) = 0), ekodom36[[#This Row],[Czy dobry przedział ]] = "TAK"), 300, 0)</f>
        <v>0</v>
      </c>
      <c r="I56" s="4" t="str">
        <f>IF(AND(ekodom36[[#This Row],[Data]] &gt;= DATE(2022,4,1), ekodom36[[#This Row],[Data]]&lt;=DATE(2022,9, 30)), "TAK", "NIE")</f>
        <v>NIE</v>
      </c>
      <c r="J56" s="4">
        <f>ekodom36[[#This Row],[Zużycie rodzinne]]+ekodom36[[#This Row],[Specjalne dolanie]]</f>
        <v>190</v>
      </c>
      <c r="K56" s="4">
        <f>ekodom36[[#This Row],[Stan po renetcji]]-ekodom36[[#This Row],[Zmiana]]</f>
        <v>-190</v>
      </c>
      <c r="L56" s="4">
        <f>MAX(ekodom36[[#This Row],[Zbiornik po zmianie]],0)</f>
        <v>0</v>
      </c>
    </row>
    <row r="57" spans="1:12" x14ac:dyDescent="0.45">
      <c r="A57" s="1">
        <v>44617</v>
      </c>
      <c r="B57">
        <v>0</v>
      </c>
      <c r="C57">
        <f t="shared" si="0"/>
        <v>0</v>
      </c>
      <c r="D57">
        <f>ekodom36[[#This Row],[retencja]]+ekodom36[[#This Row],[Stan przed]]</f>
        <v>0</v>
      </c>
      <c r="E57">
        <f>IF(ekodom36[[#This Row],[Dzień tygodnia]] = 3, 260, 190)</f>
        <v>190</v>
      </c>
      <c r="F57">
        <f>WEEKDAY(ekodom36[[#This Row],[Data]],2)</f>
        <v>5</v>
      </c>
      <c r="G57" s="4">
        <f>IF(ekodom36[[#This Row],[retencja]]= 0, G56+1, 0)</f>
        <v>3</v>
      </c>
      <c r="H57" s="4">
        <f>IF(AND(AND(ekodom36[[#This Row],[Dni bez deszczu dp]] &gt;= 5, MOD(ekodom36[[#This Row],[Dni bez deszczu dp]], 5) = 0), ekodom36[[#This Row],[Czy dobry przedział ]] = "TAK"), 300, 0)</f>
        <v>0</v>
      </c>
      <c r="I57" s="4" t="str">
        <f>IF(AND(ekodom36[[#This Row],[Data]] &gt;= DATE(2022,4,1), ekodom36[[#This Row],[Data]]&lt;=DATE(2022,9, 30)), "TAK", "NIE")</f>
        <v>NIE</v>
      </c>
      <c r="J57" s="4">
        <f>ekodom36[[#This Row],[Zużycie rodzinne]]+ekodom36[[#This Row],[Specjalne dolanie]]</f>
        <v>190</v>
      </c>
      <c r="K57" s="4">
        <f>ekodom36[[#This Row],[Stan po renetcji]]-ekodom36[[#This Row],[Zmiana]]</f>
        <v>-190</v>
      </c>
      <c r="L57" s="4">
        <f>MAX(ekodom36[[#This Row],[Zbiornik po zmianie]],0)</f>
        <v>0</v>
      </c>
    </row>
    <row r="58" spans="1:12" x14ac:dyDescent="0.45">
      <c r="A58" s="1">
        <v>44618</v>
      </c>
      <c r="B58">
        <v>228</v>
      </c>
      <c r="C58">
        <f t="shared" si="0"/>
        <v>0</v>
      </c>
      <c r="D58">
        <f>ekodom36[[#This Row],[retencja]]+ekodom36[[#This Row],[Stan przed]]</f>
        <v>228</v>
      </c>
      <c r="E58">
        <f>IF(ekodom36[[#This Row],[Dzień tygodnia]] = 3, 260, 190)</f>
        <v>190</v>
      </c>
      <c r="F58">
        <f>WEEKDAY(ekodom36[[#This Row],[Data]],2)</f>
        <v>6</v>
      </c>
      <c r="G58" s="4">
        <f>IF(ekodom36[[#This Row],[retencja]]= 0, G57+1, 0)</f>
        <v>0</v>
      </c>
      <c r="H58" s="4">
        <f>IF(AND(AND(ekodom36[[#This Row],[Dni bez deszczu dp]] &gt;= 5, MOD(ekodom36[[#This Row],[Dni bez deszczu dp]], 5) = 0), ekodom36[[#This Row],[Czy dobry przedział ]] = "TAK"), 300, 0)</f>
        <v>0</v>
      </c>
      <c r="I58" s="4" t="str">
        <f>IF(AND(ekodom36[[#This Row],[Data]] &gt;= DATE(2022,4,1), ekodom36[[#This Row],[Data]]&lt;=DATE(2022,9, 30)), "TAK", "NIE")</f>
        <v>NIE</v>
      </c>
      <c r="J58" s="4">
        <f>ekodom36[[#This Row],[Zużycie rodzinne]]+ekodom36[[#This Row],[Specjalne dolanie]]</f>
        <v>190</v>
      </c>
      <c r="K58" s="4">
        <f>ekodom36[[#This Row],[Stan po renetcji]]-ekodom36[[#This Row],[Zmiana]]</f>
        <v>38</v>
      </c>
      <c r="L58" s="4">
        <f>MAX(ekodom36[[#This Row],[Zbiornik po zmianie]],0)</f>
        <v>38</v>
      </c>
    </row>
    <row r="59" spans="1:12" x14ac:dyDescent="0.45">
      <c r="A59" s="1">
        <v>44619</v>
      </c>
      <c r="B59">
        <v>0</v>
      </c>
      <c r="C59">
        <f t="shared" si="0"/>
        <v>38</v>
      </c>
      <c r="D59">
        <f>ekodom36[[#This Row],[retencja]]+ekodom36[[#This Row],[Stan przed]]</f>
        <v>38</v>
      </c>
      <c r="E59">
        <f>IF(ekodom36[[#This Row],[Dzień tygodnia]] = 3, 260, 190)</f>
        <v>190</v>
      </c>
      <c r="F59">
        <f>WEEKDAY(ekodom36[[#This Row],[Data]],2)</f>
        <v>7</v>
      </c>
      <c r="G59" s="4">
        <f>IF(ekodom36[[#This Row],[retencja]]= 0, G58+1, 0)</f>
        <v>1</v>
      </c>
      <c r="H59" s="4">
        <f>IF(AND(AND(ekodom36[[#This Row],[Dni bez deszczu dp]] &gt;= 5, MOD(ekodom36[[#This Row],[Dni bez deszczu dp]], 5) = 0), ekodom36[[#This Row],[Czy dobry przedział ]] = "TAK"), 300, 0)</f>
        <v>0</v>
      </c>
      <c r="I59" s="4" t="str">
        <f>IF(AND(ekodom36[[#This Row],[Data]] &gt;= DATE(2022,4,1), ekodom36[[#This Row],[Data]]&lt;=DATE(2022,9, 30)), "TAK", "NIE")</f>
        <v>NIE</v>
      </c>
      <c r="J59" s="4">
        <f>ekodom36[[#This Row],[Zużycie rodzinne]]+ekodom36[[#This Row],[Specjalne dolanie]]</f>
        <v>190</v>
      </c>
      <c r="K59" s="4">
        <f>ekodom36[[#This Row],[Stan po renetcji]]-ekodom36[[#This Row],[Zmiana]]</f>
        <v>-152</v>
      </c>
      <c r="L59" s="4">
        <f>MAX(ekodom36[[#This Row],[Zbiornik po zmianie]],0)</f>
        <v>0</v>
      </c>
    </row>
    <row r="60" spans="1:12" x14ac:dyDescent="0.45">
      <c r="A60" s="1">
        <v>44620</v>
      </c>
      <c r="B60">
        <v>84</v>
      </c>
      <c r="C60">
        <f t="shared" si="0"/>
        <v>0</v>
      </c>
      <c r="D60">
        <f>ekodom36[[#This Row],[retencja]]+ekodom36[[#This Row],[Stan przed]]</f>
        <v>84</v>
      </c>
      <c r="E60">
        <f>IF(ekodom36[[#This Row],[Dzień tygodnia]] = 3, 260, 190)</f>
        <v>190</v>
      </c>
      <c r="F60">
        <f>WEEKDAY(ekodom36[[#This Row],[Data]],2)</f>
        <v>1</v>
      </c>
      <c r="G60" s="4">
        <f>IF(ekodom36[[#This Row],[retencja]]= 0, G59+1, 0)</f>
        <v>0</v>
      </c>
      <c r="H60" s="4">
        <f>IF(AND(AND(ekodom36[[#This Row],[Dni bez deszczu dp]] &gt;= 5, MOD(ekodom36[[#This Row],[Dni bez deszczu dp]], 5) = 0), ekodom36[[#This Row],[Czy dobry przedział ]] = "TAK"), 300, 0)</f>
        <v>0</v>
      </c>
      <c r="I60" s="4" t="str">
        <f>IF(AND(ekodom36[[#This Row],[Data]] &gt;= DATE(2022,4,1), ekodom36[[#This Row],[Data]]&lt;=DATE(2022,9, 30)), "TAK", "NIE")</f>
        <v>NIE</v>
      </c>
      <c r="J60" s="4">
        <f>ekodom36[[#This Row],[Zużycie rodzinne]]+ekodom36[[#This Row],[Specjalne dolanie]]</f>
        <v>190</v>
      </c>
      <c r="K60" s="4">
        <f>ekodom36[[#This Row],[Stan po renetcji]]-ekodom36[[#This Row],[Zmiana]]</f>
        <v>-106</v>
      </c>
      <c r="L60" s="4">
        <f>MAX(ekodom36[[#This Row],[Zbiornik po zmianie]],0)</f>
        <v>0</v>
      </c>
    </row>
    <row r="61" spans="1:12" x14ac:dyDescent="0.45">
      <c r="A61" s="1">
        <v>44621</v>
      </c>
      <c r="B61">
        <v>90</v>
      </c>
      <c r="C61">
        <f t="shared" si="0"/>
        <v>0</v>
      </c>
      <c r="D61">
        <f>ekodom36[[#This Row],[retencja]]+ekodom36[[#This Row],[Stan przed]]</f>
        <v>90</v>
      </c>
      <c r="E61">
        <f>IF(ekodom36[[#This Row],[Dzień tygodnia]] = 3, 260, 190)</f>
        <v>190</v>
      </c>
      <c r="F61">
        <f>WEEKDAY(ekodom36[[#This Row],[Data]],2)</f>
        <v>2</v>
      </c>
      <c r="G61" s="4">
        <f>IF(ekodom36[[#This Row],[retencja]]= 0, G60+1, 0)</f>
        <v>0</v>
      </c>
      <c r="H61" s="4">
        <f>IF(AND(AND(ekodom36[[#This Row],[Dni bez deszczu dp]] &gt;= 5, MOD(ekodom36[[#This Row],[Dni bez deszczu dp]], 5) = 0), ekodom36[[#This Row],[Czy dobry przedział ]] = "TAK"), 300, 0)</f>
        <v>0</v>
      </c>
      <c r="I61" s="4" t="str">
        <f>IF(AND(ekodom36[[#This Row],[Data]] &gt;= DATE(2022,4,1), ekodom36[[#This Row],[Data]]&lt;=DATE(2022,9, 30)), "TAK", "NIE")</f>
        <v>NIE</v>
      </c>
      <c r="J61" s="4">
        <f>ekodom36[[#This Row],[Zużycie rodzinne]]+ekodom36[[#This Row],[Specjalne dolanie]]</f>
        <v>190</v>
      </c>
      <c r="K61" s="4">
        <f>ekodom36[[#This Row],[Stan po renetcji]]-ekodom36[[#This Row],[Zmiana]]</f>
        <v>-100</v>
      </c>
      <c r="L61" s="4">
        <f>MAX(ekodom36[[#This Row],[Zbiornik po zmianie]],0)</f>
        <v>0</v>
      </c>
    </row>
    <row r="62" spans="1:12" x14ac:dyDescent="0.45">
      <c r="A62" s="1">
        <v>44622</v>
      </c>
      <c r="B62">
        <v>0</v>
      </c>
      <c r="C62">
        <f t="shared" si="0"/>
        <v>0</v>
      </c>
      <c r="D62">
        <f>ekodom36[[#This Row],[retencja]]+ekodom36[[#This Row],[Stan przed]]</f>
        <v>0</v>
      </c>
      <c r="E62">
        <f>IF(ekodom36[[#This Row],[Dzień tygodnia]] = 3, 260, 190)</f>
        <v>260</v>
      </c>
      <c r="F62">
        <f>WEEKDAY(ekodom36[[#This Row],[Data]],2)</f>
        <v>3</v>
      </c>
      <c r="G62" s="4">
        <f>IF(ekodom36[[#This Row],[retencja]]= 0, G61+1, 0)</f>
        <v>1</v>
      </c>
      <c r="H62" s="4">
        <f>IF(AND(AND(ekodom36[[#This Row],[Dni bez deszczu dp]] &gt;= 5, MOD(ekodom36[[#This Row],[Dni bez deszczu dp]], 5) = 0), ekodom36[[#This Row],[Czy dobry przedział ]] = "TAK"), 300, 0)</f>
        <v>0</v>
      </c>
      <c r="I62" s="4" t="str">
        <f>IF(AND(ekodom36[[#This Row],[Data]] &gt;= DATE(2022,4,1), ekodom36[[#This Row],[Data]]&lt;=DATE(2022,9, 30)), "TAK", "NIE")</f>
        <v>NIE</v>
      </c>
      <c r="J62" s="4">
        <f>ekodom36[[#This Row],[Zużycie rodzinne]]+ekodom36[[#This Row],[Specjalne dolanie]]</f>
        <v>260</v>
      </c>
      <c r="K62" s="4">
        <f>ekodom36[[#This Row],[Stan po renetcji]]-ekodom36[[#This Row],[Zmiana]]</f>
        <v>-260</v>
      </c>
      <c r="L62" s="4">
        <f>MAX(ekodom36[[#This Row],[Zbiornik po zmianie]],0)</f>
        <v>0</v>
      </c>
    </row>
    <row r="63" spans="1:12" x14ac:dyDescent="0.45">
      <c r="A63" s="1">
        <v>44623</v>
      </c>
      <c r="B63">
        <v>93</v>
      </c>
      <c r="C63">
        <f t="shared" si="0"/>
        <v>0</v>
      </c>
      <c r="D63">
        <f>ekodom36[[#This Row],[retencja]]+ekodom36[[#This Row],[Stan przed]]</f>
        <v>93</v>
      </c>
      <c r="E63">
        <f>IF(ekodom36[[#This Row],[Dzień tygodnia]] = 3, 260, 190)</f>
        <v>190</v>
      </c>
      <c r="F63">
        <f>WEEKDAY(ekodom36[[#This Row],[Data]],2)</f>
        <v>4</v>
      </c>
      <c r="G63" s="4">
        <f>IF(ekodom36[[#This Row],[retencja]]= 0, G62+1, 0)</f>
        <v>0</v>
      </c>
      <c r="H63" s="4">
        <f>IF(AND(AND(ekodom36[[#This Row],[Dni bez deszczu dp]] &gt;= 5, MOD(ekodom36[[#This Row],[Dni bez deszczu dp]], 5) = 0), ekodom36[[#This Row],[Czy dobry przedział ]] = "TAK"), 300, 0)</f>
        <v>0</v>
      </c>
      <c r="I63" s="4" t="str">
        <f>IF(AND(ekodom36[[#This Row],[Data]] &gt;= DATE(2022,4,1), ekodom36[[#This Row],[Data]]&lt;=DATE(2022,9, 30)), "TAK", "NIE")</f>
        <v>NIE</v>
      </c>
      <c r="J63" s="4">
        <f>ekodom36[[#This Row],[Zużycie rodzinne]]+ekodom36[[#This Row],[Specjalne dolanie]]</f>
        <v>190</v>
      </c>
      <c r="K63" s="4">
        <f>ekodom36[[#This Row],[Stan po renetcji]]-ekodom36[[#This Row],[Zmiana]]</f>
        <v>-97</v>
      </c>
      <c r="L63" s="4">
        <f>MAX(ekodom36[[#This Row],[Zbiornik po zmianie]],0)</f>
        <v>0</v>
      </c>
    </row>
    <row r="64" spans="1:12" x14ac:dyDescent="0.45">
      <c r="A64" s="1">
        <v>44624</v>
      </c>
      <c r="B64">
        <v>1189</v>
      </c>
      <c r="C64">
        <f t="shared" si="0"/>
        <v>0</v>
      </c>
      <c r="D64">
        <f>ekodom36[[#This Row],[retencja]]+ekodom36[[#This Row],[Stan przed]]</f>
        <v>1189</v>
      </c>
      <c r="E64">
        <f>IF(ekodom36[[#This Row],[Dzień tygodnia]] = 3, 260, 190)</f>
        <v>190</v>
      </c>
      <c r="F64">
        <f>WEEKDAY(ekodom36[[#This Row],[Data]],2)</f>
        <v>5</v>
      </c>
      <c r="G64" s="4">
        <f>IF(ekodom36[[#This Row],[retencja]]= 0, G63+1, 0)</f>
        <v>0</v>
      </c>
      <c r="H64" s="4">
        <f>IF(AND(AND(ekodom36[[#This Row],[Dni bez deszczu dp]] &gt;= 5, MOD(ekodom36[[#This Row],[Dni bez deszczu dp]], 5) = 0), ekodom36[[#This Row],[Czy dobry przedział ]] = "TAK"), 300, 0)</f>
        <v>0</v>
      </c>
      <c r="I64" s="4" t="str">
        <f>IF(AND(ekodom36[[#This Row],[Data]] &gt;= DATE(2022,4,1), ekodom36[[#This Row],[Data]]&lt;=DATE(2022,9, 30)), "TAK", "NIE")</f>
        <v>NIE</v>
      </c>
      <c r="J64" s="4">
        <f>ekodom36[[#This Row],[Zużycie rodzinne]]+ekodom36[[#This Row],[Specjalne dolanie]]</f>
        <v>190</v>
      </c>
      <c r="K64" s="4">
        <f>ekodom36[[#This Row],[Stan po renetcji]]-ekodom36[[#This Row],[Zmiana]]</f>
        <v>999</v>
      </c>
      <c r="L64" s="4">
        <f>MAX(ekodom36[[#This Row],[Zbiornik po zmianie]],0)</f>
        <v>999</v>
      </c>
    </row>
    <row r="65" spans="1:12" x14ac:dyDescent="0.45">
      <c r="A65" s="1">
        <v>44625</v>
      </c>
      <c r="B65">
        <v>139</v>
      </c>
      <c r="C65">
        <f t="shared" si="0"/>
        <v>999</v>
      </c>
      <c r="D65">
        <f>ekodom36[[#This Row],[retencja]]+ekodom36[[#This Row],[Stan przed]]</f>
        <v>1138</v>
      </c>
      <c r="E65">
        <f>IF(ekodom36[[#This Row],[Dzień tygodnia]] = 3, 260, 190)</f>
        <v>190</v>
      </c>
      <c r="F65">
        <f>WEEKDAY(ekodom36[[#This Row],[Data]],2)</f>
        <v>6</v>
      </c>
      <c r="G65" s="4">
        <f>IF(ekodom36[[#This Row],[retencja]]= 0, G64+1, 0)</f>
        <v>0</v>
      </c>
      <c r="H65" s="4">
        <f>IF(AND(AND(ekodom36[[#This Row],[Dni bez deszczu dp]] &gt;= 5, MOD(ekodom36[[#This Row],[Dni bez deszczu dp]], 5) = 0), ekodom36[[#This Row],[Czy dobry przedział ]] = "TAK"), 300, 0)</f>
        <v>0</v>
      </c>
      <c r="I65" s="4" t="str">
        <f>IF(AND(ekodom36[[#This Row],[Data]] &gt;= DATE(2022,4,1), ekodom36[[#This Row],[Data]]&lt;=DATE(2022,9, 30)), "TAK", "NIE")</f>
        <v>NIE</v>
      </c>
      <c r="J65" s="4">
        <f>ekodom36[[#This Row],[Zużycie rodzinne]]+ekodom36[[#This Row],[Specjalne dolanie]]</f>
        <v>190</v>
      </c>
      <c r="K65" s="4">
        <f>ekodom36[[#This Row],[Stan po renetcji]]-ekodom36[[#This Row],[Zmiana]]</f>
        <v>948</v>
      </c>
      <c r="L65" s="4">
        <f>MAX(ekodom36[[#This Row],[Zbiornik po zmianie]],0)</f>
        <v>948</v>
      </c>
    </row>
    <row r="66" spans="1:12" x14ac:dyDescent="0.45">
      <c r="A66" s="1">
        <v>44626</v>
      </c>
      <c r="B66">
        <v>0</v>
      </c>
      <c r="C66">
        <f t="shared" si="0"/>
        <v>948</v>
      </c>
      <c r="D66">
        <f>ekodom36[[#This Row],[retencja]]+ekodom36[[#This Row],[Stan przed]]</f>
        <v>948</v>
      </c>
      <c r="E66">
        <f>IF(ekodom36[[#This Row],[Dzień tygodnia]] = 3, 260, 190)</f>
        <v>190</v>
      </c>
      <c r="F66">
        <f>WEEKDAY(ekodom36[[#This Row],[Data]],2)</f>
        <v>7</v>
      </c>
      <c r="G66" s="4">
        <f>IF(ekodom36[[#This Row],[retencja]]= 0, G65+1, 0)</f>
        <v>1</v>
      </c>
      <c r="H66" s="4">
        <f>IF(AND(AND(ekodom36[[#This Row],[Dni bez deszczu dp]] &gt;= 5, MOD(ekodom36[[#This Row],[Dni bez deszczu dp]], 5) = 0), ekodom36[[#This Row],[Czy dobry przedział ]] = "TAK"), 300, 0)</f>
        <v>0</v>
      </c>
      <c r="I66" s="4" t="str">
        <f>IF(AND(ekodom36[[#This Row],[Data]] &gt;= DATE(2022,4,1), ekodom36[[#This Row],[Data]]&lt;=DATE(2022,9, 30)), "TAK", "NIE")</f>
        <v>NIE</v>
      </c>
      <c r="J66" s="4">
        <f>ekodom36[[#This Row],[Zużycie rodzinne]]+ekodom36[[#This Row],[Specjalne dolanie]]</f>
        <v>190</v>
      </c>
      <c r="K66" s="4">
        <f>ekodom36[[#This Row],[Stan po renetcji]]-ekodom36[[#This Row],[Zmiana]]</f>
        <v>758</v>
      </c>
      <c r="L66" s="4">
        <f>MAX(ekodom36[[#This Row],[Zbiornik po zmianie]],0)</f>
        <v>758</v>
      </c>
    </row>
    <row r="67" spans="1:12" x14ac:dyDescent="0.45">
      <c r="A67" s="1">
        <v>44627</v>
      </c>
      <c r="B67">
        <v>0</v>
      </c>
      <c r="C67">
        <f t="shared" si="0"/>
        <v>758</v>
      </c>
      <c r="D67">
        <f>ekodom36[[#This Row],[retencja]]+ekodom36[[#This Row],[Stan przed]]</f>
        <v>758</v>
      </c>
      <c r="E67">
        <f>IF(ekodom36[[#This Row],[Dzień tygodnia]] = 3, 260, 190)</f>
        <v>190</v>
      </c>
      <c r="F67">
        <f>WEEKDAY(ekodom36[[#This Row],[Data]],2)</f>
        <v>1</v>
      </c>
      <c r="G67" s="4">
        <f>IF(ekodom36[[#This Row],[retencja]]= 0, G66+1, 0)</f>
        <v>2</v>
      </c>
      <c r="H67" s="4">
        <f>IF(AND(AND(ekodom36[[#This Row],[Dni bez deszczu dp]] &gt;= 5, MOD(ekodom36[[#This Row],[Dni bez deszczu dp]], 5) = 0), ekodom36[[#This Row],[Czy dobry przedział ]] = "TAK"), 300, 0)</f>
        <v>0</v>
      </c>
      <c r="I67" s="4" t="str">
        <f>IF(AND(ekodom36[[#This Row],[Data]] &gt;= DATE(2022,4,1), ekodom36[[#This Row],[Data]]&lt;=DATE(2022,9, 30)), "TAK", "NIE")</f>
        <v>NIE</v>
      </c>
      <c r="J67" s="4">
        <f>ekodom36[[#This Row],[Zużycie rodzinne]]+ekodom36[[#This Row],[Specjalne dolanie]]</f>
        <v>190</v>
      </c>
      <c r="K67" s="4">
        <f>ekodom36[[#This Row],[Stan po renetcji]]-ekodom36[[#This Row],[Zmiana]]</f>
        <v>568</v>
      </c>
      <c r="L67" s="4">
        <f>MAX(ekodom36[[#This Row],[Zbiornik po zmianie]],0)</f>
        <v>568</v>
      </c>
    </row>
    <row r="68" spans="1:12" x14ac:dyDescent="0.45">
      <c r="A68" s="1">
        <v>44628</v>
      </c>
      <c r="B68">
        <v>75</v>
      </c>
      <c r="C68">
        <f t="shared" ref="C68:C131" si="1">L67</f>
        <v>568</v>
      </c>
      <c r="D68">
        <f>ekodom36[[#This Row],[retencja]]+ekodom36[[#This Row],[Stan przed]]</f>
        <v>643</v>
      </c>
      <c r="E68">
        <f>IF(ekodom36[[#This Row],[Dzień tygodnia]] = 3, 260, 190)</f>
        <v>190</v>
      </c>
      <c r="F68">
        <f>WEEKDAY(ekodom36[[#This Row],[Data]],2)</f>
        <v>2</v>
      </c>
      <c r="G68" s="4">
        <f>IF(ekodom36[[#This Row],[retencja]]= 0, G67+1, 0)</f>
        <v>0</v>
      </c>
      <c r="H68" s="4">
        <f>IF(AND(AND(ekodom36[[#This Row],[Dni bez deszczu dp]] &gt;= 5, MOD(ekodom36[[#This Row],[Dni bez deszczu dp]], 5) = 0), ekodom36[[#This Row],[Czy dobry przedział ]] = "TAK"), 300, 0)</f>
        <v>0</v>
      </c>
      <c r="I68" s="4" t="str">
        <f>IF(AND(ekodom36[[#This Row],[Data]] &gt;= DATE(2022,4,1), ekodom36[[#This Row],[Data]]&lt;=DATE(2022,9, 30)), "TAK", "NIE")</f>
        <v>NIE</v>
      </c>
      <c r="J68" s="4">
        <f>ekodom36[[#This Row],[Zużycie rodzinne]]+ekodom36[[#This Row],[Specjalne dolanie]]</f>
        <v>190</v>
      </c>
      <c r="K68" s="4">
        <f>ekodom36[[#This Row],[Stan po renetcji]]-ekodom36[[#This Row],[Zmiana]]</f>
        <v>453</v>
      </c>
      <c r="L68" s="4">
        <f>MAX(ekodom36[[#This Row],[Zbiornik po zmianie]],0)</f>
        <v>453</v>
      </c>
    </row>
    <row r="69" spans="1:12" x14ac:dyDescent="0.45">
      <c r="A69" s="1">
        <v>44629</v>
      </c>
      <c r="B69">
        <v>612</v>
      </c>
      <c r="C69">
        <f t="shared" si="1"/>
        <v>453</v>
      </c>
      <c r="D69">
        <f>ekodom36[[#This Row],[retencja]]+ekodom36[[#This Row],[Stan przed]]</f>
        <v>1065</v>
      </c>
      <c r="E69">
        <f>IF(ekodom36[[#This Row],[Dzień tygodnia]] = 3, 260, 190)</f>
        <v>260</v>
      </c>
      <c r="F69">
        <f>WEEKDAY(ekodom36[[#This Row],[Data]],2)</f>
        <v>3</v>
      </c>
      <c r="G69" s="4">
        <f>IF(ekodom36[[#This Row],[retencja]]= 0, G68+1, 0)</f>
        <v>0</v>
      </c>
      <c r="H69" s="4">
        <f>IF(AND(AND(ekodom36[[#This Row],[Dni bez deszczu dp]] &gt;= 5, MOD(ekodom36[[#This Row],[Dni bez deszczu dp]], 5) = 0), ekodom36[[#This Row],[Czy dobry przedział ]] = "TAK"), 300, 0)</f>
        <v>0</v>
      </c>
      <c r="I69" s="4" t="str">
        <f>IF(AND(ekodom36[[#This Row],[Data]] &gt;= DATE(2022,4,1), ekodom36[[#This Row],[Data]]&lt;=DATE(2022,9, 30)), "TAK", "NIE")</f>
        <v>NIE</v>
      </c>
      <c r="J69" s="4">
        <f>ekodom36[[#This Row],[Zużycie rodzinne]]+ekodom36[[#This Row],[Specjalne dolanie]]</f>
        <v>260</v>
      </c>
      <c r="K69" s="4">
        <f>ekodom36[[#This Row],[Stan po renetcji]]-ekodom36[[#This Row],[Zmiana]]</f>
        <v>805</v>
      </c>
      <c r="L69" s="4">
        <f>MAX(ekodom36[[#This Row],[Zbiornik po zmianie]],0)</f>
        <v>805</v>
      </c>
    </row>
    <row r="70" spans="1:12" x14ac:dyDescent="0.45">
      <c r="A70" s="1">
        <v>44630</v>
      </c>
      <c r="B70">
        <v>0</v>
      </c>
      <c r="C70">
        <f t="shared" si="1"/>
        <v>805</v>
      </c>
      <c r="D70">
        <f>ekodom36[[#This Row],[retencja]]+ekodom36[[#This Row],[Stan przed]]</f>
        <v>805</v>
      </c>
      <c r="E70">
        <f>IF(ekodom36[[#This Row],[Dzień tygodnia]] = 3, 260, 190)</f>
        <v>190</v>
      </c>
      <c r="F70">
        <f>WEEKDAY(ekodom36[[#This Row],[Data]],2)</f>
        <v>4</v>
      </c>
      <c r="G70" s="4">
        <f>IF(ekodom36[[#This Row],[retencja]]= 0, G69+1, 0)</f>
        <v>1</v>
      </c>
      <c r="H70" s="4">
        <f>IF(AND(AND(ekodom36[[#This Row],[Dni bez deszczu dp]] &gt;= 5, MOD(ekodom36[[#This Row],[Dni bez deszczu dp]], 5) = 0), ekodom36[[#This Row],[Czy dobry przedział ]] = "TAK"), 300, 0)</f>
        <v>0</v>
      </c>
      <c r="I70" s="4" t="str">
        <f>IF(AND(ekodom36[[#This Row],[Data]] &gt;= DATE(2022,4,1), ekodom36[[#This Row],[Data]]&lt;=DATE(2022,9, 30)), "TAK", "NIE")</f>
        <v>NIE</v>
      </c>
      <c r="J70" s="4">
        <f>ekodom36[[#This Row],[Zużycie rodzinne]]+ekodom36[[#This Row],[Specjalne dolanie]]</f>
        <v>190</v>
      </c>
      <c r="K70" s="4">
        <f>ekodom36[[#This Row],[Stan po renetcji]]-ekodom36[[#This Row],[Zmiana]]</f>
        <v>615</v>
      </c>
      <c r="L70" s="4">
        <f>MAX(ekodom36[[#This Row],[Zbiornik po zmianie]],0)</f>
        <v>615</v>
      </c>
    </row>
    <row r="71" spans="1:12" x14ac:dyDescent="0.45">
      <c r="A71" s="1">
        <v>44631</v>
      </c>
      <c r="B71">
        <v>137</v>
      </c>
      <c r="C71">
        <f t="shared" si="1"/>
        <v>615</v>
      </c>
      <c r="D71">
        <f>ekodom36[[#This Row],[retencja]]+ekodom36[[#This Row],[Stan przed]]</f>
        <v>752</v>
      </c>
      <c r="E71">
        <f>IF(ekodom36[[#This Row],[Dzień tygodnia]] = 3, 260, 190)</f>
        <v>190</v>
      </c>
      <c r="F71">
        <f>WEEKDAY(ekodom36[[#This Row],[Data]],2)</f>
        <v>5</v>
      </c>
      <c r="G71" s="4">
        <f>IF(ekodom36[[#This Row],[retencja]]= 0, G70+1, 0)</f>
        <v>0</v>
      </c>
      <c r="H71" s="4">
        <f>IF(AND(AND(ekodom36[[#This Row],[Dni bez deszczu dp]] &gt;= 5, MOD(ekodom36[[#This Row],[Dni bez deszczu dp]], 5) = 0), ekodom36[[#This Row],[Czy dobry przedział ]] = "TAK"), 300, 0)</f>
        <v>0</v>
      </c>
      <c r="I71" s="4" t="str">
        <f>IF(AND(ekodom36[[#This Row],[Data]] &gt;= DATE(2022,4,1), ekodom36[[#This Row],[Data]]&lt;=DATE(2022,9, 30)), "TAK", "NIE")</f>
        <v>NIE</v>
      </c>
      <c r="J71" s="4">
        <f>ekodom36[[#This Row],[Zużycie rodzinne]]+ekodom36[[#This Row],[Specjalne dolanie]]</f>
        <v>190</v>
      </c>
      <c r="K71" s="4">
        <f>ekodom36[[#This Row],[Stan po renetcji]]-ekodom36[[#This Row],[Zmiana]]</f>
        <v>562</v>
      </c>
      <c r="L71" s="4">
        <f>MAX(ekodom36[[#This Row],[Zbiornik po zmianie]],0)</f>
        <v>562</v>
      </c>
    </row>
    <row r="72" spans="1:12" x14ac:dyDescent="0.45">
      <c r="A72" s="1">
        <v>44632</v>
      </c>
      <c r="B72">
        <v>122</v>
      </c>
      <c r="C72">
        <f t="shared" si="1"/>
        <v>562</v>
      </c>
      <c r="D72">
        <f>ekodom36[[#This Row],[retencja]]+ekodom36[[#This Row],[Stan przed]]</f>
        <v>684</v>
      </c>
      <c r="E72">
        <f>IF(ekodom36[[#This Row],[Dzień tygodnia]] = 3, 260, 190)</f>
        <v>190</v>
      </c>
      <c r="F72">
        <f>WEEKDAY(ekodom36[[#This Row],[Data]],2)</f>
        <v>6</v>
      </c>
      <c r="G72" s="4">
        <f>IF(ekodom36[[#This Row],[retencja]]= 0, G71+1, 0)</f>
        <v>0</v>
      </c>
      <c r="H72" s="4">
        <f>IF(AND(AND(ekodom36[[#This Row],[Dni bez deszczu dp]] &gt;= 5, MOD(ekodom36[[#This Row],[Dni bez deszczu dp]], 5) = 0), ekodom36[[#This Row],[Czy dobry przedział ]] = "TAK"), 300, 0)</f>
        <v>0</v>
      </c>
      <c r="I72" s="4" t="str">
        <f>IF(AND(ekodom36[[#This Row],[Data]] &gt;= DATE(2022,4,1), ekodom36[[#This Row],[Data]]&lt;=DATE(2022,9, 30)), "TAK", "NIE")</f>
        <v>NIE</v>
      </c>
      <c r="J72" s="4">
        <f>ekodom36[[#This Row],[Zużycie rodzinne]]+ekodom36[[#This Row],[Specjalne dolanie]]</f>
        <v>190</v>
      </c>
      <c r="K72" s="4">
        <f>ekodom36[[#This Row],[Stan po renetcji]]-ekodom36[[#This Row],[Zmiana]]</f>
        <v>494</v>
      </c>
      <c r="L72" s="4">
        <f>MAX(ekodom36[[#This Row],[Zbiornik po zmianie]],0)</f>
        <v>494</v>
      </c>
    </row>
    <row r="73" spans="1:12" x14ac:dyDescent="0.45">
      <c r="A73" s="1">
        <v>44633</v>
      </c>
      <c r="B73">
        <v>0</v>
      </c>
      <c r="C73">
        <f t="shared" si="1"/>
        <v>494</v>
      </c>
      <c r="D73">
        <f>ekodom36[[#This Row],[retencja]]+ekodom36[[#This Row],[Stan przed]]</f>
        <v>494</v>
      </c>
      <c r="E73">
        <f>IF(ekodom36[[#This Row],[Dzień tygodnia]] = 3, 260, 190)</f>
        <v>190</v>
      </c>
      <c r="F73">
        <f>WEEKDAY(ekodom36[[#This Row],[Data]],2)</f>
        <v>7</v>
      </c>
      <c r="G73" s="4">
        <f>IF(ekodom36[[#This Row],[retencja]]= 0, G72+1, 0)</f>
        <v>1</v>
      </c>
      <c r="H73" s="4">
        <f>IF(AND(AND(ekodom36[[#This Row],[Dni bez deszczu dp]] &gt;= 5, MOD(ekodom36[[#This Row],[Dni bez deszczu dp]], 5) = 0), ekodom36[[#This Row],[Czy dobry przedział ]] = "TAK"), 300, 0)</f>
        <v>0</v>
      </c>
      <c r="I73" s="4" t="str">
        <f>IF(AND(ekodom36[[#This Row],[Data]] &gt;= DATE(2022,4,1), ekodom36[[#This Row],[Data]]&lt;=DATE(2022,9, 30)), "TAK", "NIE")</f>
        <v>NIE</v>
      </c>
      <c r="J73" s="4">
        <f>ekodom36[[#This Row],[Zużycie rodzinne]]+ekodom36[[#This Row],[Specjalne dolanie]]</f>
        <v>190</v>
      </c>
      <c r="K73" s="4">
        <f>ekodom36[[#This Row],[Stan po renetcji]]-ekodom36[[#This Row],[Zmiana]]</f>
        <v>304</v>
      </c>
      <c r="L73" s="4">
        <f>MAX(ekodom36[[#This Row],[Zbiornik po zmianie]],0)</f>
        <v>304</v>
      </c>
    </row>
    <row r="74" spans="1:12" x14ac:dyDescent="0.45">
      <c r="A74" s="1">
        <v>44634</v>
      </c>
      <c r="B74">
        <v>0</v>
      </c>
      <c r="C74">
        <f t="shared" si="1"/>
        <v>304</v>
      </c>
      <c r="D74">
        <f>ekodom36[[#This Row],[retencja]]+ekodom36[[#This Row],[Stan przed]]</f>
        <v>304</v>
      </c>
      <c r="E74">
        <f>IF(ekodom36[[#This Row],[Dzień tygodnia]] = 3, 260, 190)</f>
        <v>190</v>
      </c>
      <c r="F74">
        <f>WEEKDAY(ekodom36[[#This Row],[Data]],2)</f>
        <v>1</v>
      </c>
      <c r="G74" s="4">
        <f>IF(ekodom36[[#This Row],[retencja]]= 0, G73+1, 0)</f>
        <v>2</v>
      </c>
      <c r="H74" s="4">
        <f>IF(AND(AND(ekodom36[[#This Row],[Dni bez deszczu dp]] &gt;= 5, MOD(ekodom36[[#This Row],[Dni bez deszczu dp]], 5) = 0), ekodom36[[#This Row],[Czy dobry przedział ]] = "TAK"), 300, 0)</f>
        <v>0</v>
      </c>
      <c r="I74" s="4" t="str">
        <f>IF(AND(ekodom36[[#This Row],[Data]] &gt;= DATE(2022,4,1), ekodom36[[#This Row],[Data]]&lt;=DATE(2022,9, 30)), "TAK", "NIE")</f>
        <v>NIE</v>
      </c>
      <c r="J74" s="4">
        <f>ekodom36[[#This Row],[Zużycie rodzinne]]+ekodom36[[#This Row],[Specjalne dolanie]]</f>
        <v>190</v>
      </c>
      <c r="K74" s="4">
        <f>ekodom36[[#This Row],[Stan po renetcji]]-ekodom36[[#This Row],[Zmiana]]</f>
        <v>114</v>
      </c>
      <c r="L74" s="4">
        <f>MAX(ekodom36[[#This Row],[Zbiornik po zmianie]],0)</f>
        <v>114</v>
      </c>
    </row>
    <row r="75" spans="1:12" x14ac:dyDescent="0.45">
      <c r="A75" s="1">
        <v>44635</v>
      </c>
      <c r="B75">
        <v>88</v>
      </c>
      <c r="C75">
        <f t="shared" si="1"/>
        <v>114</v>
      </c>
      <c r="D75">
        <f>ekodom36[[#This Row],[retencja]]+ekodom36[[#This Row],[Stan przed]]</f>
        <v>202</v>
      </c>
      <c r="E75">
        <f>IF(ekodom36[[#This Row],[Dzień tygodnia]] = 3, 260, 190)</f>
        <v>190</v>
      </c>
      <c r="F75">
        <f>WEEKDAY(ekodom36[[#This Row],[Data]],2)</f>
        <v>2</v>
      </c>
      <c r="G75" s="4">
        <f>IF(ekodom36[[#This Row],[retencja]]= 0, G74+1, 0)</f>
        <v>0</v>
      </c>
      <c r="H75" s="4">
        <f>IF(AND(AND(ekodom36[[#This Row],[Dni bez deszczu dp]] &gt;= 5, MOD(ekodom36[[#This Row],[Dni bez deszczu dp]], 5) = 0), ekodom36[[#This Row],[Czy dobry przedział ]] = "TAK"), 300, 0)</f>
        <v>0</v>
      </c>
      <c r="I75" s="4" t="str">
        <f>IF(AND(ekodom36[[#This Row],[Data]] &gt;= DATE(2022,4,1), ekodom36[[#This Row],[Data]]&lt;=DATE(2022,9, 30)), "TAK", "NIE")</f>
        <v>NIE</v>
      </c>
      <c r="J75" s="4">
        <f>ekodom36[[#This Row],[Zużycie rodzinne]]+ekodom36[[#This Row],[Specjalne dolanie]]</f>
        <v>190</v>
      </c>
      <c r="K75" s="4">
        <f>ekodom36[[#This Row],[Stan po renetcji]]-ekodom36[[#This Row],[Zmiana]]</f>
        <v>12</v>
      </c>
      <c r="L75" s="4">
        <f>MAX(ekodom36[[#This Row],[Zbiornik po zmianie]],0)</f>
        <v>12</v>
      </c>
    </row>
    <row r="76" spans="1:12" x14ac:dyDescent="0.45">
      <c r="A76" s="1">
        <v>44636</v>
      </c>
      <c r="B76">
        <v>112</v>
      </c>
      <c r="C76">
        <f t="shared" si="1"/>
        <v>12</v>
      </c>
      <c r="D76">
        <f>ekodom36[[#This Row],[retencja]]+ekodom36[[#This Row],[Stan przed]]</f>
        <v>124</v>
      </c>
      <c r="E76">
        <f>IF(ekodom36[[#This Row],[Dzień tygodnia]] = 3, 260, 190)</f>
        <v>260</v>
      </c>
      <c r="F76">
        <f>WEEKDAY(ekodom36[[#This Row],[Data]],2)</f>
        <v>3</v>
      </c>
      <c r="G76" s="4">
        <f>IF(ekodom36[[#This Row],[retencja]]= 0, G75+1, 0)</f>
        <v>0</v>
      </c>
      <c r="H76" s="4">
        <f>IF(AND(AND(ekodom36[[#This Row],[Dni bez deszczu dp]] &gt;= 5, MOD(ekodom36[[#This Row],[Dni bez deszczu dp]], 5) = 0), ekodom36[[#This Row],[Czy dobry przedział ]] = "TAK"), 300, 0)</f>
        <v>0</v>
      </c>
      <c r="I76" s="4" t="str">
        <f>IF(AND(ekodom36[[#This Row],[Data]] &gt;= DATE(2022,4,1), ekodom36[[#This Row],[Data]]&lt;=DATE(2022,9, 30)), "TAK", "NIE")</f>
        <v>NIE</v>
      </c>
      <c r="J76" s="4">
        <f>ekodom36[[#This Row],[Zużycie rodzinne]]+ekodom36[[#This Row],[Specjalne dolanie]]</f>
        <v>260</v>
      </c>
      <c r="K76" s="4">
        <f>ekodom36[[#This Row],[Stan po renetcji]]-ekodom36[[#This Row],[Zmiana]]</f>
        <v>-136</v>
      </c>
      <c r="L76" s="4">
        <f>MAX(ekodom36[[#This Row],[Zbiornik po zmianie]],0)</f>
        <v>0</v>
      </c>
    </row>
    <row r="77" spans="1:12" x14ac:dyDescent="0.45">
      <c r="A77" s="1">
        <v>44637</v>
      </c>
      <c r="B77">
        <v>82</v>
      </c>
      <c r="C77">
        <f t="shared" si="1"/>
        <v>0</v>
      </c>
      <c r="D77">
        <f>ekodom36[[#This Row],[retencja]]+ekodom36[[#This Row],[Stan przed]]</f>
        <v>82</v>
      </c>
      <c r="E77">
        <f>IF(ekodom36[[#This Row],[Dzień tygodnia]] = 3, 260, 190)</f>
        <v>190</v>
      </c>
      <c r="F77">
        <f>WEEKDAY(ekodom36[[#This Row],[Data]],2)</f>
        <v>4</v>
      </c>
      <c r="G77" s="4">
        <f>IF(ekodom36[[#This Row],[retencja]]= 0, G76+1, 0)</f>
        <v>0</v>
      </c>
      <c r="H77" s="4">
        <f>IF(AND(AND(ekodom36[[#This Row],[Dni bez deszczu dp]] &gt;= 5, MOD(ekodom36[[#This Row],[Dni bez deszczu dp]], 5) = 0), ekodom36[[#This Row],[Czy dobry przedział ]] = "TAK"), 300, 0)</f>
        <v>0</v>
      </c>
      <c r="I77" s="4" t="str">
        <f>IF(AND(ekodom36[[#This Row],[Data]] &gt;= DATE(2022,4,1), ekodom36[[#This Row],[Data]]&lt;=DATE(2022,9, 30)), "TAK", "NIE")</f>
        <v>NIE</v>
      </c>
      <c r="J77" s="4">
        <f>ekodom36[[#This Row],[Zużycie rodzinne]]+ekodom36[[#This Row],[Specjalne dolanie]]</f>
        <v>190</v>
      </c>
      <c r="K77" s="4">
        <f>ekodom36[[#This Row],[Stan po renetcji]]-ekodom36[[#This Row],[Zmiana]]</f>
        <v>-108</v>
      </c>
      <c r="L77" s="4">
        <f>MAX(ekodom36[[#This Row],[Zbiornik po zmianie]],0)</f>
        <v>0</v>
      </c>
    </row>
    <row r="78" spans="1:12" x14ac:dyDescent="0.45">
      <c r="A78" s="1">
        <v>44638</v>
      </c>
      <c r="B78">
        <v>174</v>
      </c>
      <c r="C78">
        <f t="shared" si="1"/>
        <v>0</v>
      </c>
      <c r="D78">
        <f>ekodom36[[#This Row],[retencja]]+ekodom36[[#This Row],[Stan przed]]</f>
        <v>174</v>
      </c>
      <c r="E78">
        <f>IF(ekodom36[[#This Row],[Dzień tygodnia]] = 3, 260, 190)</f>
        <v>190</v>
      </c>
      <c r="F78">
        <f>WEEKDAY(ekodom36[[#This Row],[Data]],2)</f>
        <v>5</v>
      </c>
      <c r="G78" s="4">
        <f>IF(ekodom36[[#This Row],[retencja]]= 0, G77+1, 0)</f>
        <v>0</v>
      </c>
      <c r="H78" s="4">
        <f>IF(AND(AND(ekodom36[[#This Row],[Dni bez deszczu dp]] &gt;= 5, MOD(ekodom36[[#This Row],[Dni bez deszczu dp]], 5) = 0), ekodom36[[#This Row],[Czy dobry przedział ]] = "TAK"), 300, 0)</f>
        <v>0</v>
      </c>
      <c r="I78" s="4" t="str">
        <f>IF(AND(ekodom36[[#This Row],[Data]] &gt;= DATE(2022,4,1), ekodom36[[#This Row],[Data]]&lt;=DATE(2022,9, 30)), "TAK", "NIE")</f>
        <v>NIE</v>
      </c>
      <c r="J78" s="4">
        <f>ekodom36[[#This Row],[Zużycie rodzinne]]+ekodom36[[#This Row],[Specjalne dolanie]]</f>
        <v>190</v>
      </c>
      <c r="K78" s="4">
        <f>ekodom36[[#This Row],[Stan po renetcji]]-ekodom36[[#This Row],[Zmiana]]</f>
        <v>-16</v>
      </c>
      <c r="L78" s="4">
        <f>MAX(ekodom36[[#This Row],[Zbiornik po zmianie]],0)</f>
        <v>0</v>
      </c>
    </row>
    <row r="79" spans="1:12" x14ac:dyDescent="0.45">
      <c r="A79" s="1">
        <v>44639</v>
      </c>
      <c r="B79">
        <v>279</v>
      </c>
      <c r="C79">
        <f t="shared" si="1"/>
        <v>0</v>
      </c>
      <c r="D79">
        <f>ekodom36[[#This Row],[retencja]]+ekodom36[[#This Row],[Stan przed]]</f>
        <v>279</v>
      </c>
      <c r="E79">
        <f>IF(ekodom36[[#This Row],[Dzień tygodnia]] = 3, 260, 190)</f>
        <v>190</v>
      </c>
      <c r="F79">
        <f>WEEKDAY(ekodom36[[#This Row],[Data]],2)</f>
        <v>6</v>
      </c>
      <c r="G79" s="4">
        <f>IF(ekodom36[[#This Row],[retencja]]= 0, G78+1, 0)</f>
        <v>0</v>
      </c>
      <c r="H79" s="4">
        <f>IF(AND(AND(ekodom36[[#This Row],[Dni bez deszczu dp]] &gt;= 5, MOD(ekodom36[[#This Row],[Dni bez deszczu dp]], 5) = 0), ekodom36[[#This Row],[Czy dobry przedział ]] = "TAK"), 300, 0)</f>
        <v>0</v>
      </c>
      <c r="I79" s="4" t="str">
        <f>IF(AND(ekodom36[[#This Row],[Data]] &gt;= DATE(2022,4,1), ekodom36[[#This Row],[Data]]&lt;=DATE(2022,9, 30)), "TAK", "NIE")</f>
        <v>NIE</v>
      </c>
      <c r="J79" s="4">
        <f>ekodom36[[#This Row],[Zużycie rodzinne]]+ekodom36[[#This Row],[Specjalne dolanie]]</f>
        <v>190</v>
      </c>
      <c r="K79" s="4">
        <f>ekodom36[[#This Row],[Stan po renetcji]]-ekodom36[[#This Row],[Zmiana]]</f>
        <v>89</v>
      </c>
      <c r="L79" s="4">
        <f>MAX(ekodom36[[#This Row],[Zbiornik po zmianie]],0)</f>
        <v>89</v>
      </c>
    </row>
    <row r="80" spans="1:12" x14ac:dyDescent="0.45">
      <c r="A80" s="1">
        <v>44640</v>
      </c>
      <c r="B80">
        <v>125</v>
      </c>
      <c r="C80">
        <f t="shared" si="1"/>
        <v>89</v>
      </c>
      <c r="D80">
        <f>ekodom36[[#This Row],[retencja]]+ekodom36[[#This Row],[Stan przed]]</f>
        <v>214</v>
      </c>
      <c r="E80">
        <f>IF(ekodom36[[#This Row],[Dzień tygodnia]] = 3, 260, 190)</f>
        <v>190</v>
      </c>
      <c r="F80">
        <f>WEEKDAY(ekodom36[[#This Row],[Data]],2)</f>
        <v>7</v>
      </c>
      <c r="G80" s="4">
        <f>IF(ekodom36[[#This Row],[retencja]]= 0, G79+1, 0)</f>
        <v>0</v>
      </c>
      <c r="H80" s="4">
        <f>IF(AND(AND(ekodom36[[#This Row],[Dni bez deszczu dp]] &gt;= 5, MOD(ekodom36[[#This Row],[Dni bez deszczu dp]], 5) = 0), ekodom36[[#This Row],[Czy dobry przedział ]] = "TAK"), 300, 0)</f>
        <v>0</v>
      </c>
      <c r="I80" s="4" t="str">
        <f>IF(AND(ekodom36[[#This Row],[Data]] &gt;= DATE(2022,4,1), ekodom36[[#This Row],[Data]]&lt;=DATE(2022,9, 30)), "TAK", "NIE")</f>
        <v>NIE</v>
      </c>
      <c r="J80" s="4">
        <f>ekodom36[[#This Row],[Zużycie rodzinne]]+ekodom36[[#This Row],[Specjalne dolanie]]</f>
        <v>190</v>
      </c>
      <c r="K80" s="4">
        <f>ekodom36[[#This Row],[Stan po renetcji]]-ekodom36[[#This Row],[Zmiana]]</f>
        <v>24</v>
      </c>
      <c r="L80" s="4">
        <f>MAX(ekodom36[[#This Row],[Zbiornik po zmianie]],0)</f>
        <v>24</v>
      </c>
    </row>
    <row r="81" spans="1:12" x14ac:dyDescent="0.45">
      <c r="A81" s="1">
        <v>44641</v>
      </c>
      <c r="B81">
        <v>123</v>
      </c>
      <c r="C81">
        <f t="shared" si="1"/>
        <v>24</v>
      </c>
      <c r="D81">
        <f>ekodom36[[#This Row],[retencja]]+ekodom36[[#This Row],[Stan przed]]</f>
        <v>147</v>
      </c>
      <c r="E81">
        <f>IF(ekodom36[[#This Row],[Dzień tygodnia]] = 3, 260, 190)</f>
        <v>190</v>
      </c>
      <c r="F81">
        <f>WEEKDAY(ekodom36[[#This Row],[Data]],2)</f>
        <v>1</v>
      </c>
      <c r="G81" s="4">
        <f>IF(ekodom36[[#This Row],[retencja]]= 0, G80+1, 0)</f>
        <v>0</v>
      </c>
      <c r="H81" s="4">
        <f>IF(AND(AND(ekodom36[[#This Row],[Dni bez deszczu dp]] &gt;= 5, MOD(ekodom36[[#This Row],[Dni bez deszczu dp]], 5) = 0), ekodom36[[#This Row],[Czy dobry przedział ]] = "TAK"), 300, 0)</f>
        <v>0</v>
      </c>
      <c r="I81" s="4" t="str">
        <f>IF(AND(ekodom36[[#This Row],[Data]] &gt;= DATE(2022,4,1), ekodom36[[#This Row],[Data]]&lt;=DATE(2022,9, 30)), "TAK", "NIE")</f>
        <v>NIE</v>
      </c>
      <c r="J81" s="4">
        <f>ekodom36[[#This Row],[Zużycie rodzinne]]+ekodom36[[#This Row],[Specjalne dolanie]]</f>
        <v>190</v>
      </c>
      <c r="K81" s="4">
        <f>ekodom36[[#This Row],[Stan po renetcji]]-ekodom36[[#This Row],[Zmiana]]</f>
        <v>-43</v>
      </c>
      <c r="L81" s="4">
        <f>MAX(ekodom36[[#This Row],[Zbiornik po zmianie]],0)</f>
        <v>0</v>
      </c>
    </row>
    <row r="82" spans="1:12" x14ac:dyDescent="0.45">
      <c r="A82" s="1">
        <v>44642</v>
      </c>
      <c r="B82">
        <v>108</v>
      </c>
      <c r="C82">
        <f t="shared" si="1"/>
        <v>0</v>
      </c>
      <c r="D82">
        <f>ekodom36[[#This Row],[retencja]]+ekodom36[[#This Row],[Stan przed]]</f>
        <v>108</v>
      </c>
      <c r="E82">
        <f>IF(ekodom36[[#This Row],[Dzień tygodnia]] = 3, 260, 190)</f>
        <v>190</v>
      </c>
      <c r="F82">
        <f>WEEKDAY(ekodom36[[#This Row],[Data]],2)</f>
        <v>2</v>
      </c>
      <c r="G82" s="4">
        <f>IF(ekodom36[[#This Row],[retencja]]= 0, G81+1, 0)</f>
        <v>0</v>
      </c>
      <c r="H82" s="4">
        <f>IF(AND(AND(ekodom36[[#This Row],[Dni bez deszczu dp]] &gt;= 5, MOD(ekodom36[[#This Row],[Dni bez deszczu dp]], 5) = 0), ekodom36[[#This Row],[Czy dobry przedział ]] = "TAK"), 300, 0)</f>
        <v>0</v>
      </c>
      <c r="I82" s="4" t="str">
        <f>IF(AND(ekodom36[[#This Row],[Data]] &gt;= DATE(2022,4,1), ekodom36[[#This Row],[Data]]&lt;=DATE(2022,9, 30)), "TAK", "NIE")</f>
        <v>NIE</v>
      </c>
      <c r="J82" s="4">
        <f>ekodom36[[#This Row],[Zużycie rodzinne]]+ekodom36[[#This Row],[Specjalne dolanie]]</f>
        <v>190</v>
      </c>
      <c r="K82" s="4">
        <f>ekodom36[[#This Row],[Stan po renetcji]]-ekodom36[[#This Row],[Zmiana]]</f>
        <v>-82</v>
      </c>
      <c r="L82" s="4">
        <f>MAX(ekodom36[[#This Row],[Zbiornik po zmianie]],0)</f>
        <v>0</v>
      </c>
    </row>
    <row r="83" spans="1:12" x14ac:dyDescent="0.45">
      <c r="A83" s="1">
        <v>44643</v>
      </c>
      <c r="B83">
        <v>0</v>
      </c>
      <c r="C83">
        <f t="shared" si="1"/>
        <v>0</v>
      </c>
      <c r="D83">
        <f>ekodom36[[#This Row],[retencja]]+ekodom36[[#This Row],[Stan przed]]</f>
        <v>0</v>
      </c>
      <c r="E83">
        <f>IF(ekodom36[[#This Row],[Dzień tygodnia]] = 3, 260, 190)</f>
        <v>260</v>
      </c>
      <c r="F83">
        <f>WEEKDAY(ekodom36[[#This Row],[Data]],2)</f>
        <v>3</v>
      </c>
      <c r="G83" s="4">
        <f>IF(ekodom36[[#This Row],[retencja]]= 0, G82+1, 0)</f>
        <v>1</v>
      </c>
      <c r="H83" s="4">
        <f>IF(AND(AND(ekodom36[[#This Row],[Dni bez deszczu dp]] &gt;= 5, MOD(ekodom36[[#This Row],[Dni bez deszczu dp]], 5) = 0), ekodom36[[#This Row],[Czy dobry przedział ]] = "TAK"), 300, 0)</f>
        <v>0</v>
      </c>
      <c r="I83" s="4" t="str">
        <f>IF(AND(ekodom36[[#This Row],[Data]] &gt;= DATE(2022,4,1), ekodom36[[#This Row],[Data]]&lt;=DATE(2022,9, 30)), "TAK", "NIE")</f>
        <v>NIE</v>
      </c>
      <c r="J83" s="4">
        <f>ekodom36[[#This Row],[Zużycie rodzinne]]+ekodom36[[#This Row],[Specjalne dolanie]]</f>
        <v>260</v>
      </c>
      <c r="K83" s="4">
        <f>ekodom36[[#This Row],[Stan po renetcji]]-ekodom36[[#This Row],[Zmiana]]</f>
        <v>-260</v>
      </c>
      <c r="L83" s="4">
        <f>MAX(ekodom36[[#This Row],[Zbiornik po zmianie]],0)</f>
        <v>0</v>
      </c>
    </row>
    <row r="84" spans="1:12" x14ac:dyDescent="0.45">
      <c r="A84" s="1">
        <v>44644</v>
      </c>
      <c r="B84">
        <v>0</v>
      </c>
      <c r="C84">
        <f t="shared" si="1"/>
        <v>0</v>
      </c>
      <c r="D84">
        <f>ekodom36[[#This Row],[retencja]]+ekodom36[[#This Row],[Stan przed]]</f>
        <v>0</v>
      </c>
      <c r="E84">
        <f>IF(ekodom36[[#This Row],[Dzień tygodnia]] = 3, 260, 190)</f>
        <v>190</v>
      </c>
      <c r="F84">
        <f>WEEKDAY(ekodom36[[#This Row],[Data]],2)</f>
        <v>4</v>
      </c>
      <c r="G84" s="4">
        <f>IF(ekodom36[[#This Row],[retencja]]= 0, G83+1, 0)</f>
        <v>2</v>
      </c>
      <c r="H84" s="4">
        <f>IF(AND(AND(ekodom36[[#This Row],[Dni bez deszczu dp]] &gt;= 5, MOD(ekodom36[[#This Row],[Dni bez deszczu dp]], 5) = 0), ekodom36[[#This Row],[Czy dobry przedział ]] = "TAK"), 300, 0)</f>
        <v>0</v>
      </c>
      <c r="I84" s="4" t="str">
        <f>IF(AND(ekodom36[[#This Row],[Data]] &gt;= DATE(2022,4,1), ekodom36[[#This Row],[Data]]&lt;=DATE(2022,9, 30)), "TAK", "NIE")</f>
        <v>NIE</v>
      </c>
      <c r="J84" s="4">
        <f>ekodom36[[#This Row],[Zużycie rodzinne]]+ekodom36[[#This Row],[Specjalne dolanie]]</f>
        <v>190</v>
      </c>
      <c r="K84" s="4">
        <f>ekodom36[[#This Row],[Stan po renetcji]]-ekodom36[[#This Row],[Zmiana]]</f>
        <v>-190</v>
      </c>
      <c r="L84" s="4">
        <f>MAX(ekodom36[[#This Row],[Zbiornik po zmianie]],0)</f>
        <v>0</v>
      </c>
    </row>
    <row r="85" spans="1:12" x14ac:dyDescent="0.45">
      <c r="A85" s="1">
        <v>44645</v>
      </c>
      <c r="B85">
        <v>0</v>
      </c>
      <c r="C85">
        <f t="shared" si="1"/>
        <v>0</v>
      </c>
      <c r="D85">
        <f>ekodom36[[#This Row],[retencja]]+ekodom36[[#This Row],[Stan przed]]</f>
        <v>0</v>
      </c>
      <c r="E85">
        <f>IF(ekodom36[[#This Row],[Dzień tygodnia]] = 3, 260, 190)</f>
        <v>190</v>
      </c>
      <c r="F85">
        <f>WEEKDAY(ekodom36[[#This Row],[Data]],2)</f>
        <v>5</v>
      </c>
      <c r="G85" s="4">
        <f>IF(ekodom36[[#This Row],[retencja]]= 0, G84+1, 0)</f>
        <v>3</v>
      </c>
      <c r="H85" s="4">
        <f>IF(AND(AND(ekodom36[[#This Row],[Dni bez deszczu dp]] &gt;= 5, MOD(ekodom36[[#This Row],[Dni bez deszczu dp]], 5) = 0), ekodom36[[#This Row],[Czy dobry przedział ]] = "TAK"), 300, 0)</f>
        <v>0</v>
      </c>
      <c r="I85" s="4" t="str">
        <f>IF(AND(ekodom36[[#This Row],[Data]] &gt;= DATE(2022,4,1), ekodom36[[#This Row],[Data]]&lt;=DATE(2022,9, 30)), "TAK", "NIE")</f>
        <v>NIE</v>
      </c>
      <c r="J85" s="4">
        <f>ekodom36[[#This Row],[Zużycie rodzinne]]+ekodom36[[#This Row],[Specjalne dolanie]]</f>
        <v>190</v>
      </c>
      <c r="K85" s="4">
        <f>ekodom36[[#This Row],[Stan po renetcji]]-ekodom36[[#This Row],[Zmiana]]</f>
        <v>-190</v>
      </c>
      <c r="L85" s="4">
        <f>MAX(ekodom36[[#This Row],[Zbiornik po zmianie]],0)</f>
        <v>0</v>
      </c>
    </row>
    <row r="86" spans="1:12" x14ac:dyDescent="0.45">
      <c r="A86" s="1">
        <v>44646</v>
      </c>
      <c r="B86">
        <v>0</v>
      </c>
      <c r="C86">
        <f t="shared" si="1"/>
        <v>0</v>
      </c>
      <c r="D86">
        <f>ekodom36[[#This Row],[retencja]]+ekodom36[[#This Row],[Stan przed]]</f>
        <v>0</v>
      </c>
      <c r="E86">
        <f>IF(ekodom36[[#This Row],[Dzień tygodnia]] = 3, 260, 190)</f>
        <v>190</v>
      </c>
      <c r="F86">
        <f>WEEKDAY(ekodom36[[#This Row],[Data]],2)</f>
        <v>6</v>
      </c>
      <c r="G86" s="4">
        <f>IF(ekodom36[[#This Row],[retencja]]= 0, G85+1, 0)</f>
        <v>4</v>
      </c>
      <c r="H86" s="4">
        <f>IF(AND(AND(ekodom36[[#This Row],[Dni bez deszczu dp]] &gt;= 5, MOD(ekodom36[[#This Row],[Dni bez deszczu dp]], 5) = 0), ekodom36[[#This Row],[Czy dobry przedział ]] = "TAK"), 300, 0)</f>
        <v>0</v>
      </c>
      <c r="I86" s="4" t="str">
        <f>IF(AND(ekodom36[[#This Row],[Data]] &gt;= DATE(2022,4,1), ekodom36[[#This Row],[Data]]&lt;=DATE(2022,9, 30)), "TAK", "NIE")</f>
        <v>NIE</v>
      </c>
      <c r="J86" s="4">
        <f>ekodom36[[#This Row],[Zużycie rodzinne]]+ekodom36[[#This Row],[Specjalne dolanie]]</f>
        <v>190</v>
      </c>
      <c r="K86" s="4">
        <f>ekodom36[[#This Row],[Stan po renetcji]]-ekodom36[[#This Row],[Zmiana]]</f>
        <v>-190</v>
      </c>
      <c r="L86" s="4">
        <f>MAX(ekodom36[[#This Row],[Zbiornik po zmianie]],0)</f>
        <v>0</v>
      </c>
    </row>
    <row r="87" spans="1:12" x14ac:dyDescent="0.45">
      <c r="A87" s="1">
        <v>44647</v>
      </c>
      <c r="B87">
        <v>0</v>
      </c>
      <c r="C87">
        <f t="shared" si="1"/>
        <v>0</v>
      </c>
      <c r="D87">
        <f>ekodom36[[#This Row],[retencja]]+ekodom36[[#This Row],[Stan przed]]</f>
        <v>0</v>
      </c>
      <c r="E87">
        <f>IF(ekodom36[[#This Row],[Dzień tygodnia]] = 3, 260, 190)</f>
        <v>190</v>
      </c>
      <c r="F87">
        <f>WEEKDAY(ekodom36[[#This Row],[Data]],2)</f>
        <v>7</v>
      </c>
      <c r="G87" s="4">
        <f>IF(ekodom36[[#This Row],[retencja]]= 0, G86+1, 0)</f>
        <v>5</v>
      </c>
      <c r="H87" s="4">
        <f>IF(AND(AND(ekodom36[[#This Row],[Dni bez deszczu dp]] &gt;= 5, MOD(ekodom36[[#This Row],[Dni bez deszczu dp]], 5) = 0), ekodom36[[#This Row],[Czy dobry przedział ]] = "TAK"), 300, 0)</f>
        <v>0</v>
      </c>
      <c r="I87" s="4" t="str">
        <f>IF(AND(ekodom36[[#This Row],[Data]] &gt;= DATE(2022,4,1), ekodom36[[#This Row],[Data]]&lt;=DATE(2022,9, 30)), "TAK", "NIE")</f>
        <v>NIE</v>
      </c>
      <c r="J87" s="4">
        <f>ekodom36[[#This Row],[Zużycie rodzinne]]+ekodom36[[#This Row],[Specjalne dolanie]]</f>
        <v>190</v>
      </c>
      <c r="K87" s="4">
        <f>ekodom36[[#This Row],[Stan po renetcji]]-ekodom36[[#This Row],[Zmiana]]</f>
        <v>-190</v>
      </c>
      <c r="L87" s="4">
        <f>MAX(ekodom36[[#This Row],[Zbiornik po zmianie]],0)</f>
        <v>0</v>
      </c>
    </row>
    <row r="88" spans="1:12" x14ac:dyDescent="0.45">
      <c r="A88" s="1">
        <v>44648</v>
      </c>
      <c r="B88">
        <v>0</v>
      </c>
      <c r="C88">
        <f t="shared" si="1"/>
        <v>0</v>
      </c>
      <c r="D88">
        <f>ekodom36[[#This Row],[retencja]]+ekodom36[[#This Row],[Stan przed]]</f>
        <v>0</v>
      </c>
      <c r="E88">
        <f>IF(ekodom36[[#This Row],[Dzień tygodnia]] = 3, 260, 190)</f>
        <v>190</v>
      </c>
      <c r="F88">
        <f>WEEKDAY(ekodom36[[#This Row],[Data]],2)</f>
        <v>1</v>
      </c>
      <c r="G88" s="4">
        <f>IF(ekodom36[[#This Row],[retencja]]= 0, G87+1, 0)</f>
        <v>6</v>
      </c>
      <c r="H88" s="4">
        <f>IF(AND(AND(ekodom36[[#This Row],[Dni bez deszczu dp]] &gt;= 5, MOD(ekodom36[[#This Row],[Dni bez deszczu dp]], 5) = 0), ekodom36[[#This Row],[Czy dobry przedział ]] = "TAK"), 300, 0)</f>
        <v>0</v>
      </c>
      <c r="I88" s="4" t="str">
        <f>IF(AND(ekodom36[[#This Row],[Data]] &gt;= DATE(2022,4,1), ekodom36[[#This Row],[Data]]&lt;=DATE(2022,9, 30)), "TAK", "NIE")</f>
        <v>NIE</v>
      </c>
      <c r="J88" s="4">
        <f>ekodom36[[#This Row],[Zużycie rodzinne]]+ekodom36[[#This Row],[Specjalne dolanie]]</f>
        <v>190</v>
      </c>
      <c r="K88" s="4">
        <f>ekodom36[[#This Row],[Stan po renetcji]]-ekodom36[[#This Row],[Zmiana]]</f>
        <v>-190</v>
      </c>
      <c r="L88" s="4">
        <f>MAX(ekodom36[[#This Row],[Zbiornik po zmianie]],0)</f>
        <v>0</v>
      </c>
    </row>
    <row r="89" spans="1:12" x14ac:dyDescent="0.45">
      <c r="A89" s="1">
        <v>44649</v>
      </c>
      <c r="B89">
        <v>0</v>
      </c>
      <c r="C89">
        <f t="shared" si="1"/>
        <v>0</v>
      </c>
      <c r="D89">
        <f>ekodom36[[#This Row],[retencja]]+ekodom36[[#This Row],[Stan przed]]</f>
        <v>0</v>
      </c>
      <c r="E89">
        <f>IF(ekodom36[[#This Row],[Dzień tygodnia]] = 3, 260, 190)</f>
        <v>190</v>
      </c>
      <c r="F89">
        <f>WEEKDAY(ekodom36[[#This Row],[Data]],2)</f>
        <v>2</v>
      </c>
      <c r="G89" s="4">
        <f>IF(ekodom36[[#This Row],[retencja]]= 0, G88+1, 0)</f>
        <v>7</v>
      </c>
      <c r="H89" s="4">
        <f>IF(AND(AND(ekodom36[[#This Row],[Dni bez deszczu dp]] &gt;= 5, MOD(ekodom36[[#This Row],[Dni bez deszczu dp]], 5) = 0), ekodom36[[#This Row],[Czy dobry przedział ]] = "TAK"), 300, 0)</f>
        <v>0</v>
      </c>
      <c r="I89" s="4" t="str">
        <f>IF(AND(ekodom36[[#This Row],[Data]] &gt;= DATE(2022,4,1), ekodom36[[#This Row],[Data]]&lt;=DATE(2022,9, 30)), "TAK", "NIE")</f>
        <v>NIE</v>
      </c>
      <c r="J89" s="4">
        <f>ekodom36[[#This Row],[Zużycie rodzinne]]+ekodom36[[#This Row],[Specjalne dolanie]]</f>
        <v>190</v>
      </c>
      <c r="K89" s="4">
        <f>ekodom36[[#This Row],[Stan po renetcji]]-ekodom36[[#This Row],[Zmiana]]</f>
        <v>-190</v>
      </c>
      <c r="L89" s="4">
        <f>MAX(ekodom36[[#This Row],[Zbiornik po zmianie]],0)</f>
        <v>0</v>
      </c>
    </row>
    <row r="90" spans="1:12" x14ac:dyDescent="0.45">
      <c r="A90" s="1">
        <v>44650</v>
      </c>
      <c r="B90">
        <v>0</v>
      </c>
      <c r="C90">
        <f t="shared" si="1"/>
        <v>0</v>
      </c>
      <c r="D90">
        <f>ekodom36[[#This Row],[retencja]]+ekodom36[[#This Row],[Stan przed]]</f>
        <v>0</v>
      </c>
      <c r="E90">
        <f>IF(ekodom36[[#This Row],[Dzień tygodnia]] = 3, 260, 190)</f>
        <v>260</v>
      </c>
      <c r="F90">
        <f>WEEKDAY(ekodom36[[#This Row],[Data]],2)</f>
        <v>3</v>
      </c>
      <c r="G90" s="4">
        <f>IF(ekodom36[[#This Row],[retencja]]= 0, G89+1, 0)</f>
        <v>8</v>
      </c>
      <c r="H90" s="4">
        <f>IF(AND(AND(ekodom36[[#This Row],[Dni bez deszczu dp]] &gt;= 5, MOD(ekodom36[[#This Row],[Dni bez deszczu dp]], 5) = 0), ekodom36[[#This Row],[Czy dobry przedział ]] = "TAK"), 300, 0)</f>
        <v>0</v>
      </c>
      <c r="I90" s="4" t="str">
        <f>IF(AND(ekodom36[[#This Row],[Data]] &gt;= DATE(2022,4,1), ekodom36[[#This Row],[Data]]&lt;=DATE(2022,9, 30)), "TAK", "NIE")</f>
        <v>NIE</v>
      </c>
      <c r="J90" s="4">
        <f>ekodom36[[#This Row],[Zużycie rodzinne]]+ekodom36[[#This Row],[Specjalne dolanie]]</f>
        <v>260</v>
      </c>
      <c r="K90" s="4">
        <f>ekodom36[[#This Row],[Stan po renetcji]]-ekodom36[[#This Row],[Zmiana]]</f>
        <v>-260</v>
      </c>
      <c r="L90" s="4">
        <f>MAX(ekodom36[[#This Row],[Zbiornik po zmianie]],0)</f>
        <v>0</v>
      </c>
    </row>
    <row r="91" spans="1:12" x14ac:dyDescent="0.45">
      <c r="A91" s="1">
        <v>44651</v>
      </c>
      <c r="B91">
        <v>207</v>
      </c>
      <c r="C91">
        <f t="shared" si="1"/>
        <v>0</v>
      </c>
      <c r="D91">
        <f>ekodom36[[#This Row],[retencja]]+ekodom36[[#This Row],[Stan przed]]</f>
        <v>207</v>
      </c>
      <c r="E91">
        <f>IF(ekodom36[[#This Row],[Dzień tygodnia]] = 3, 260, 190)</f>
        <v>190</v>
      </c>
      <c r="F91">
        <f>WEEKDAY(ekodom36[[#This Row],[Data]],2)</f>
        <v>4</v>
      </c>
      <c r="G91" s="4">
        <f>IF(ekodom36[[#This Row],[retencja]]= 0, G90+1, 0)</f>
        <v>0</v>
      </c>
      <c r="H91" s="4">
        <f>IF(AND(AND(ekodom36[[#This Row],[Dni bez deszczu dp]] &gt;= 5, MOD(ekodom36[[#This Row],[Dni bez deszczu dp]], 5) = 0), ekodom36[[#This Row],[Czy dobry przedział ]] = "TAK"), 300, 0)</f>
        <v>0</v>
      </c>
      <c r="I91" s="4" t="str">
        <f>IF(AND(ekodom36[[#This Row],[Data]] &gt;= DATE(2022,4,1), ekodom36[[#This Row],[Data]]&lt;=DATE(2022,9, 30)), "TAK", "NIE")</f>
        <v>NIE</v>
      </c>
      <c r="J91" s="4">
        <f>ekodom36[[#This Row],[Zużycie rodzinne]]+ekodom36[[#This Row],[Specjalne dolanie]]</f>
        <v>190</v>
      </c>
      <c r="K91" s="4">
        <f>ekodom36[[#This Row],[Stan po renetcji]]-ekodom36[[#This Row],[Zmiana]]</f>
        <v>17</v>
      </c>
      <c r="L91" s="4">
        <f>MAX(ekodom36[[#This Row],[Zbiornik po zmianie]],0)</f>
        <v>17</v>
      </c>
    </row>
    <row r="92" spans="1:12" x14ac:dyDescent="0.45">
      <c r="A92" s="1">
        <v>44652</v>
      </c>
      <c r="B92">
        <v>1299</v>
      </c>
      <c r="C92">
        <f t="shared" si="1"/>
        <v>17</v>
      </c>
      <c r="D92">
        <f>ekodom36[[#This Row],[retencja]]+ekodom36[[#This Row],[Stan przed]]</f>
        <v>1316</v>
      </c>
      <c r="E92">
        <f>IF(ekodom36[[#This Row],[Dzień tygodnia]] = 3, 260, 190)</f>
        <v>190</v>
      </c>
      <c r="F92">
        <f>WEEKDAY(ekodom36[[#This Row],[Data]],2)</f>
        <v>5</v>
      </c>
      <c r="G92" s="4">
        <f>IF(ekodom36[[#This Row],[retencja]]= 0, G91+1, 0)</f>
        <v>0</v>
      </c>
      <c r="H92" s="4">
        <f>IF(AND(AND(ekodom36[[#This Row],[Dni bez deszczu dp]] &gt;= 5, MOD(ekodom36[[#This Row],[Dni bez deszczu dp]], 5) = 0), ekodom36[[#This Row],[Czy dobry przedział ]] = "TAK"), 300, 0)</f>
        <v>0</v>
      </c>
      <c r="I92" s="4" t="str">
        <f>IF(AND(ekodom36[[#This Row],[Data]] &gt;= DATE(2022,4,1), ekodom36[[#This Row],[Data]]&lt;=DATE(2022,9, 30)), "TAK", "NIE")</f>
        <v>TAK</v>
      </c>
      <c r="J92" s="4">
        <f>ekodom36[[#This Row],[Zużycie rodzinne]]+ekodom36[[#This Row],[Specjalne dolanie]]</f>
        <v>190</v>
      </c>
      <c r="K92" s="4">
        <f>ekodom36[[#This Row],[Stan po renetcji]]-ekodom36[[#This Row],[Zmiana]]</f>
        <v>1126</v>
      </c>
      <c r="L92" s="4">
        <f>MAX(ekodom36[[#This Row],[Zbiornik po zmianie]],0)</f>
        <v>1126</v>
      </c>
    </row>
    <row r="93" spans="1:12" x14ac:dyDescent="0.45">
      <c r="A93" s="1">
        <v>44653</v>
      </c>
      <c r="B93">
        <v>218</v>
      </c>
      <c r="C93">
        <f t="shared" si="1"/>
        <v>1126</v>
      </c>
      <c r="D93">
        <f>ekodom36[[#This Row],[retencja]]+ekodom36[[#This Row],[Stan przed]]</f>
        <v>1344</v>
      </c>
      <c r="E93">
        <f>IF(ekodom36[[#This Row],[Dzień tygodnia]] = 3, 260, 190)</f>
        <v>190</v>
      </c>
      <c r="F93">
        <f>WEEKDAY(ekodom36[[#This Row],[Data]],2)</f>
        <v>6</v>
      </c>
      <c r="G93" s="4">
        <f>IF(ekodom36[[#This Row],[retencja]]= 0, G92+1, 0)</f>
        <v>0</v>
      </c>
      <c r="H93" s="4">
        <f>IF(AND(AND(ekodom36[[#This Row],[Dni bez deszczu dp]] &gt;= 5, MOD(ekodom36[[#This Row],[Dni bez deszczu dp]], 5) = 0), ekodom36[[#This Row],[Czy dobry przedział ]] = "TAK"), 300, 0)</f>
        <v>0</v>
      </c>
      <c r="I93" s="4" t="str">
        <f>IF(AND(ekodom36[[#This Row],[Data]] &gt;= DATE(2022,4,1), ekodom36[[#This Row],[Data]]&lt;=DATE(2022,9, 30)), "TAK", "NIE")</f>
        <v>TAK</v>
      </c>
      <c r="J93" s="4">
        <f>ekodom36[[#This Row],[Zużycie rodzinne]]+ekodom36[[#This Row],[Specjalne dolanie]]</f>
        <v>190</v>
      </c>
      <c r="K93" s="4">
        <f>ekodom36[[#This Row],[Stan po renetcji]]-ekodom36[[#This Row],[Zmiana]]</f>
        <v>1154</v>
      </c>
      <c r="L93" s="4">
        <f>MAX(ekodom36[[#This Row],[Zbiornik po zmianie]],0)</f>
        <v>1154</v>
      </c>
    </row>
    <row r="94" spans="1:12" x14ac:dyDescent="0.45">
      <c r="A94" s="1">
        <v>44654</v>
      </c>
      <c r="B94">
        <v>0</v>
      </c>
      <c r="C94">
        <f t="shared" si="1"/>
        <v>1154</v>
      </c>
      <c r="D94">
        <f>ekodom36[[#This Row],[retencja]]+ekodom36[[#This Row],[Stan przed]]</f>
        <v>1154</v>
      </c>
      <c r="E94">
        <f>IF(ekodom36[[#This Row],[Dzień tygodnia]] = 3, 260, 190)</f>
        <v>190</v>
      </c>
      <c r="F94">
        <f>WEEKDAY(ekodom36[[#This Row],[Data]],2)</f>
        <v>7</v>
      </c>
      <c r="G94" s="4">
        <f>IF(ekodom36[[#This Row],[retencja]]= 0, G93+1, 0)</f>
        <v>1</v>
      </c>
      <c r="H94" s="4">
        <f>IF(AND(AND(ekodom36[[#This Row],[Dni bez deszczu dp]] &gt;= 5, MOD(ekodom36[[#This Row],[Dni bez deszczu dp]], 5) = 0), ekodom36[[#This Row],[Czy dobry przedział ]] = "TAK"), 300, 0)</f>
        <v>0</v>
      </c>
      <c r="I94" s="4" t="str">
        <f>IF(AND(ekodom36[[#This Row],[Data]] &gt;= DATE(2022,4,1), ekodom36[[#This Row],[Data]]&lt;=DATE(2022,9, 30)), "TAK", "NIE")</f>
        <v>TAK</v>
      </c>
      <c r="J94" s="4">
        <f>ekodom36[[#This Row],[Zużycie rodzinne]]+ekodom36[[#This Row],[Specjalne dolanie]]</f>
        <v>190</v>
      </c>
      <c r="K94" s="4">
        <f>ekodom36[[#This Row],[Stan po renetcji]]-ekodom36[[#This Row],[Zmiana]]</f>
        <v>964</v>
      </c>
      <c r="L94" s="4">
        <f>MAX(ekodom36[[#This Row],[Zbiornik po zmianie]],0)</f>
        <v>964</v>
      </c>
    </row>
    <row r="95" spans="1:12" x14ac:dyDescent="0.45">
      <c r="A95" s="1">
        <v>44655</v>
      </c>
      <c r="B95">
        <v>0</v>
      </c>
      <c r="C95">
        <f t="shared" si="1"/>
        <v>964</v>
      </c>
      <c r="D95">
        <f>ekodom36[[#This Row],[retencja]]+ekodom36[[#This Row],[Stan przed]]</f>
        <v>964</v>
      </c>
      <c r="E95">
        <f>IF(ekodom36[[#This Row],[Dzień tygodnia]] = 3, 260, 190)</f>
        <v>190</v>
      </c>
      <c r="F95">
        <f>WEEKDAY(ekodom36[[#This Row],[Data]],2)</f>
        <v>1</v>
      </c>
      <c r="G95" s="4">
        <f>IF(ekodom36[[#This Row],[retencja]]= 0, G94+1, 0)</f>
        <v>2</v>
      </c>
      <c r="H95" s="4">
        <f>IF(AND(AND(ekodom36[[#This Row],[Dni bez deszczu dp]] &gt;= 5, MOD(ekodom36[[#This Row],[Dni bez deszczu dp]], 5) = 0), ekodom36[[#This Row],[Czy dobry przedział ]] = "TAK"), 300, 0)</f>
        <v>0</v>
      </c>
      <c r="I95" s="4" t="str">
        <f>IF(AND(ekodom36[[#This Row],[Data]] &gt;= DATE(2022,4,1), ekodom36[[#This Row],[Data]]&lt;=DATE(2022,9, 30)), "TAK", "NIE")</f>
        <v>TAK</v>
      </c>
      <c r="J95" s="4">
        <f>ekodom36[[#This Row],[Zużycie rodzinne]]+ekodom36[[#This Row],[Specjalne dolanie]]</f>
        <v>190</v>
      </c>
      <c r="K95" s="4">
        <f>ekodom36[[#This Row],[Stan po renetcji]]-ekodom36[[#This Row],[Zmiana]]</f>
        <v>774</v>
      </c>
      <c r="L95" s="4">
        <f>MAX(ekodom36[[#This Row],[Zbiornik po zmianie]],0)</f>
        <v>774</v>
      </c>
    </row>
    <row r="96" spans="1:12" x14ac:dyDescent="0.45">
      <c r="A96" s="1">
        <v>44656</v>
      </c>
      <c r="B96">
        <v>0</v>
      </c>
      <c r="C96">
        <f t="shared" si="1"/>
        <v>774</v>
      </c>
      <c r="D96">
        <f>ekodom36[[#This Row],[retencja]]+ekodom36[[#This Row],[Stan przed]]</f>
        <v>774</v>
      </c>
      <c r="E96">
        <f>IF(ekodom36[[#This Row],[Dzień tygodnia]] = 3, 260, 190)</f>
        <v>190</v>
      </c>
      <c r="F96">
        <f>WEEKDAY(ekodom36[[#This Row],[Data]],2)</f>
        <v>2</v>
      </c>
      <c r="G96" s="4">
        <f>IF(ekodom36[[#This Row],[retencja]]= 0, G95+1, 0)</f>
        <v>3</v>
      </c>
      <c r="H96" s="4">
        <f>IF(AND(AND(ekodom36[[#This Row],[Dni bez deszczu dp]] &gt;= 5, MOD(ekodom36[[#This Row],[Dni bez deszczu dp]], 5) = 0), ekodom36[[#This Row],[Czy dobry przedział ]] = "TAK"), 300, 0)</f>
        <v>0</v>
      </c>
      <c r="I96" s="4" t="str">
        <f>IF(AND(ekodom36[[#This Row],[Data]] &gt;= DATE(2022,4,1), ekodom36[[#This Row],[Data]]&lt;=DATE(2022,9, 30)), "TAK", "NIE")</f>
        <v>TAK</v>
      </c>
      <c r="J96" s="4">
        <f>ekodom36[[#This Row],[Zużycie rodzinne]]+ekodom36[[#This Row],[Specjalne dolanie]]</f>
        <v>190</v>
      </c>
      <c r="K96" s="4">
        <f>ekodom36[[#This Row],[Stan po renetcji]]-ekodom36[[#This Row],[Zmiana]]</f>
        <v>584</v>
      </c>
      <c r="L96" s="4">
        <f>MAX(ekodom36[[#This Row],[Zbiornik po zmianie]],0)</f>
        <v>584</v>
      </c>
    </row>
    <row r="97" spans="1:12" x14ac:dyDescent="0.45">
      <c r="A97" s="1">
        <v>44657</v>
      </c>
      <c r="B97">
        <v>220</v>
      </c>
      <c r="C97">
        <f t="shared" si="1"/>
        <v>584</v>
      </c>
      <c r="D97">
        <f>ekodom36[[#This Row],[retencja]]+ekodom36[[#This Row],[Stan przed]]</f>
        <v>804</v>
      </c>
      <c r="E97">
        <f>IF(ekodom36[[#This Row],[Dzień tygodnia]] = 3, 260, 190)</f>
        <v>260</v>
      </c>
      <c r="F97">
        <f>WEEKDAY(ekodom36[[#This Row],[Data]],2)</f>
        <v>3</v>
      </c>
      <c r="G97" s="4">
        <f>IF(ekodom36[[#This Row],[retencja]]= 0, G96+1, 0)</f>
        <v>0</v>
      </c>
      <c r="H97" s="4">
        <f>IF(AND(AND(ekodom36[[#This Row],[Dni bez deszczu dp]] &gt;= 5, MOD(ekodom36[[#This Row],[Dni bez deszczu dp]], 5) = 0), ekodom36[[#This Row],[Czy dobry przedział ]] = "TAK"), 300, 0)</f>
        <v>0</v>
      </c>
      <c r="I97" s="4" t="str">
        <f>IF(AND(ekodom36[[#This Row],[Data]] &gt;= DATE(2022,4,1), ekodom36[[#This Row],[Data]]&lt;=DATE(2022,9, 30)), "TAK", "NIE")</f>
        <v>TAK</v>
      </c>
      <c r="J97" s="4">
        <f>ekodom36[[#This Row],[Zużycie rodzinne]]+ekodom36[[#This Row],[Specjalne dolanie]]</f>
        <v>260</v>
      </c>
      <c r="K97" s="4">
        <f>ekodom36[[#This Row],[Stan po renetcji]]-ekodom36[[#This Row],[Zmiana]]</f>
        <v>544</v>
      </c>
      <c r="L97" s="4">
        <f>MAX(ekodom36[[#This Row],[Zbiornik po zmianie]],0)</f>
        <v>544</v>
      </c>
    </row>
    <row r="98" spans="1:12" x14ac:dyDescent="0.45">
      <c r="A98" s="1">
        <v>44658</v>
      </c>
      <c r="B98">
        <v>72</v>
      </c>
      <c r="C98">
        <f t="shared" si="1"/>
        <v>544</v>
      </c>
      <c r="D98">
        <f>ekodom36[[#This Row],[retencja]]+ekodom36[[#This Row],[Stan przed]]</f>
        <v>616</v>
      </c>
      <c r="E98">
        <f>IF(ekodom36[[#This Row],[Dzień tygodnia]] = 3, 260, 190)</f>
        <v>190</v>
      </c>
      <c r="F98">
        <f>WEEKDAY(ekodom36[[#This Row],[Data]],2)</f>
        <v>4</v>
      </c>
      <c r="G98" s="4">
        <f>IF(ekodom36[[#This Row],[retencja]]= 0, G97+1, 0)</f>
        <v>0</v>
      </c>
      <c r="H98" s="4">
        <f>IF(AND(AND(ekodom36[[#This Row],[Dni bez deszczu dp]] &gt;= 5, MOD(ekodom36[[#This Row],[Dni bez deszczu dp]], 5) = 0), ekodom36[[#This Row],[Czy dobry przedział ]] = "TAK"), 300, 0)</f>
        <v>0</v>
      </c>
      <c r="I98" s="4" t="str">
        <f>IF(AND(ekodom36[[#This Row],[Data]] &gt;= DATE(2022,4,1), ekodom36[[#This Row],[Data]]&lt;=DATE(2022,9, 30)), "TAK", "NIE")</f>
        <v>TAK</v>
      </c>
      <c r="J98" s="4">
        <f>ekodom36[[#This Row],[Zużycie rodzinne]]+ekodom36[[#This Row],[Specjalne dolanie]]</f>
        <v>190</v>
      </c>
      <c r="K98" s="4">
        <f>ekodom36[[#This Row],[Stan po renetcji]]-ekodom36[[#This Row],[Zmiana]]</f>
        <v>426</v>
      </c>
      <c r="L98" s="4">
        <f>MAX(ekodom36[[#This Row],[Zbiornik po zmianie]],0)</f>
        <v>426</v>
      </c>
    </row>
    <row r="99" spans="1:12" x14ac:dyDescent="0.45">
      <c r="A99" s="1">
        <v>44659</v>
      </c>
      <c r="B99">
        <v>0</v>
      </c>
      <c r="C99">
        <f t="shared" si="1"/>
        <v>426</v>
      </c>
      <c r="D99">
        <f>ekodom36[[#This Row],[retencja]]+ekodom36[[#This Row],[Stan przed]]</f>
        <v>426</v>
      </c>
      <c r="E99">
        <f>IF(ekodom36[[#This Row],[Dzień tygodnia]] = 3, 260, 190)</f>
        <v>190</v>
      </c>
      <c r="F99">
        <f>WEEKDAY(ekodom36[[#This Row],[Data]],2)</f>
        <v>5</v>
      </c>
      <c r="G99" s="4">
        <f>IF(ekodom36[[#This Row],[retencja]]= 0, G98+1, 0)</f>
        <v>1</v>
      </c>
      <c r="H99" s="4">
        <f>IF(AND(AND(ekodom36[[#This Row],[Dni bez deszczu dp]] &gt;= 5, MOD(ekodom36[[#This Row],[Dni bez deszczu dp]], 5) = 0), ekodom36[[#This Row],[Czy dobry przedział ]] = "TAK"), 300, 0)</f>
        <v>0</v>
      </c>
      <c r="I99" s="4" t="str">
        <f>IF(AND(ekodom36[[#This Row],[Data]] &gt;= DATE(2022,4,1), ekodom36[[#This Row],[Data]]&lt;=DATE(2022,9, 30)), "TAK", "NIE")</f>
        <v>TAK</v>
      </c>
      <c r="J99" s="4">
        <f>ekodom36[[#This Row],[Zużycie rodzinne]]+ekodom36[[#This Row],[Specjalne dolanie]]</f>
        <v>190</v>
      </c>
      <c r="K99" s="4">
        <f>ekodom36[[#This Row],[Stan po renetcji]]-ekodom36[[#This Row],[Zmiana]]</f>
        <v>236</v>
      </c>
      <c r="L99" s="4">
        <f>MAX(ekodom36[[#This Row],[Zbiornik po zmianie]],0)</f>
        <v>236</v>
      </c>
    </row>
    <row r="100" spans="1:12" x14ac:dyDescent="0.45">
      <c r="A100" s="1">
        <v>44660</v>
      </c>
      <c r="B100">
        <v>0</v>
      </c>
      <c r="C100">
        <f t="shared" si="1"/>
        <v>236</v>
      </c>
      <c r="D100">
        <f>ekodom36[[#This Row],[retencja]]+ekodom36[[#This Row],[Stan przed]]</f>
        <v>236</v>
      </c>
      <c r="E100">
        <f>IF(ekodom36[[#This Row],[Dzień tygodnia]] = 3, 260, 190)</f>
        <v>190</v>
      </c>
      <c r="F100">
        <f>WEEKDAY(ekodom36[[#This Row],[Data]],2)</f>
        <v>6</v>
      </c>
      <c r="G100" s="4">
        <f>IF(ekodom36[[#This Row],[retencja]]= 0, G99+1, 0)</f>
        <v>2</v>
      </c>
      <c r="H100" s="4">
        <f>IF(AND(AND(ekodom36[[#This Row],[Dni bez deszczu dp]] &gt;= 5, MOD(ekodom36[[#This Row],[Dni bez deszczu dp]], 5) = 0), ekodom36[[#This Row],[Czy dobry przedział ]] = "TAK"), 300, 0)</f>
        <v>0</v>
      </c>
      <c r="I100" s="4" t="str">
        <f>IF(AND(ekodom36[[#This Row],[Data]] &gt;= DATE(2022,4,1), ekodom36[[#This Row],[Data]]&lt;=DATE(2022,9, 30)), "TAK", "NIE")</f>
        <v>TAK</v>
      </c>
      <c r="J100" s="4">
        <f>ekodom36[[#This Row],[Zużycie rodzinne]]+ekodom36[[#This Row],[Specjalne dolanie]]</f>
        <v>190</v>
      </c>
      <c r="K100" s="4">
        <f>ekodom36[[#This Row],[Stan po renetcji]]-ekodom36[[#This Row],[Zmiana]]</f>
        <v>46</v>
      </c>
      <c r="L100" s="4">
        <f>MAX(ekodom36[[#This Row],[Zbiornik po zmianie]],0)</f>
        <v>46</v>
      </c>
    </row>
    <row r="101" spans="1:12" x14ac:dyDescent="0.45">
      <c r="A101" s="1">
        <v>44661</v>
      </c>
      <c r="B101">
        <v>0</v>
      </c>
      <c r="C101">
        <f t="shared" si="1"/>
        <v>46</v>
      </c>
      <c r="D101">
        <f>ekodom36[[#This Row],[retencja]]+ekodom36[[#This Row],[Stan przed]]</f>
        <v>46</v>
      </c>
      <c r="E101">
        <f>IF(ekodom36[[#This Row],[Dzień tygodnia]] = 3, 260, 190)</f>
        <v>190</v>
      </c>
      <c r="F101">
        <f>WEEKDAY(ekodom36[[#This Row],[Data]],2)</f>
        <v>7</v>
      </c>
      <c r="G101" s="4">
        <f>IF(ekodom36[[#This Row],[retencja]]= 0, G100+1, 0)</f>
        <v>3</v>
      </c>
      <c r="H101" s="4">
        <f>IF(AND(AND(ekodom36[[#This Row],[Dni bez deszczu dp]] &gt;= 5, MOD(ekodom36[[#This Row],[Dni bez deszczu dp]], 5) = 0), ekodom36[[#This Row],[Czy dobry przedział ]] = "TAK"), 300, 0)</f>
        <v>0</v>
      </c>
      <c r="I101" s="4" t="str">
        <f>IF(AND(ekodom36[[#This Row],[Data]] &gt;= DATE(2022,4,1), ekodom36[[#This Row],[Data]]&lt;=DATE(2022,9, 30)), "TAK", "NIE")</f>
        <v>TAK</v>
      </c>
      <c r="J101" s="4">
        <f>ekodom36[[#This Row],[Zużycie rodzinne]]+ekodom36[[#This Row],[Specjalne dolanie]]</f>
        <v>190</v>
      </c>
      <c r="K101" s="4">
        <f>ekodom36[[#This Row],[Stan po renetcji]]-ekodom36[[#This Row],[Zmiana]]</f>
        <v>-144</v>
      </c>
      <c r="L101" s="4">
        <f>MAX(ekodom36[[#This Row],[Zbiornik po zmianie]],0)</f>
        <v>0</v>
      </c>
    </row>
    <row r="102" spans="1:12" x14ac:dyDescent="0.45">
      <c r="A102" s="1">
        <v>44662</v>
      </c>
      <c r="B102">
        <v>0</v>
      </c>
      <c r="C102">
        <f t="shared" si="1"/>
        <v>0</v>
      </c>
      <c r="D102">
        <f>ekodom36[[#This Row],[retencja]]+ekodom36[[#This Row],[Stan przed]]</f>
        <v>0</v>
      </c>
      <c r="E102">
        <f>IF(ekodom36[[#This Row],[Dzień tygodnia]] = 3, 260, 190)</f>
        <v>190</v>
      </c>
      <c r="F102">
        <f>WEEKDAY(ekodom36[[#This Row],[Data]],2)</f>
        <v>1</v>
      </c>
      <c r="G102" s="4">
        <f>IF(ekodom36[[#This Row],[retencja]]= 0, G101+1, 0)</f>
        <v>4</v>
      </c>
      <c r="H102" s="4">
        <f>IF(AND(AND(ekodom36[[#This Row],[Dni bez deszczu dp]] &gt;= 5, MOD(ekodom36[[#This Row],[Dni bez deszczu dp]], 5) = 0), ekodom36[[#This Row],[Czy dobry przedział ]] = "TAK"), 300, 0)</f>
        <v>0</v>
      </c>
      <c r="I102" s="4" t="str">
        <f>IF(AND(ekodom36[[#This Row],[Data]] &gt;= DATE(2022,4,1), ekodom36[[#This Row],[Data]]&lt;=DATE(2022,9, 30)), "TAK", "NIE")</f>
        <v>TAK</v>
      </c>
      <c r="J102" s="4">
        <f>ekodom36[[#This Row],[Zużycie rodzinne]]+ekodom36[[#This Row],[Specjalne dolanie]]</f>
        <v>190</v>
      </c>
      <c r="K102" s="4">
        <f>ekodom36[[#This Row],[Stan po renetcji]]-ekodom36[[#This Row],[Zmiana]]</f>
        <v>-190</v>
      </c>
      <c r="L102" s="4">
        <f>MAX(ekodom36[[#This Row],[Zbiornik po zmianie]],0)</f>
        <v>0</v>
      </c>
    </row>
    <row r="103" spans="1:12" x14ac:dyDescent="0.45">
      <c r="A103" s="1">
        <v>44663</v>
      </c>
      <c r="B103">
        <v>0</v>
      </c>
      <c r="C103">
        <f t="shared" si="1"/>
        <v>0</v>
      </c>
      <c r="D103">
        <f>ekodom36[[#This Row],[retencja]]+ekodom36[[#This Row],[Stan przed]]</f>
        <v>0</v>
      </c>
      <c r="E103">
        <f>IF(ekodom36[[#This Row],[Dzień tygodnia]] = 3, 260, 190)</f>
        <v>190</v>
      </c>
      <c r="F103">
        <f>WEEKDAY(ekodom36[[#This Row],[Data]],2)</f>
        <v>2</v>
      </c>
      <c r="G103" s="4">
        <f>IF(ekodom36[[#This Row],[retencja]]= 0, G102+1, 0)</f>
        <v>5</v>
      </c>
      <c r="H103" s="4">
        <f>IF(AND(AND(ekodom36[[#This Row],[Dni bez deszczu dp]] &gt;= 5, MOD(ekodom36[[#This Row],[Dni bez deszczu dp]], 5) = 0), ekodom36[[#This Row],[Czy dobry przedział ]] = "TAK"), 300, 0)</f>
        <v>300</v>
      </c>
      <c r="I103" s="4" t="str">
        <f>IF(AND(ekodom36[[#This Row],[Data]] &gt;= DATE(2022,4,1), ekodom36[[#This Row],[Data]]&lt;=DATE(2022,9, 30)), "TAK", "NIE")</f>
        <v>TAK</v>
      </c>
      <c r="J103" s="4">
        <f>ekodom36[[#This Row],[Zużycie rodzinne]]+ekodom36[[#This Row],[Specjalne dolanie]]</f>
        <v>490</v>
      </c>
      <c r="K103" s="4">
        <f>ekodom36[[#This Row],[Stan po renetcji]]-ekodom36[[#This Row],[Zmiana]]</f>
        <v>-490</v>
      </c>
      <c r="L103" s="4">
        <f>MAX(ekodom36[[#This Row],[Zbiornik po zmianie]],0)</f>
        <v>0</v>
      </c>
    </row>
    <row r="104" spans="1:12" x14ac:dyDescent="0.45">
      <c r="A104" s="1">
        <v>44664</v>
      </c>
      <c r="B104">
        <v>205</v>
      </c>
      <c r="C104">
        <f t="shared" si="1"/>
        <v>0</v>
      </c>
      <c r="D104">
        <f>ekodom36[[#This Row],[retencja]]+ekodom36[[#This Row],[Stan przed]]</f>
        <v>205</v>
      </c>
      <c r="E104">
        <f>IF(ekodom36[[#This Row],[Dzień tygodnia]] = 3, 260, 190)</f>
        <v>260</v>
      </c>
      <c r="F104">
        <f>WEEKDAY(ekodom36[[#This Row],[Data]],2)</f>
        <v>3</v>
      </c>
      <c r="G104" s="4">
        <f>IF(ekodom36[[#This Row],[retencja]]= 0, G103+1, 0)</f>
        <v>0</v>
      </c>
      <c r="H104" s="4">
        <f>IF(AND(AND(ekodom36[[#This Row],[Dni bez deszczu dp]] &gt;= 5, MOD(ekodom36[[#This Row],[Dni bez deszczu dp]], 5) = 0), ekodom36[[#This Row],[Czy dobry przedział ]] = "TAK"), 300, 0)</f>
        <v>0</v>
      </c>
      <c r="I104" s="4" t="str">
        <f>IF(AND(ekodom36[[#This Row],[Data]] &gt;= DATE(2022,4,1), ekodom36[[#This Row],[Data]]&lt;=DATE(2022,9, 30)), "TAK", "NIE")</f>
        <v>TAK</v>
      </c>
      <c r="J104" s="4">
        <f>ekodom36[[#This Row],[Zużycie rodzinne]]+ekodom36[[#This Row],[Specjalne dolanie]]</f>
        <v>260</v>
      </c>
      <c r="K104" s="4">
        <f>ekodom36[[#This Row],[Stan po renetcji]]-ekodom36[[#This Row],[Zmiana]]</f>
        <v>-55</v>
      </c>
      <c r="L104" s="4">
        <f>MAX(ekodom36[[#This Row],[Zbiornik po zmianie]],0)</f>
        <v>0</v>
      </c>
    </row>
    <row r="105" spans="1:12" x14ac:dyDescent="0.45">
      <c r="A105" s="1">
        <v>44665</v>
      </c>
      <c r="B105">
        <v>0</v>
      </c>
      <c r="C105">
        <f t="shared" si="1"/>
        <v>0</v>
      </c>
      <c r="D105">
        <f>ekodom36[[#This Row],[retencja]]+ekodom36[[#This Row],[Stan przed]]</f>
        <v>0</v>
      </c>
      <c r="E105">
        <f>IF(ekodom36[[#This Row],[Dzień tygodnia]] = 3, 260, 190)</f>
        <v>190</v>
      </c>
      <c r="F105">
        <f>WEEKDAY(ekodom36[[#This Row],[Data]],2)</f>
        <v>4</v>
      </c>
      <c r="G105" s="4">
        <f>IF(ekodom36[[#This Row],[retencja]]= 0, G104+1, 0)</f>
        <v>1</v>
      </c>
      <c r="H105" s="4">
        <f>IF(AND(AND(ekodom36[[#This Row],[Dni bez deszczu dp]] &gt;= 5, MOD(ekodom36[[#This Row],[Dni bez deszczu dp]], 5) = 0), ekodom36[[#This Row],[Czy dobry przedział ]] = "TAK"), 300, 0)</f>
        <v>0</v>
      </c>
      <c r="I105" s="4" t="str">
        <f>IF(AND(ekodom36[[#This Row],[Data]] &gt;= DATE(2022,4,1), ekodom36[[#This Row],[Data]]&lt;=DATE(2022,9, 30)), "TAK", "NIE")</f>
        <v>TAK</v>
      </c>
      <c r="J105" s="4">
        <f>ekodom36[[#This Row],[Zużycie rodzinne]]+ekodom36[[#This Row],[Specjalne dolanie]]</f>
        <v>190</v>
      </c>
      <c r="K105" s="4">
        <f>ekodom36[[#This Row],[Stan po renetcji]]-ekodom36[[#This Row],[Zmiana]]</f>
        <v>-190</v>
      </c>
      <c r="L105" s="4">
        <f>MAX(ekodom36[[#This Row],[Zbiornik po zmianie]],0)</f>
        <v>0</v>
      </c>
    </row>
    <row r="106" spans="1:12" x14ac:dyDescent="0.45">
      <c r="A106" s="1">
        <v>44666</v>
      </c>
      <c r="B106">
        <v>436</v>
      </c>
      <c r="C106">
        <f t="shared" si="1"/>
        <v>0</v>
      </c>
      <c r="D106">
        <f>ekodom36[[#This Row],[retencja]]+ekodom36[[#This Row],[Stan przed]]</f>
        <v>436</v>
      </c>
      <c r="E106">
        <f>IF(ekodom36[[#This Row],[Dzień tygodnia]] = 3, 260, 190)</f>
        <v>190</v>
      </c>
      <c r="F106">
        <f>WEEKDAY(ekodom36[[#This Row],[Data]],2)</f>
        <v>5</v>
      </c>
      <c r="G106" s="4">
        <f>IF(ekodom36[[#This Row],[retencja]]= 0, G105+1, 0)</f>
        <v>0</v>
      </c>
      <c r="H106" s="4">
        <f>IF(AND(AND(ekodom36[[#This Row],[Dni bez deszczu dp]] &gt;= 5, MOD(ekodom36[[#This Row],[Dni bez deszczu dp]], 5) = 0), ekodom36[[#This Row],[Czy dobry przedział ]] = "TAK"), 300, 0)</f>
        <v>0</v>
      </c>
      <c r="I106" s="4" t="str">
        <f>IF(AND(ekodom36[[#This Row],[Data]] &gt;= DATE(2022,4,1), ekodom36[[#This Row],[Data]]&lt;=DATE(2022,9, 30)), "TAK", "NIE")</f>
        <v>TAK</v>
      </c>
      <c r="J106" s="4">
        <f>ekodom36[[#This Row],[Zużycie rodzinne]]+ekodom36[[#This Row],[Specjalne dolanie]]</f>
        <v>190</v>
      </c>
      <c r="K106" s="4">
        <f>ekodom36[[#This Row],[Stan po renetcji]]-ekodom36[[#This Row],[Zmiana]]</f>
        <v>246</v>
      </c>
      <c r="L106" s="4">
        <f>MAX(ekodom36[[#This Row],[Zbiornik po zmianie]],0)</f>
        <v>246</v>
      </c>
    </row>
    <row r="107" spans="1:12" x14ac:dyDescent="0.45">
      <c r="A107" s="1">
        <v>44667</v>
      </c>
      <c r="B107">
        <v>622</v>
      </c>
      <c r="C107">
        <f t="shared" si="1"/>
        <v>246</v>
      </c>
      <c r="D107">
        <f>ekodom36[[#This Row],[retencja]]+ekodom36[[#This Row],[Stan przed]]</f>
        <v>868</v>
      </c>
      <c r="E107">
        <f>IF(ekodom36[[#This Row],[Dzień tygodnia]] = 3, 260, 190)</f>
        <v>190</v>
      </c>
      <c r="F107">
        <f>WEEKDAY(ekodom36[[#This Row],[Data]],2)</f>
        <v>6</v>
      </c>
      <c r="G107" s="4">
        <f>IF(ekodom36[[#This Row],[retencja]]= 0, G106+1, 0)</f>
        <v>0</v>
      </c>
      <c r="H107" s="4">
        <f>IF(AND(AND(ekodom36[[#This Row],[Dni bez deszczu dp]] &gt;= 5, MOD(ekodom36[[#This Row],[Dni bez deszczu dp]], 5) = 0), ekodom36[[#This Row],[Czy dobry przedział ]] = "TAK"), 300, 0)</f>
        <v>0</v>
      </c>
      <c r="I107" s="4" t="str">
        <f>IF(AND(ekodom36[[#This Row],[Data]] &gt;= DATE(2022,4,1), ekodom36[[#This Row],[Data]]&lt;=DATE(2022,9, 30)), "TAK", "NIE")</f>
        <v>TAK</v>
      </c>
      <c r="J107" s="4">
        <f>ekodom36[[#This Row],[Zużycie rodzinne]]+ekodom36[[#This Row],[Specjalne dolanie]]</f>
        <v>190</v>
      </c>
      <c r="K107" s="4">
        <f>ekodom36[[#This Row],[Stan po renetcji]]-ekodom36[[#This Row],[Zmiana]]</f>
        <v>678</v>
      </c>
      <c r="L107" s="4">
        <f>MAX(ekodom36[[#This Row],[Zbiornik po zmianie]],0)</f>
        <v>678</v>
      </c>
    </row>
    <row r="108" spans="1:12" x14ac:dyDescent="0.45">
      <c r="A108" s="1">
        <v>44668</v>
      </c>
      <c r="B108">
        <v>34</v>
      </c>
      <c r="C108">
        <f t="shared" si="1"/>
        <v>678</v>
      </c>
      <c r="D108">
        <f>ekodom36[[#This Row],[retencja]]+ekodom36[[#This Row],[Stan przed]]</f>
        <v>712</v>
      </c>
      <c r="E108">
        <f>IF(ekodom36[[#This Row],[Dzień tygodnia]] = 3, 260, 190)</f>
        <v>190</v>
      </c>
      <c r="F108">
        <f>WEEKDAY(ekodom36[[#This Row],[Data]],2)</f>
        <v>7</v>
      </c>
      <c r="G108" s="4">
        <f>IF(ekodom36[[#This Row],[retencja]]= 0, G107+1, 0)</f>
        <v>0</v>
      </c>
      <c r="H108" s="4">
        <f>IF(AND(AND(ekodom36[[#This Row],[Dni bez deszczu dp]] &gt;= 5, MOD(ekodom36[[#This Row],[Dni bez deszczu dp]], 5) = 0), ekodom36[[#This Row],[Czy dobry przedział ]] = "TAK"), 300, 0)</f>
        <v>0</v>
      </c>
      <c r="I108" s="4" t="str">
        <f>IF(AND(ekodom36[[#This Row],[Data]] &gt;= DATE(2022,4,1), ekodom36[[#This Row],[Data]]&lt;=DATE(2022,9, 30)), "TAK", "NIE")</f>
        <v>TAK</v>
      </c>
      <c r="J108" s="4">
        <f>ekodom36[[#This Row],[Zużycie rodzinne]]+ekodom36[[#This Row],[Specjalne dolanie]]</f>
        <v>190</v>
      </c>
      <c r="K108" s="4">
        <f>ekodom36[[#This Row],[Stan po renetcji]]-ekodom36[[#This Row],[Zmiana]]</f>
        <v>522</v>
      </c>
      <c r="L108" s="4">
        <f>MAX(ekodom36[[#This Row],[Zbiornik po zmianie]],0)</f>
        <v>522</v>
      </c>
    </row>
    <row r="109" spans="1:12" x14ac:dyDescent="0.45">
      <c r="A109" s="1">
        <v>44669</v>
      </c>
      <c r="B109">
        <v>0</v>
      </c>
      <c r="C109">
        <f t="shared" si="1"/>
        <v>522</v>
      </c>
      <c r="D109">
        <f>ekodom36[[#This Row],[retencja]]+ekodom36[[#This Row],[Stan przed]]</f>
        <v>522</v>
      </c>
      <c r="E109">
        <f>IF(ekodom36[[#This Row],[Dzień tygodnia]] = 3, 260, 190)</f>
        <v>190</v>
      </c>
      <c r="F109">
        <f>WEEKDAY(ekodom36[[#This Row],[Data]],2)</f>
        <v>1</v>
      </c>
      <c r="G109" s="4">
        <f>IF(ekodom36[[#This Row],[retencja]]= 0, G108+1, 0)</f>
        <v>1</v>
      </c>
      <c r="H109" s="4">
        <f>IF(AND(AND(ekodom36[[#This Row],[Dni bez deszczu dp]] &gt;= 5, MOD(ekodom36[[#This Row],[Dni bez deszczu dp]], 5) = 0), ekodom36[[#This Row],[Czy dobry przedział ]] = "TAK"), 300, 0)</f>
        <v>0</v>
      </c>
      <c r="I109" s="4" t="str">
        <f>IF(AND(ekodom36[[#This Row],[Data]] &gt;= DATE(2022,4,1), ekodom36[[#This Row],[Data]]&lt;=DATE(2022,9, 30)), "TAK", "NIE")</f>
        <v>TAK</v>
      </c>
      <c r="J109" s="4">
        <f>ekodom36[[#This Row],[Zużycie rodzinne]]+ekodom36[[#This Row],[Specjalne dolanie]]</f>
        <v>190</v>
      </c>
      <c r="K109" s="4">
        <f>ekodom36[[#This Row],[Stan po renetcji]]-ekodom36[[#This Row],[Zmiana]]</f>
        <v>332</v>
      </c>
      <c r="L109" s="4">
        <f>MAX(ekodom36[[#This Row],[Zbiornik po zmianie]],0)</f>
        <v>332</v>
      </c>
    </row>
    <row r="110" spans="1:12" x14ac:dyDescent="0.45">
      <c r="A110" s="1">
        <v>44670</v>
      </c>
      <c r="B110">
        <v>0</v>
      </c>
      <c r="C110">
        <f t="shared" si="1"/>
        <v>332</v>
      </c>
      <c r="D110">
        <f>ekodom36[[#This Row],[retencja]]+ekodom36[[#This Row],[Stan przed]]</f>
        <v>332</v>
      </c>
      <c r="E110">
        <f>IF(ekodom36[[#This Row],[Dzień tygodnia]] = 3, 260, 190)</f>
        <v>190</v>
      </c>
      <c r="F110">
        <f>WEEKDAY(ekodom36[[#This Row],[Data]],2)</f>
        <v>2</v>
      </c>
      <c r="G110" s="4">
        <f>IF(ekodom36[[#This Row],[retencja]]= 0, G109+1, 0)</f>
        <v>2</v>
      </c>
      <c r="H110" s="4">
        <f>IF(AND(AND(ekodom36[[#This Row],[Dni bez deszczu dp]] &gt;= 5, MOD(ekodom36[[#This Row],[Dni bez deszczu dp]], 5) = 0), ekodom36[[#This Row],[Czy dobry przedział ]] = "TAK"), 300, 0)</f>
        <v>0</v>
      </c>
      <c r="I110" s="4" t="str">
        <f>IF(AND(ekodom36[[#This Row],[Data]] &gt;= DATE(2022,4,1), ekodom36[[#This Row],[Data]]&lt;=DATE(2022,9, 30)), "TAK", "NIE")</f>
        <v>TAK</v>
      </c>
      <c r="J110" s="4">
        <f>ekodom36[[#This Row],[Zużycie rodzinne]]+ekodom36[[#This Row],[Specjalne dolanie]]</f>
        <v>190</v>
      </c>
      <c r="K110" s="4">
        <f>ekodom36[[#This Row],[Stan po renetcji]]-ekodom36[[#This Row],[Zmiana]]</f>
        <v>142</v>
      </c>
      <c r="L110" s="4">
        <f>MAX(ekodom36[[#This Row],[Zbiornik po zmianie]],0)</f>
        <v>142</v>
      </c>
    </row>
    <row r="111" spans="1:12" x14ac:dyDescent="0.45">
      <c r="A111" s="1">
        <v>44671</v>
      </c>
      <c r="B111">
        <v>0</v>
      </c>
      <c r="C111">
        <f t="shared" si="1"/>
        <v>142</v>
      </c>
      <c r="D111">
        <f>ekodom36[[#This Row],[retencja]]+ekodom36[[#This Row],[Stan przed]]</f>
        <v>142</v>
      </c>
      <c r="E111">
        <f>IF(ekodom36[[#This Row],[Dzień tygodnia]] = 3, 260, 190)</f>
        <v>260</v>
      </c>
      <c r="F111">
        <f>WEEKDAY(ekodom36[[#This Row],[Data]],2)</f>
        <v>3</v>
      </c>
      <c r="G111" s="4">
        <f>IF(ekodom36[[#This Row],[retencja]]= 0, G110+1, 0)</f>
        <v>3</v>
      </c>
      <c r="H111" s="4">
        <f>IF(AND(AND(ekodom36[[#This Row],[Dni bez deszczu dp]] &gt;= 5, MOD(ekodom36[[#This Row],[Dni bez deszczu dp]], 5) = 0), ekodom36[[#This Row],[Czy dobry przedział ]] = "TAK"), 300, 0)</f>
        <v>0</v>
      </c>
      <c r="I111" s="4" t="str">
        <f>IF(AND(ekodom36[[#This Row],[Data]] &gt;= DATE(2022,4,1), ekodom36[[#This Row],[Data]]&lt;=DATE(2022,9, 30)), "TAK", "NIE")</f>
        <v>TAK</v>
      </c>
      <c r="J111" s="4">
        <f>ekodom36[[#This Row],[Zużycie rodzinne]]+ekodom36[[#This Row],[Specjalne dolanie]]</f>
        <v>260</v>
      </c>
      <c r="K111" s="4">
        <f>ekodom36[[#This Row],[Stan po renetcji]]-ekodom36[[#This Row],[Zmiana]]</f>
        <v>-118</v>
      </c>
      <c r="L111" s="4">
        <f>MAX(ekodom36[[#This Row],[Zbiornik po zmianie]],0)</f>
        <v>0</v>
      </c>
    </row>
    <row r="112" spans="1:12" x14ac:dyDescent="0.45">
      <c r="A112" s="1">
        <v>44672</v>
      </c>
      <c r="B112">
        <v>0</v>
      </c>
      <c r="C112">
        <f t="shared" si="1"/>
        <v>0</v>
      </c>
      <c r="D112">
        <f>ekodom36[[#This Row],[retencja]]+ekodom36[[#This Row],[Stan przed]]</f>
        <v>0</v>
      </c>
      <c r="E112">
        <f>IF(ekodom36[[#This Row],[Dzień tygodnia]] = 3, 260, 190)</f>
        <v>190</v>
      </c>
      <c r="F112">
        <f>WEEKDAY(ekodom36[[#This Row],[Data]],2)</f>
        <v>4</v>
      </c>
      <c r="G112" s="4">
        <f>IF(ekodom36[[#This Row],[retencja]]= 0, G111+1, 0)</f>
        <v>4</v>
      </c>
      <c r="H112" s="4">
        <f>IF(AND(AND(ekodom36[[#This Row],[Dni bez deszczu dp]] &gt;= 5, MOD(ekodom36[[#This Row],[Dni bez deszczu dp]], 5) = 0), ekodom36[[#This Row],[Czy dobry przedział ]] = "TAK"), 300, 0)</f>
        <v>0</v>
      </c>
      <c r="I112" s="4" t="str">
        <f>IF(AND(ekodom36[[#This Row],[Data]] &gt;= DATE(2022,4,1), ekodom36[[#This Row],[Data]]&lt;=DATE(2022,9, 30)), "TAK", "NIE")</f>
        <v>TAK</v>
      </c>
      <c r="J112" s="4">
        <f>ekodom36[[#This Row],[Zużycie rodzinne]]+ekodom36[[#This Row],[Specjalne dolanie]]</f>
        <v>190</v>
      </c>
      <c r="K112" s="4">
        <f>ekodom36[[#This Row],[Stan po renetcji]]-ekodom36[[#This Row],[Zmiana]]</f>
        <v>-190</v>
      </c>
      <c r="L112" s="4">
        <f>MAX(ekodom36[[#This Row],[Zbiornik po zmianie]],0)</f>
        <v>0</v>
      </c>
    </row>
    <row r="113" spans="1:12" x14ac:dyDescent="0.45">
      <c r="A113" s="1">
        <v>44673</v>
      </c>
      <c r="B113">
        <v>0</v>
      </c>
      <c r="C113">
        <f t="shared" si="1"/>
        <v>0</v>
      </c>
      <c r="D113">
        <f>ekodom36[[#This Row],[retencja]]+ekodom36[[#This Row],[Stan przed]]</f>
        <v>0</v>
      </c>
      <c r="E113">
        <f>IF(ekodom36[[#This Row],[Dzień tygodnia]] = 3, 260, 190)</f>
        <v>190</v>
      </c>
      <c r="F113">
        <f>WEEKDAY(ekodom36[[#This Row],[Data]],2)</f>
        <v>5</v>
      </c>
      <c r="G113" s="4">
        <f>IF(ekodom36[[#This Row],[retencja]]= 0, G112+1, 0)</f>
        <v>5</v>
      </c>
      <c r="H113" s="4">
        <f>IF(AND(AND(ekodom36[[#This Row],[Dni bez deszczu dp]] &gt;= 5, MOD(ekodom36[[#This Row],[Dni bez deszczu dp]], 5) = 0), ekodom36[[#This Row],[Czy dobry przedział ]] = "TAK"), 300, 0)</f>
        <v>300</v>
      </c>
      <c r="I113" s="4" t="str">
        <f>IF(AND(ekodom36[[#This Row],[Data]] &gt;= DATE(2022,4,1), ekodom36[[#This Row],[Data]]&lt;=DATE(2022,9, 30)), "TAK", "NIE")</f>
        <v>TAK</v>
      </c>
      <c r="J113" s="4">
        <f>ekodom36[[#This Row],[Zużycie rodzinne]]+ekodom36[[#This Row],[Specjalne dolanie]]</f>
        <v>490</v>
      </c>
      <c r="K113" s="4">
        <f>ekodom36[[#This Row],[Stan po renetcji]]-ekodom36[[#This Row],[Zmiana]]</f>
        <v>-490</v>
      </c>
      <c r="L113" s="4">
        <f>MAX(ekodom36[[#This Row],[Zbiornik po zmianie]],0)</f>
        <v>0</v>
      </c>
    </row>
    <row r="114" spans="1:12" x14ac:dyDescent="0.45">
      <c r="A114" s="1">
        <v>44674</v>
      </c>
      <c r="B114">
        <v>0</v>
      </c>
      <c r="C114">
        <f t="shared" si="1"/>
        <v>0</v>
      </c>
      <c r="D114">
        <f>ekodom36[[#This Row],[retencja]]+ekodom36[[#This Row],[Stan przed]]</f>
        <v>0</v>
      </c>
      <c r="E114">
        <f>IF(ekodom36[[#This Row],[Dzień tygodnia]] = 3, 260, 190)</f>
        <v>190</v>
      </c>
      <c r="F114">
        <f>WEEKDAY(ekodom36[[#This Row],[Data]],2)</f>
        <v>6</v>
      </c>
      <c r="G114" s="4">
        <f>IF(ekodom36[[#This Row],[retencja]]= 0, G113+1, 0)</f>
        <v>6</v>
      </c>
      <c r="H114" s="4">
        <f>IF(AND(AND(ekodom36[[#This Row],[Dni bez deszczu dp]] &gt;= 5, MOD(ekodom36[[#This Row],[Dni bez deszczu dp]], 5) = 0), ekodom36[[#This Row],[Czy dobry przedział ]] = "TAK"), 300, 0)</f>
        <v>0</v>
      </c>
      <c r="I114" s="4" t="str">
        <f>IF(AND(ekodom36[[#This Row],[Data]] &gt;= DATE(2022,4,1), ekodom36[[#This Row],[Data]]&lt;=DATE(2022,9, 30)), "TAK", "NIE")</f>
        <v>TAK</v>
      </c>
      <c r="J114" s="4">
        <f>ekodom36[[#This Row],[Zużycie rodzinne]]+ekodom36[[#This Row],[Specjalne dolanie]]</f>
        <v>190</v>
      </c>
      <c r="K114" s="4">
        <f>ekodom36[[#This Row],[Stan po renetcji]]-ekodom36[[#This Row],[Zmiana]]</f>
        <v>-190</v>
      </c>
      <c r="L114" s="4">
        <f>MAX(ekodom36[[#This Row],[Zbiornik po zmianie]],0)</f>
        <v>0</v>
      </c>
    </row>
    <row r="115" spans="1:12" x14ac:dyDescent="0.45">
      <c r="A115" s="1">
        <v>44675</v>
      </c>
      <c r="B115">
        <v>0</v>
      </c>
      <c r="C115">
        <f t="shared" si="1"/>
        <v>0</v>
      </c>
      <c r="D115">
        <f>ekodom36[[#This Row],[retencja]]+ekodom36[[#This Row],[Stan przed]]</f>
        <v>0</v>
      </c>
      <c r="E115">
        <f>IF(ekodom36[[#This Row],[Dzień tygodnia]] = 3, 260, 190)</f>
        <v>190</v>
      </c>
      <c r="F115">
        <f>WEEKDAY(ekodom36[[#This Row],[Data]],2)</f>
        <v>7</v>
      </c>
      <c r="G115" s="4">
        <f>IF(ekodom36[[#This Row],[retencja]]= 0, G114+1, 0)</f>
        <v>7</v>
      </c>
      <c r="H115" s="4">
        <f>IF(AND(AND(ekodom36[[#This Row],[Dni bez deszczu dp]] &gt;= 5, MOD(ekodom36[[#This Row],[Dni bez deszczu dp]], 5) = 0), ekodom36[[#This Row],[Czy dobry przedział ]] = "TAK"), 300, 0)</f>
        <v>0</v>
      </c>
      <c r="I115" s="4" t="str">
        <f>IF(AND(ekodom36[[#This Row],[Data]] &gt;= DATE(2022,4,1), ekodom36[[#This Row],[Data]]&lt;=DATE(2022,9, 30)), "TAK", "NIE")</f>
        <v>TAK</v>
      </c>
      <c r="J115" s="4">
        <f>ekodom36[[#This Row],[Zużycie rodzinne]]+ekodom36[[#This Row],[Specjalne dolanie]]</f>
        <v>190</v>
      </c>
      <c r="K115" s="4">
        <f>ekodom36[[#This Row],[Stan po renetcji]]-ekodom36[[#This Row],[Zmiana]]</f>
        <v>-190</v>
      </c>
      <c r="L115" s="4">
        <f>MAX(ekodom36[[#This Row],[Zbiornik po zmianie]],0)</f>
        <v>0</v>
      </c>
    </row>
    <row r="116" spans="1:12" x14ac:dyDescent="0.45">
      <c r="A116" s="1">
        <v>44676</v>
      </c>
      <c r="B116">
        <v>0</v>
      </c>
      <c r="C116">
        <f t="shared" si="1"/>
        <v>0</v>
      </c>
      <c r="D116">
        <f>ekodom36[[#This Row],[retencja]]+ekodom36[[#This Row],[Stan przed]]</f>
        <v>0</v>
      </c>
      <c r="E116">
        <f>IF(ekodom36[[#This Row],[Dzień tygodnia]] = 3, 260, 190)</f>
        <v>190</v>
      </c>
      <c r="F116">
        <f>WEEKDAY(ekodom36[[#This Row],[Data]],2)</f>
        <v>1</v>
      </c>
      <c r="G116" s="4">
        <f>IF(ekodom36[[#This Row],[retencja]]= 0, G115+1, 0)</f>
        <v>8</v>
      </c>
      <c r="H116" s="4">
        <f>IF(AND(AND(ekodom36[[#This Row],[Dni bez deszczu dp]] &gt;= 5, MOD(ekodom36[[#This Row],[Dni bez deszczu dp]], 5) = 0), ekodom36[[#This Row],[Czy dobry przedział ]] = "TAK"), 300, 0)</f>
        <v>0</v>
      </c>
      <c r="I116" s="4" t="str">
        <f>IF(AND(ekodom36[[#This Row],[Data]] &gt;= DATE(2022,4,1), ekodom36[[#This Row],[Data]]&lt;=DATE(2022,9, 30)), "TAK", "NIE")</f>
        <v>TAK</v>
      </c>
      <c r="J116" s="4">
        <f>ekodom36[[#This Row],[Zużycie rodzinne]]+ekodom36[[#This Row],[Specjalne dolanie]]</f>
        <v>190</v>
      </c>
      <c r="K116" s="4">
        <f>ekodom36[[#This Row],[Stan po renetcji]]-ekodom36[[#This Row],[Zmiana]]</f>
        <v>-190</v>
      </c>
      <c r="L116" s="4">
        <f>MAX(ekodom36[[#This Row],[Zbiornik po zmianie]],0)</f>
        <v>0</v>
      </c>
    </row>
    <row r="117" spans="1:12" x14ac:dyDescent="0.45">
      <c r="A117" s="1">
        <v>44677</v>
      </c>
      <c r="B117">
        <v>0</v>
      </c>
      <c r="C117">
        <f t="shared" si="1"/>
        <v>0</v>
      </c>
      <c r="D117">
        <f>ekodom36[[#This Row],[retencja]]+ekodom36[[#This Row],[Stan przed]]</f>
        <v>0</v>
      </c>
      <c r="E117">
        <f>IF(ekodom36[[#This Row],[Dzień tygodnia]] = 3, 260, 190)</f>
        <v>190</v>
      </c>
      <c r="F117">
        <f>WEEKDAY(ekodom36[[#This Row],[Data]],2)</f>
        <v>2</v>
      </c>
      <c r="G117" s="4">
        <f>IF(ekodom36[[#This Row],[retencja]]= 0, G116+1, 0)</f>
        <v>9</v>
      </c>
      <c r="H117" s="4">
        <f>IF(AND(AND(ekodom36[[#This Row],[Dni bez deszczu dp]] &gt;= 5, MOD(ekodom36[[#This Row],[Dni bez deszczu dp]], 5) = 0), ekodom36[[#This Row],[Czy dobry przedział ]] = "TAK"), 300, 0)</f>
        <v>0</v>
      </c>
      <c r="I117" s="4" t="str">
        <f>IF(AND(ekodom36[[#This Row],[Data]] &gt;= DATE(2022,4,1), ekodom36[[#This Row],[Data]]&lt;=DATE(2022,9, 30)), "TAK", "NIE")</f>
        <v>TAK</v>
      </c>
      <c r="J117" s="4">
        <f>ekodom36[[#This Row],[Zużycie rodzinne]]+ekodom36[[#This Row],[Specjalne dolanie]]</f>
        <v>190</v>
      </c>
      <c r="K117" s="4">
        <f>ekodom36[[#This Row],[Stan po renetcji]]-ekodom36[[#This Row],[Zmiana]]</f>
        <v>-190</v>
      </c>
      <c r="L117" s="4">
        <f>MAX(ekodom36[[#This Row],[Zbiornik po zmianie]],0)</f>
        <v>0</v>
      </c>
    </row>
    <row r="118" spans="1:12" x14ac:dyDescent="0.45">
      <c r="A118" s="1">
        <v>44678</v>
      </c>
      <c r="B118">
        <v>0</v>
      </c>
      <c r="C118">
        <f t="shared" si="1"/>
        <v>0</v>
      </c>
      <c r="D118">
        <f>ekodom36[[#This Row],[retencja]]+ekodom36[[#This Row],[Stan przed]]</f>
        <v>0</v>
      </c>
      <c r="E118">
        <f>IF(ekodom36[[#This Row],[Dzień tygodnia]] = 3, 260, 190)</f>
        <v>260</v>
      </c>
      <c r="F118">
        <f>WEEKDAY(ekodom36[[#This Row],[Data]],2)</f>
        <v>3</v>
      </c>
      <c r="G118" s="4">
        <f>IF(ekodom36[[#This Row],[retencja]]= 0, G117+1, 0)</f>
        <v>10</v>
      </c>
      <c r="H118" s="4">
        <f>IF(AND(AND(ekodom36[[#This Row],[Dni bez deszczu dp]] &gt;= 5, MOD(ekodom36[[#This Row],[Dni bez deszczu dp]], 5) = 0), ekodom36[[#This Row],[Czy dobry przedział ]] = "TAK"), 300, 0)</f>
        <v>300</v>
      </c>
      <c r="I118" s="4" t="str">
        <f>IF(AND(ekodom36[[#This Row],[Data]] &gt;= DATE(2022,4,1), ekodom36[[#This Row],[Data]]&lt;=DATE(2022,9, 30)), "TAK", "NIE")</f>
        <v>TAK</v>
      </c>
      <c r="J118" s="4">
        <f>ekodom36[[#This Row],[Zużycie rodzinne]]+ekodom36[[#This Row],[Specjalne dolanie]]</f>
        <v>560</v>
      </c>
      <c r="K118" s="4">
        <f>ekodom36[[#This Row],[Stan po renetcji]]-ekodom36[[#This Row],[Zmiana]]</f>
        <v>-560</v>
      </c>
      <c r="L118" s="4">
        <f>MAX(ekodom36[[#This Row],[Zbiornik po zmianie]],0)</f>
        <v>0</v>
      </c>
    </row>
    <row r="119" spans="1:12" x14ac:dyDescent="0.45">
      <c r="A119" s="1">
        <v>44679</v>
      </c>
      <c r="B119">
        <v>36</v>
      </c>
      <c r="C119">
        <f t="shared" si="1"/>
        <v>0</v>
      </c>
      <c r="D119">
        <f>ekodom36[[#This Row],[retencja]]+ekodom36[[#This Row],[Stan przed]]</f>
        <v>36</v>
      </c>
      <c r="E119">
        <f>IF(ekodom36[[#This Row],[Dzień tygodnia]] = 3, 260, 190)</f>
        <v>190</v>
      </c>
      <c r="F119">
        <f>WEEKDAY(ekodom36[[#This Row],[Data]],2)</f>
        <v>4</v>
      </c>
      <c r="G119" s="4">
        <f>IF(ekodom36[[#This Row],[retencja]]= 0, G118+1, 0)</f>
        <v>0</v>
      </c>
      <c r="H119" s="4">
        <f>IF(AND(AND(ekodom36[[#This Row],[Dni bez deszczu dp]] &gt;= 5, MOD(ekodom36[[#This Row],[Dni bez deszczu dp]], 5) = 0), ekodom36[[#This Row],[Czy dobry przedział ]] = "TAK"), 300, 0)</f>
        <v>0</v>
      </c>
      <c r="I119" s="4" t="str">
        <f>IF(AND(ekodom36[[#This Row],[Data]] &gt;= DATE(2022,4,1), ekodom36[[#This Row],[Data]]&lt;=DATE(2022,9, 30)), "TAK", "NIE")</f>
        <v>TAK</v>
      </c>
      <c r="J119" s="4">
        <f>ekodom36[[#This Row],[Zużycie rodzinne]]+ekodom36[[#This Row],[Specjalne dolanie]]</f>
        <v>190</v>
      </c>
      <c r="K119" s="4">
        <f>ekodom36[[#This Row],[Stan po renetcji]]-ekodom36[[#This Row],[Zmiana]]</f>
        <v>-154</v>
      </c>
      <c r="L119" s="4">
        <f>MAX(ekodom36[[#This Row],[Zbiornik po zmianie]],0)</f>
        <v>0</v>
      </c>
    </row>
    <row r="120" spans="1:12" x14ac:dyDescent="0.45">
      <c r="A120" s="1">
        <v>44680</v>
      </c>
      <c r="B120">
        <v>542</v>
      </c>
      <c r="C120">
        <f t="shared" si="1"/>
        <v>0</v>
      </c>
      <c r="D120">
        <f>ekodom36[[#This Row],[retencja]]+ekodom36[[#This Row],[Stan przed]]</f>
        <v>542</v>
      </c>
      <c r="E120">
        <f>IF(ekodom36[[#This Row],[Dzień tygodnia]] = 3, 260, 190)</f>
        <v>190</v>
      </c>
      <c r="F120">
        <f>WEEKDAY(ekodom36[[#This Row],[Data]],2)</f>
        <v>5</v>
      </c>
      <c r="G120" s="4">
        <f>IF(ekodom36[[#This Row],[retencja]]= 0, G119+1, 0)</f>
        <v>0</v>
      </c>
      <c r="H120" s="4">
        <f>IF(AND(AND(ekodom36[[#This Row],[Dni bez deszczu dp]] &gt;= 5, MOD(ekodom36[[#This Row],[Dni bez deszczu dp]], 5) = 0), ekodom36[[#This Row],[Czy dobry przedział ]] = "TAK"), 300, 0)</f>
        <v>0</v>
      </c>
      <c r="I120" s="4" t="str">
        <f>IF(AND(ekodom36[[#This Row],[Data]] &gt;= DATE(2022,4,1), ekodom36[[#This Row],[Data]]&lt;=DATE(2022,9, 30)), "TAK", "NIE")</f>
        <v>TAK</v>
      </c>
      <c r="J120" s="4">
        <f>ekodom36[[#This Row],[Zużycie rodzinne]]+ekodom36[[#This Row],[Specjalne dolanie]]</f>
        <v>190</v>
      </c>
      <c r="K120" s="4">
        <f>ekodom36[[#This Row],[Stan po renetcji]]-ekodom36[[#This Row],[Zmiana]]</f>
        <v>352</v>
      </c>
      <c r="L120" s="4">
        <f>MAX(ekodom36[[#This Row],[Zbiornik po zmianie]],0)</f>
        <v>352</v>
      </c>
    </row>
    <row r="121" spans="1:12" x14ac:dyDescent="0.45">
      <c r="A121" s="1">
        <v>44681</v>
      </c>
      <c r="B121">
        <v>529</v>
      </c>
      <c r="C121">
        <f t="shared" si="1"/>
        <v>352</v>
      </c>
      <c r="D121">
        <f>ekodom36[[#This Row],[retencja]]+ekodom36[[#This Row],[Stan przed]]</f>
        <v>881</v>
      </c>
      <c r="E121">
        <f>IF(ekodom36[[#This Row],[Dzień tygodnia]] = 3, 260, 190)</f>
        <v>190</v>
      </c>
      <c r="F121">
        <f>WEEKDAY(ekodom36[[#This Row],[Data]],2)</f>
        <v>6</v>
      </c>
      <c r="G121" s="4">
        <f>IF(ekodom36[[#This Row],[retencja]]= 0, G120+1, 0)</f>
        <v>0</v>
      </c>
      <c r="H121" s="4">
        <f>IF(AND(AND(ekodom36[[#This Row],[Dni bez deszczu dp]] &gt;= 5, MOD(ekodom36[[#This Row],[Dni bez deszczu dp]], 5) = 0), ekodom36[[#This Row],[Czy dobry przedział ]] = "TAK"), 300, 0)</f>
        <v>0</v>
      </c>
      <c r="I121" s="4" t="str">
        <f>IF(AND(ekodom36[[#This Row],[Data]] &gt;= DATE(2022,4,1), ekodom36[[#This Row],[Data]]&lt;=DATE(2022,9, 30)), "TAK", "NIE")</f>
        <v>TAK</v>
      </c>
      <c r="J121" s="4">
        <f>ekodom36[[#This Row],[Zużycie rodzinne]]+ekodom36[[#This Row],[Specjalne dolanie]]</f>
        <v>190</v>
      </c>
      <c r="K121" s="4">
        <f>ekodom36[[#This Row],[Stan po renetcji]]-ekodom36[[#This Row],[Zmiana]]</f>
        <v>691</v>
      </c>
      <c r="L121" s="4">
        <f>MAX(ekodom36[[#This Row],[Zbiornik po zmianie]],0)</f>
        <v>691</v>
      </c>
    </row>
    <row r="122" spans="1:12" x14ac:dyDescent="0.45">
      <c r="A122" s="1">
        <v>44682</v>
      </c>
      <c r="B122">
        <v>890</v>
      </c>
      <c r="C122">
        <f t="shared" si="1"/>
        <v>691</v>
      </c>
      <c r="D122">
        <f>ekodom36[[#This Row],[retencja]]+ekodom36[[#This Row],[Stan przed]]</f>
        <v>1581</v>
      </c>
      <c r="E122">
        <f>IF(ekodom36[[#This Row],[Dzień tygodnia]] = 3, 260, 190)</f>
        <v>190</v>
      </c>
      <c r="F122">
        <f>WEEKDAY(ekodom36[[#This Row],[Data]],2)</f>
        <v>7</v>
      </c>
      <c r="G122" s="4">
        <f>IF(ekodom36[[#This Row],[retencja]]= 0, G121+1, 0)</f>
        <v>0</v>
      </c>
      <c r="H122" s="4">
        <f>IF(AND(AND(ekodom36[[#This Row],[Dni bez deszczu dp]] &gt;= 5, MOD(ekodom36[[#This Row],[Dni bez deszczu dp]], 5) = 0), ekodom36[[#This Row],[Czy dobry przedział ]] = "TAK"), 300, 0)</f>
        <v>0</v>
      </c>
      <c r="I122" s="4" t="str">
        <f>IF(AND(ekodom36[[#This Row],[Data]] &gt;= DATE(2022,4,1), ekodom36[[#This Row],[Data]]&lt;=DATE(2022,9, 30)), "TAK", "NIE")</f>
        <v>TAK</v>
      </c>
      <c r="J122" s="4">
        <f>ekodom36[[#This Row],[Zużycie rodzinne]]+ekodom36[[#This Row],[Specjalne dolanie]]</f>
        <v>190</v>
      </c>
      <c r="K122" s="4">
        <f>ekodom36[[#This Row],[Stan po renetcji]]-ekodom36[[#This Row],[Zmiana]]</f>
        <v>1391</v>
      </c>
      <c r="L122" s="4">
        <f>MAX(ekodom36[[#This Row],[Zbiornik po zmianie]],0)</f>
        <v>1391</v>
      </c>
    </row>
    <row r="123" spans="1:12" x14ac:dyDescent="0.45">
      <c r="A123" s="1">
        <v>44683</v>
      </c>
      <c r="B123">
        <v>609</v>
      </c>
      <c r="C123">
        <f t="shared" si="1"/>
        <v>1391</v>
      </c>
      <c r="D123">
        <f>ekodom36[[#This Row],[retencja]]+ekodom36[[#This Row],[Stan przed]]</f>
        <v>2000</v>
      </c>
      <c r="E123">
        <f>IF(ekodom36[[#This Row],[Dzień tygodnia]] = 3, 260, 190)</f>
        <v>190</v>
      </c>
      <c r="F123">
        <f>WEEKDAY(ekodom36[[#This Row],[Data]],2)</f>
        <v>1</v>
      </c>
      <c r="G123" s="4">
        <f>IF(ekodom36[[#This Row],[retencja]]= 0, G122+1, 0)</f>
        <v>0</v>
      </c>
      <c r="H123" s="4">
        <f>IF(AND(AND(ekodom36[[#This Row],[Dni bez deszczu dp]] &gt;= 5, MOD(ekodom36[[#This Row],[Dni bez deszczu dp]], 5) = 0), ekodom36[[#This Row],[Czy dobry przedział ]] = "TAK"), 300, 0)</f>
        <v>0</v>
      </c>
      <c r="I123" s="4" t="str">
        <f>IF(AND(ekodom36[[#This Row],[Data]] &gt;= DATE(2022,4,1), ekodom36[[#This Row],[Data]]&lt;=DATE(2022,9, 30)), "TAK", "NIE")</f>
        <v>TAK</v>
      </c>
      <c r="J123" s="4">
        <f>ekodom36[[#This Row],[Zużycie rodzinne]]+ekodom36[[#This Row],[Specjalne dolanie]]</f>
        <v>190</v>
      </c>
      <c r="K123" s="4">
        <f>ekodom36[[#This Row],[Stan po renetcji]]-ekodom36[[#This Row],[Zmiana]]</f>
        <v>1810</v>
      </c>
      <c r="L123" s="4">
        <f>MAX(ekodom36[[#This Row],[Zbiornik po zmianie]],0)</f>
        <v>1810</v>
      </c>
    </row>
    <row r="124" spans="1:12" x14ac:dyDescent="0.45">
      <c r="A124" s="1">
        <v>44684</v>
      </c>
      <c r="B124">
        <v>79</v>
      </c>
      <c r="C124">
        <f t="shared" si="1"/>
        <v>1810</v>
      </c>
      <c r="D124">
        <f>ekodom36[[#This Row],[retencja]]+ekodom36[[#This Row],[Stan przed]]</f>
        <v>1889</v>
      </c>
      <c r="E124">
        <f>IF(ekodom36[[#This Row],[Dzień tygodnia]] = 3, 260, 190)</f>
        <v>190</v>
      </c>
      <c r="F124">
        <f>WEEKDAY(ekodom36[[#This Row],[Data]],2)</f>
        <v>2</v>
      </c>
      <c r="G124" s="4">
        <f>IF(ekodom36[[#This Row],[retencja]]= 0, G123+1, 0)</f>
        <v>0</v>
      </c>
      <c r="H124" s="4">
        <f>IF(AND(AND(ekodom36[[#This Row],[Dni bez deszczu dp]] &gt;= 5, MOD(ekodom36[[#This Row],[Dni bez deszczu dp]], 5) = 0), ekodom36[[#This Row],[Czy dobry przedział ]] = "TAK"), 300, 0)</f>
        <v>0</v>
      </c>
      <c r="I124" s="4" t="str">
        <f>IF(AND(ekodom36[[#This Row],[Data]] &gt;= DATE(2022,4,1), ekodom36[[#This Row],[Data]]&lt;=DATE(2022,9, 30)), "TAK", "NIE")</f>
        <v>TAK</v>
      </c>
      <c r="J124" s="4">
        <f>ekodom36[[#This Row],[Zużycie rodzinne]]+ekodom36[[#This Row],[Specjalne dolanie]]</f>
        <v>190</v>
      </c>
      <c r="K124" s="4">
        <f>ekodom36[[#This Row],[Stan po renetcji]]-ekodom36[[#This Row],[Zmiana]]</f>
        <v>1699</v>
      </c>
      <c r="L124" s="4">
        <f>MAX(ekodom36[[#This Row],[Zbiornik po zmianie]],0)</f>
        <v>1699</v>
      </c>
    </row>
    <row r="125" spans="1:12" x14ac:dyDescent="0.45">
      <c r="A125" s="1">
        <v>44685</v>
      </c>
      <c r="B125">
        <v>0</v>
      </c>
      <c r="C125">
        <f t="shared" si="1"/>
        <v>1699</v>
      </c>
      <c r="D125">
        <f>ekodom36[[#This Row],[retencja]]+ekodom36[[#This Row],[Stan przed]]</f>
        <v>1699</v>
      </c>
      <c r="E125">
        <f>IF(ekodom36[[#This Row],[Dzień tygodnia]] = 3, 260, 190)</f>
        <v>260</v>
      </c>
      <c r="F125">
        <f>WEEKDAY(ekodom36[[#This Row],[Data]],2)</f>
        <v>3</v>
      </c>
      <c r="G125" s="4">
        <f>IF(ekodom36[[#This Row],[retencja]]= 0, G124+1, 0)</f>
        <v>1</v>
      </c>
      <c r="H125" s="4">
        <f>IF(AND(AND(ekodom36[[#This Row],[Dni bez deszczu dp]] &gt;= 5, MOD(ekodom36[[#This Row],[Dni bez deszczu dp]], 5) = 0), ekodom36[[#This Row],[Czy dobry przedział ]] = "TAK"), 300, 0)</f>
        <v>0</v>
      </c>
      <c r="I125" s="4" t="str">
        <f>IF(AND(ekodom36[[#This Row],[Data]] &gt;= DATE(2022,4,1), ekodom36[[#This Row],[Data]]&lt;=DATE(2022,9, 30)), "TAK", "NIE")</f>
        <v>TAK</v>
      </c>
      <c r="J125" s="4">
        <f>ekodom36[[#This Row],[Zużycie rodzinne]]+ekodom36[[#This Row],[Specjalne dolanie]]</f>
        <v>260</v>
      </c>
      <c r="K125" s="4">
        <f>ekodom36[[#This Row],[Stan po renetcji]]-ekodom36[[#This Row],[Zmiana]]</f>
        <v>1439</v>
      </c>
      <c r="L125" s="4">
        <f>MAX(ekodom36[[#This Row],[Zbiornik po zmianie]],0)</f>
        <v>1439</v>
      </c>
    </row>
    <row r="126" spans="1:12" x14ac:dyDescent="0.45">
      <c r="A126" s="1">
        <v>44686</v>
      </c>
      <c r="B126">
        <v>0</v>
      </c>
      <c r="C126">
        <f t="shared" si="1"/>
        <v>1439</v>
      </c>
      <c r="D126">
        <f>ekodom36[[#This Row],[retencja]]+ekodom36[[#This Row],[Stan przed]]</f>
        <v>1439</v>
      </c>
      <c r="E126">
        <f>IF(ekodom36[[#This Row],[Dzień tygodnia]] = 3, 260, 190)</f>
        <v>190</v>
      </c>
      <c r="F126">
        <f>WEEKDAY(ekodom36[[#This Row],[Data]],2)</f>
        <v>4</v>
      </c>
      <c r="G126" s="4">
        <f>IF(ekodom36[[#This Row],[retencja]]= 0, G125+1, 0)</f>
        <v>2</v>
      </c>
      <c r="H126" s="4">
        <f>IF(AND(AND(ekodom36[[#This Row],[Dni bez deszczu dp]] &gt;= 5, MOD(ekodom36[[#This Row],[Dni bez deszczu dp]], 5) = 0), ekodom36[[#This Row],[Czy dobry przedział ]] = "TAK"), 300, 0)</f>
        <v>0</v>
      </c>
      <c r="I126" s="4" t="str">
        <f>IF(AND(ekodom36[[#This Row],[Data]] &gt;= DATE(2022,4,1), ekodom36[[#This Row],[Data]]&lt;=DATE(2022,9, 30)), "TAK", "NIE")</f>
        <v>TAK</v>
      </c>
      <c r="J126" s="4">
        <f>ekodom36[[#This Row],[Zużycie rodzinne]]+ekodom36[[#This Row],[Specjalne dolanie]]</f>
        <v>190</v>
      </c>
      <c r="K126" s="4">
        <f>ekodom36[[#This Row],[Stan po renetcji]]-ekodom36[[#This Row],[Zmiana]]</f>
        <v>1249</v>
      </c>
      <c r="L126" s="4">
        <f>MAX(ekodom36[[#This Row],[Zbiornik po zmianie]],0)</f>
        <v>1249</v>
      </c>
    </row>
    <row r="127" spans="1:12" x14ac:dyDescent="0.45">
      <c r="A127" s="1">
        <v>44687</v>
      </c>
      <c r="B127">
        <v>0</v>
      </c>
      <c r="C127">
        <f t="shared" si="1"/>
        <v>1249</v>
      </c>
      <c r="D127">
        <f>ekodom36[[#This Row],[retencja]]+ekodom36[[#This Row],[Stan przed]]</f>
        <v>1249</v>
      </c>
      <c r="E127">
        <f>IF(ekodom36[[#This Row],[Dzień tygodnia]] = 3, 260, 190)</f>
        <v>190</v>
      </c>
      <c r="F127">
        <f>WEEKDAY(ekodom36[[#This Row],[Data]],2)</f>
        <v>5</v>
      </c>
      <c r="G127" s="4">
        <f>IF(ekodom36[[#This Row],[retencja]]= 0, G126+1, 0)</f>
        <v>3</v>
      </c>
      <c r="H127" s="4">
        <f>IF(AND(AND(ekodom36[[#This Row],[Dni bez deszczu dp]] &gt;= 5, MOD(ekodom36[[#This Row],[Dni bez deszczu dp]], 5) = 0), ekodom36[[#This Row],[Czy dobry przedział ]] = "TAK"), 300, 0)</f>
        <v>0</v>
      </c>
      <c r="I127" s="4" t="str">
        <f>IF(AND(ekodom36[[#This Row],[Data]] &gt;= DATE(2022,4,1), ekodom36[[#This Row],[Data]]&lt;=DATE(2022,9, 30)), "TAK", "NIE")</f>
        <v>TAK</v>
      </c>
      <c r="J127" s="4">
        <f>ekodom36[[#This Row],[Zużycie rodzinne]]+ekodom36[[#This Row],[Specjalne dolanie]]</f>
        <v>190</v>
      </c>
      <c r="K127" s="4">
        <f>ekodom36[[#This Row],[Stan po renetcji]]-ekodom36[[#This Row],[Zmiana]]</f>
        <v>1059</v>
      </c>
      <c r="L127" s="4">
        <f>MAX(ekodom36[[#This Row],[Zbiornik po zmianie]],0)</f>
        <v>1059</v>
      </c>
    </row>
    <row r="128" spans="1:12" x14ac:dyDescent="0.45">
      <c r="A128" s="1">
        <v>44688</v>
      </c>
      <c r="B128">
        <v>0</v>
      </c>
      <c r="C128">
        <f t="shared" si="1"/>
        <v>1059</v>
      </c>
      <c r="D128">
        <f>ekodom36[[#This Row],[retencja]]+ekodom36[[#This Row],[Stan przed]]</f>
        <v>1059</v>
      </c>
      <c r="E128">
        <f>IF(ekodom36[[#This Row],[Dzień tygodnia]] = 3, 260, 190)</f>
        <v>190</v>
      </c>
      <c r="F128">
        <f>WEEKDAY(ekodom36[[#This Row],[Data]],2)</f>
        <v>6</v>
      </c>
      <c r="G128" s="4">
        <f>IF(ekodom36[[#This Row],[retencja]]= 0, G127+1, 0)</f>
        <v>4</v>
      </c>
      <c r="H128" s="4">
        <f>IF(AND(AND(ekodom36[[#This Row],[Dni bez deszczu dp]] &gt;= 5, MOD(ekodom36[[#This Row],[Dni bez deszczu dp]], 5) = 0), ekodom36[[#This Row],[Czy dobry przedział ]] = "TAK"), 300, 0)</f>
        <v>0</v>
      </c>
      <c r="I128" s="4" t="str">
        <f>IF(AND(ekodom36[[#This Row],[Data]] &gt;= DATE(2022,4,1), ekodom36[[#This Row],[Data]]&lt;=DATE(2022,9, 30)), "TAK", "NIE")</f>
        <v>TAK</v>
      </c>
      <c r="J128" s="4">
        <f>ekodom36[[#This Row],[Zużycie rodzinne]]+ekodom36[[#This Row],[Specjalne dolanie]]</f>
        <v>190</v>
      </c>
      <c r="K128" s="4">
        <f>ekodom36[[#This Row],[Stan po renetcji]]-ekodom36[[#This Row],[Zmiana]]</f>
        <v>869</v>
      </c>
      <c r="L128" s="4">
        <f>MAX(ekodom36[[#This Row],[Zbiornik po zmianie]],0)</f>
        <v>869</v>
      </c>
    </row>
    <row r="129" spans="1:12" x14ac:dyDescent="0.45">
      <c r="A129" s="1">
        <v>44689</v>
      </c>
      <c r="B129">
        <v>0</v>
      </c>
      <c r="C129">
        <f t="shared" si="1"/>
        <v>869</v>
      </c>
      <c r="D129">
        <f>ekodom36[[#This Row],[retencja]]+ekodom36[[#This Row],[Stan przed]]</f>
        <v>869</v>
      </c>
      <c r="E129">
        <f>IF(ekodom36[[#This Row],[Dzień tygodnia]] = 3, 260, 190)</f>
        <v>190</v>
      </c>
      <c r="F129">
        <f>WEEKDAY(ekodom36[[#This Row],[Data]],2)</f>
        <v>7</v>
      </c>
      <c r="G129" s="4">
        <f>IF(ekodom36[[#This Row],[retencja]]= 0, G128+1, 0)</f>
        <v>5</v>
      </c>
      <c r="H129" s="4">
        <f>IF(AND(AND(ekodom36[[#This Row],[Dni bez deszczu dp]] &gt;= 5, MOD(ekodom36[[#This Row],[Dni bez deszczu dp]], 5) = 0), ekodom36[[#This Row],[Czy dobry przedział ]] = "TAK"), 300, 0)</f>
        <v>300</v>
      </c>
      <c r="I129" s="4" t="str">
        <f>IF(AND(ekodom36[[#This Row],[Data]] &gt;= DATE(2022,4,1), ekodom36[[#This Row],[Data]]&lt;=DATE(2022,9, 30)), "TAK", "NIE")</f>
        <v>TAK</v>
      </c>
      <c r="J129" s="4">
        <f>ekodom36[[#This Row],[Zużycie rodzinne]]+ekodom36[[#This Row],[Specjalne dolanie]]</f>
        <v>490</v>
      </c>
      <c r="K129" s="4">
        <f>ekodom36[[#This Row],[Stan po renetcji]]-ekodom36[[#This Row],[Zmiana]]</f>
        <v>379</v>
      </c>
      <c r="L129" s="4">
        <f>MAX(ekodom36[[#This Row],[Zbiornik po zmianie]],0)</f>
        <v>379</v>
      </c>
    </row>
    <row r="130" spans="1:12" x14ac:dyDescent="0.45">
      <c r="A130" s="1">
        <v>44690</v>
      </c>
      <c r="B130">
        <v>0</v>
      </c>
      <c r="C130">
        <f t="shared" si="1"/>
        <v>379</v>
      </c>
      <c r="D130">
        <f>ekodom36[[#This Row],[retencja]]+ekodom36[[#This Row],[Stan przed]]</f>
        <v>379</v>
      </c>
      <c r="E130">
        <f>IF(ekodom36[[#This Row],[Dzień tygodnia]] = 3, 260, 190)</f>
        <v>190</v>
      </c>
      <c r="F130">
        <f>WEEKDAY(ekodom36[[#This Row],[Data]],2)</f>
        <v>1</v>
      </c>
      <c r="G130" s="4">
        <f>IF(ekodom36[[#This Row],[retencja]]= 0, G129+1, 0)</f>
        <v>6</v>
      </c>
      <c r="H130" s="4">
        <f>IF(AND(AND(ekodom36[[#This Row],[Dni bez deszczu dp]] &gt;= 5, MOD(ekodom36[[#This Row],[Dni bez deszczu dp]], 5) = 0), ekodom36[[#This Row],[Czy dobry przedział ]] = "TAK"), 300, 0)</f>
        <v>0</v>
      </c>
      <c r="I130" s="4" t="str">
        <f>IF(AND(ekodom36[[#This Row],[Data]] &gt;= DATE(2022,4,1), ekodom36[[#This Row],[Data]]&lt;=DATE(2022,9, 30)), "TAK", "NIE")</f>
        <v>TAK</v>
      </c>
      <c r="J130" s="4">
        <f>ekodom36[[#This Row],[Zużycie rodzinne]]+ekodom36[[#This Row],[Specjalne dolanie]]</f>
        <v>190</v>
      </c>
      <c r="K130" s="4">
        <f>ekodom36[[#This Row],[Stan po renetcji]]-ekodom36[[#This Row],[Zmiana]]</f>
        <v>189</v>
      </c>
      <c r="L130" s="4">
        <f>MAX(ekodom36[[#This Row],[Zbiornik po zmianie]],0)</f>
        <v>189</v>
      </c>
    </row>
    <row r="131" spans="1:12" x14ac:dyDescent="0.45">
      <c r="A131" s="1">
        <v>44691</v>
      </c>
      <c r="B131">
        <v>467</v>
      </c>
      <c r="C131">
        <f t="shared" si="1"/>
        <v>189</v>
      </c>
      <c r="D131">
        <f>ekodom36[[#This Row],[retencja]]+ekodom36[[#This Row],[Stan przed]]</f>
        <v>656</v>
      </c>
      <c r="E131">
        <f>IF(ekodom36[[#This Row],[Dzień tygodnia]] = 3, 260, 190)</f>
        <v>190</v>
      </c>
      <c r="F131">
        <f>WEEKDAY(ekodom36[[#This Row],[Data]],2)</f>
        <v>2</v>
      </c>
      <c r="G131" s="4">
        <f>IF(ekodom36[[#This Row],[retencja]]= 0, G130+1, 0)</f>
        <v>0</v>
      </c>
      <c r="H131" s="4">
        <f>IF(AND(AND(ekodom36[[#This Row],[Dni bez deszczu dp]] &gt;= 5, MOD(ekodom36[[#This Row],[Dni bez deszczu dp]], 5) = 0), ekodom36[[#This Row],[Czy dobry przedział ]] = "TAK"), 300, 0)</f>
        <v>0</v>
      </c>
      <c r="I131" s="4" t="str">
        <f>IF(AND(ekodom36[[#This Row],[Data]] &gt;= DATE(2022,4,1), ekodom36[[#This Row],[Data]]&lt;=DATE(2022,9, 30)), "TAK", "NIE")</f>
        <v>TAK</v>
      </c>
      <c r="J131" s="4">
        <f>ekodom36[[#This Row],[Zużycie rodzinne]]+ekodom36[[#This Row],[Specjalne dolanie]]</f>
        <v>190</v>
      </c>
      <c r="K131" s="4">
        <f>ekodom36[[#This Row],[Stan po renetcji]]-ekodom36[[#This Row],[Zmiana]]</f>
        <v>466</v>
      </c>
      <c r="L131" s="4">
        <f>MAX(ekodom36[[#This Row],[Zbiornik po zmianie]],0)</f>
        <v>466</v>
      </c>
    </row>
    <row r="132" spans="1:12" x14ac:dyDescent="0.45">
      <c r="A132" s="1">
        <v>44692</v>
      </c>
      <c r="B132">
        <v>234</v>
      </c>
      <c r="C132">
        <f t="shared" ref="C132:C195" si="2">L131</f>
        <v>466</v>
      </c>
      <c r="D132">
        <f>ekodom36[[#This Row],[retencja]]+ekodom36[[#This Row],[Stan przed]]</f>
        <v>700</v>
      </c>
      <c r="E132">
        <f>IF(ekodom36[[#This Row],[Dzień tygodnia]] = 3, 260, 190)</f>
        <v>260</v>
      </c>
      <c r="F132">
        <f>WEEKDAY(ekodom36[[#This Row],[Data]],2)</f>
        <v>3</v>
      </c>
      <c r="G132" s="4">
        <f>IF(ekodom36[[#This Row],[retencja]]= 0, G131+1, 0)</f>
        <v>0</v>
      </c>
      <c r="H132" s="4">
        <f>IF(AND(AND(ekodom36[[#This Row],[Dni bez deszczu dp]] &gt;= 5, MOD(ekodom36[[#This Row],[Dni bez deszczu dp]], 5) = 0), ekodom36[[#This Row],[Czy dobry przedział ]] = "TAK"), 300, 0)</f>
        <v>0</v>
      </c>
      <c r="I132" s="4" t="str">
        <f>IF(AND(ekodom36[[#This Row],[Data]] &gt;= DATE(2022,4,1), ekodom36[[#This Row],[Data]]&lt;=DATE(2022,9, 30)), "TAK", "NIE")</f>
        <v>TAK</v>
      </c>
      <c r="J132" s="4">
        <f>ekodom36[[#This Row],[Zużycie rodzinne]]+ekodom36[[#This Row],[Specjalne dolanie]]</f>
        <v>260</v>
      </c>
      <c r="K132" s="4">
        <f>ekodom36[[#This Row],[Stan po renetcji]]-ekodom36[[#This Row],[Zmiana]]</f>
        <v>440</v>
      </c>
      <c r="L132" s="4">
        <f>MAX(ekodom36[[#This Row],[Zbiornik po zmianie]],0)</f>
        <v>440</v>
      </c>
    </row>
    <row r="133" spans="1:12" x14ac:dyDescent="0.45">
      <c r="A133" s="1">
        <v>44693</v>
      </c>
      <c r="B133">
        <v>0</v>
      </c>
      <c r="C133">
        <f t="shared" si="2"/>
        <v>440</v>
      </c>
      <c r="D133">
        <f>ekodom36[[#This Row],[retencja]]+ekodom36[[#This Row],[Stan przed]]</f>
        <v>440</v>
      </c>
      <c r="E133">
        <f>IF(ekodom36[[#This Row],[Dzień tygodnia]] = 3, 260, 190)</f>
        <v>190</v>
      </c>
      <c r="F133">
        <f>WEEKDAY(ekodom36[[#This Row],[Data]],2)</f>
        <v>4</v>
      </c>
      <c r="G133" s="4">
        <f>IF(ekodom36[[#This Row],[retencja]]= 0, G132+1, 0)</f>
        <v>1</v>
      </c>
      <c r="H133" s="4">
        <f>IF(AND(AND(ekodom36[[#This Row],[Dni bez deszczu dp]] &gt;= 5, MOD(ekodom36[[#This Row],[Dni bez deszczu dp]], 5) = 0), ekodom36[[#This Row],[Czy dobry przedział ]] = "TAK"), 300, 0)</f>
        <v>0</v>
      </c>
      <c r="I133" s="4" t="str">
        <f>IF(AND(ekodom36[[#This Row],[Data]] &gt;= DATE(2022,4,1), ekodom36[[#This Row],[Data]]&lt;=DATE(2022,9, 30)), "TAK", "NIE")</f>
        <v>TAK</v>
      </c>
      <c r="J133" s="4">
        <f>ekodom36[[#This Row],[Zużycie rodzinne]]+ekodom36[[#This Row],[Specjalne dolanie]]</f>
        <v>190</v>
      </c>
      <c r="K133" s="4">
        <f>ekodom36[[#This Row],[Stan po renetcji]]-ekodom36[[#This Row],[Zmiana]]</f>
        <v>250</v>
      </c>
      <c r="L133" s="4">
        <f>MAX(ekodom36[[#This Row],[Zbiornik po zmianie]],0)</f>
        <v>250</v>
      </c>
    </row>
    <row r="134" spans="1:12" x14ac:dyDescent="0.45">
      <c r="A134" s="1">
        <v>44694</v>
      </c>
      <c r="B134">
        <v>0</v>
      </c>
      <c r="C134">
        <f t="shared" si="2"/>
        <v>250</v>
      </c>
      <c r="D134">
        <f>ekodom36[[#This Row],[retencja]]+ekodom36[[#This Row],[Stan przed]]</f>
        <v>250</v>
      </c>
      <c r="E134">
        <f>IF(ekodom36[[#This Row],[Dzień tygodnia]] = 3, 260, 190)</f>
        <v>190</v>
      </c>
      <c r="F134">
        <f>WEEKDAY(ekodom36[[#This Row],[Data]],2)</f>
        <v>5</v>
      </c>
      <c r="G134" s="4">
        <f>IF(ekodom36[[#This Row],[retencja]]= 0, G133+1, 0)</f>
        <v>2</v>
      </c>
      <c r="H134" s="4">
        <f>IF(AND(AND(ekodom36[[#This Row],[Dni bez deszczu dp]] &gt;= 5, MOD(ekodom36[[#This Row],[Dni bez deszczu dp]], 5) = 0), ekodom36[[#This Row],[Czy dobry przedział ]] = "TAK"), 300, 0)</f>
        <v>0</v>
      </c>
      <c r="I134" s="4" t="str">
        <f>IF(AND(ekodom36[[#This Row],[Data]] &gt;= DATE(2022,4,1), ekodom36[[#This Row],[Data]]&lt;=DATE(2022,9, 30)), "TAK", "NIE")</f>
        <v>TAK</v>
      </c>
      <c r="J134" s="4">
        <f>ekodom36[[#This Row],[Zużycie rodzinne]]+ekodom36[[#This Row],[Specjalne dolanie]]</f>
        <v>190</v>
      </c>
      <c r="K134" s="4">
        <f>ekodom36[[#This Row],[Stan po renetcji]]-ekodom36[[#This Row],[Zmiana]]</f>
        <v>60</v>
      </c>
      <c r="L134" s="4">
        <f>MAX(ekodom36[[#This Row],[Zbiornik po zmianie]],0)</f>
        <v>60</v>
      </c>
    </row>
    <row r="135" spans="1:12" x14ac:dyDescent="0.45">
      <c r="A135" s="1">
        <v>44695</v>
      </c>
      <c r="B135">
        <v>0</v>
      </c>
      <c r="C135">
        <f t="shared" si="2"/>
        <v>60</v>
      </c>
      <c r="D135">
        <f>ekodom36[[#This Row],[retencja]]+ekodom36[[#This Row],[Stan przed]]</f>
        <v>60</v>
      </c>
      <c r="E135">
        <f>IF(ekodom36[[#This Row],[Dzień tygodnia]] = 3, 260, 190)</f>
        <v>190</v>
      </c>
      <c r="F135">
        <f>WEEKDAY(ekodom36[[#This Row],[Data]],2)</f>
        <v>6</v>
      </c>
      <c r="G135" s="4">
        <f>IF(ekodom36[[#This Row],[retencja]]= 0, G134+1, 0)</f>
        <v>3</v>
      </c>
      <c r="H135" s="4">
        <f>IF(AND(AND(ekodom36[[#This Row],[Dni bez deszczu dp]] &gt;= 5, MOD(ekodom36[[#This Row],[Dni bez deszczu dp]], 5) = 0), ekodom36[[#This Row],[Czy dobry przedział ]] = "TAK"), 300, 0)</f>
        <v>0</v>
      </c>
      <c r="I135" s="4" t="str">
        <f>IF(AND(ekodom36[[#This Row],[Data]] &gt;= DATE(2022,4,1), ekodom36[[#This Row],[Data]]&lt;=DATE(2022,9, 30)), "TAK", "NIE")</f>
        <v>TAK</v>
      </c>
      <c r="J135" s="4">
        <f>ekodom36[[#This Row],[Zużycie rodzinne]]+ekodom36[[#This Row],[Specjalne dolanie]]</f>
        <v>190</v>
      </c>
      <c r="K135" s="4">
        <f>ekodom36[[#This Row],[Stan po renetcji]]-ekodom36[[#This Row],[Zmiana]]</f>
        <v>-130</v>
      </c>
      <c r="L135" s="4">
        <f>MAX(ekodom36[[#This Row],[Zbiornik po zmianie]],0)</f>
        <v>0</v>
      </c>
    </row>
    <row r="136" spans="1:12" x14ac:dyDescent="0.45">
      <c r="A136" s="1">
        <v>44696</v>
      </c>
      <c r="B136">
        <v>0</v>
      </c>
      <c r="C136">
        <f t="shared" si="2"/>
        <v>0</v>
      </c>
      <c r="D136">
        <f>ekodom36[[#This Row],[retencja]]+ekodom36[[#This Row],[Stan przed]]</f>
        <v>0</v>
      </c>
      <c r="E136">
        <f>IF(ekodom36[[#This Row],[Dzień tygodnia]] = 3, 260, 190)</f>
        <v>190</v>
      </c>
      <c r="F136">
        <f>WEEKDAY(ekodom36[[#This Row],[Data]],2)</f>
        <v>7</v>
      </c>
      <c r="G136" s="4">
        <f>IF(ekodom36[[#This Row],[retencja]]= 0, G135+1, 0)</f>
        <v>4</v>
      </c>
      <c r="H136" s="4">
        <f>IF(AND(AND(ekodom36[[#This Row],[Dni bez deszczu dp]] &gt;= 5, MOD(ekodom36[[#This Row],[Dni bez deszczu dp]], 5) = 0), ekodom36[[#This Row],[Czy dobry przedział ]] = "TAK"), 300, 0)</f>
        <v>0</v>
      </c>
      <c r="I136" s="4" t="str">
        <f>IF(AND(ekodom36[[#This Row],[Data]] &gt;= DATE(2022,4,1), ekodom36[[#This Row],[Data]]&lt;=DATE(2022,9, 30)), "TAK", "NIE")</f>
        <v>TAK</v>
      </c>
      <c r="J136" s="4">
        <f>ekodom36[[#This Row],[Zużycie rodzinne]]+ekodom36[[#This Row],[Specjalne dolanie]]</f>
        <v>190</v>
      </c>
      <c r="K136" s="4">
        <f>ekodom36[[#This Row],[Stan po renetcji]]-ekodom36[[#This Row],[Zmiana]]</f>
        <v>-190</v>
      </c>
      <c r="L136" s="4">
        <f>MAX(ekodom36[[#This Row],[Zbiornik po zmianie]],0)</f>
        <v>0</v>
      </c>
    </row>
    <row r="137" spans="1:12" x14ac:dyDescent="0.45">
      <c r="A137" s="1">
        <v>44697</v>
      </c>
      <c r="B137">
        <v>65</v>
      </c>
      <c r="C137">
        <f t="shared" si="2"/>
        <v>0</v>
      </c>
      <c r="D137">
        <f>ekodom36[[#This Row],[retencja]]+ekodom36[[#This Row],[Stan przed]]</f>
        <v>65</v>
      </c>
      <c r="E137">
        <f>IF(ekodom36[[#This Row],[Dzień tygodnia]] = 3, 260, 190)</f>
        <v>190</v>
      </c>
      <c r="F137">
        <f>WEEKDAY(ekodom36[[#This Row],[Data]],2)</f>
        <v>1</v>
      </c>
      <c r="G137" s="4">
        <f>IF(ekodom36[[#This Row],[retencja]]= 0, G136+1, 0)</f>
        <v>0</v>
      </c>
      <c r="H137" s="4">
        <f>IF(AND(AND(ekodom36[[#This Row],[Dni bez deszczu dp]] &gt;= 5, MOD(ekodom36[[#This Row],[Dni bez deszczu dp]], 5) = 0), ekodom36[[#This Row],[Czy dobry przedział ]] = "TAK"), 300, 0)</f>
        <v>0</v>
      </c>
      <c r="I137" s="4" t="str">
        <f>IF(AND(ekodom36[[#This Row],[Data]] &gt;= DATE(2022,4,1), ekodom36[[#This Row],[Data]]&lt;=DATE(2022,9, 30)), "TAK", "NIE")</f>
        <v>TAK</v>
      </c>
      <c r="J137" s="4">
        <f>ekodom36[[#This Row],[Zużycie rodzinne]]+ekodom36[[#This Row],[Specjalne dolanie]]</f>
        <v>190</v>
      </c>
      <c r="K137" s="4">
        <f>ekodom36[[#This Row],[Stan po renetcji]]-ekodom36[[#This Row],[Zmiana]]</f>
        <v>-125</v>
      </c>
      <c r="L137" s="4">
        <f>MAX(ekodom36[[#This Row],[Zbiornik po zmianie]],0)</f>
        <v>0</v>
      </c>
    </row>
    <row r="138" spans="1:12" x14ac:dyDescent="0.45">
      <c r="A138" s="1">
        <v>44698</v>
      </c>
      <c r="B138">
        <v>781</v>
      </c>
      <c r="C138">
        <f t="shared" si="2"/>
        <v>0</v>
      </c>
      <c r="D138">
        <f>ekodom36[[#This Row],[retencja]]+ekodom36[[#This Row],[Stan przed]]</f>
        <v>781</v>
      </c>
      <c r="E138">
        <f>IF(ekodom36[[#This Row],[Dzień tygodnia]] = 3, 260, 190)</f>
        <v>190</v>
      </c>
      <c r="F138">
        <f>WEEKDAY(ekodom36[[#This Row],[Data]],2)</f>
        <v>2</v>
      </c>
      <c r="G138" s="4">
        <f>IF(ekodom36[[#This Row],[retencja]]= 0, G137+1, 0)</f>
        <v>0</v>
      </c>
      <c r="H138" s="4">
        <f>IF(AND(AND(ekodom36[[#This Row],[Dni bez deszczu dp]] &gt;= 5, MOD(ekodom36[[#This Row],[Dni bez deszczu dp]], 5) = 0), ekodom36[[#This Row],[Czy dobry przedział ]] = "TAK"), 300, 0)</f>
        <v>0</v>
      </c>
      <c r="I138" s="4" t="str">
        <f>IF(AND(ekodom36[[#This Row],[Data]] &gt;= DATE(2022,4,1), ekodom36[[#This Row],[Data]]&lt;=DATE(2022,9, 30)), "TAK", "NIE")</f>
        <v>TAK</v>
      </c>
      <c r="J138" s="4">
        <f>ekodom36[[#This Row],[Zużycie rodzinne]]+ekodom36[[#This Row],[Specjalne dolanie]]</f>
        <v>190</v>
      </c>
      <c r="K138" s="4">
        <f>ekodom36[[#This Row],[Stan po renetcji]]-ekodom36[[#This Row],[Zmiana]]</f>
        <v>591</v>
      </c>
      <c r="L138" s="4">
        <f>MAX(ekodom36[[#This Row],[Zbiornik po zmianie]],0)</f>
        <v>591</v>
      </c>
    </row>
    <row r="139" spans="1:12" x14ac:dyDescent="0.45">
      <c r="A139" s="1">
        <v>44699</v>
      </c>
      <c r="B139">
        <v>778</v>
      </c>
      <c r="C139">
        <f t="shared" si="2"/>
        <v>591</v>
      </c>
      <c r="D139">
        <f>ekodom36[[#This Row],[retencja]]+ekodom36[[#This Row],[Stan przed]]</f>
        <v>1369</v>
      </c>
      <c r="E139">
        <f>IF(ekodom36[[#This Row],[Dzień tygodnia]] = 3, 260, 190)</f>
        <v>260</v>
      </c>
      <c r="F139">
        <f>WEEKDAY(ekodom36[[#This Row],[Data]],2)</f>
        <v>3</v>
      </c>
      <c r="G139" s="4">
        <f>IF(ekodom36[[#This Row],[retencja]]= 0, G138+1, 0)</f>
        <v>0</v>
      </c>
      <c r="H139" s="4">
        <f>IF(AND(AND(ekodom36[[#This Row],[Dni bez deszczu dp]] &gt;= 5, MOD(ekodom36[[#This Row],[Dni bez deszczu dp]], 5) = 0), ekodom36[[#This Row],[Czy dobry przedział ]] = "TAK"), 300, 0)</f>
        <v>0</v>
      </c>
      <c r="I139" s="4" t="str">
        <f>IF(AND(ekodom36[[#This Row],[Data]] &gt;= DATE(2022,4,1), ekodom36[[#This Row],[Data]]&lt;=DATE(2022,9, 30)), "TAK", "NIE")</f>
        <v>TAK</v>
      </c>
      <c r="J139" s="4">
        <f>ekodom36[[#This Row],[Zużycie rodzinne]]+ekodom36[[#This Row],[Specjalne dolanie]]</f>
        <v>260</v>
      </c>
      <c r="K139" s="4">
        <f>ekodom36[[#This Row],[Stan po renetcji]]-ekodom36[[#This Row],[Zmiana]]</f>
        <v>1109</v>
      </c>
      <c r="L139" s="4">
        <f>MAX(ekodom36[[#This Row],[Zbiornik po zmianie]],0)</f>
        <v>1109</v>
      </c>
    </row>
    <row r="140" spans="1:12" x14ac:dyDescent="0.45">
      <c r="A140" s="1">
        <v>44700</v>
      </c>
      <c r="B140">
        <v>32</v>
      </c>
      <c r="C140">
        <f t="shared" si="2"/>
        <v>1109</v>
      </c>
      <c r="D140">
        <f>ekodom36[[#This Row],[retencja]]+ekodom36[[#This Row],[Stan przed]]</f>
        <v>1141</v>
      </c>
      <c r="E140">
        <f>IF(ekodom36[[#This Row],[Dzień tygodnia]] = 3, 260, 190)</f>
        <v>190</v>
      </c>
      <c r="F140">
        <f>WEEKDAY(ekodom36[[#This Row],[Data]],2)</f>
        <v>4</v>
      </c>
      <c r="G140" s="4">
        <f>IF(ekodom36[[#This Row],[retencja]]= 0, G139+1, 0)</f>
        <v>0</v>
      </c>
      <c r="H140" s="4">
        <f>IF(AND(AND(ekodom36[[#This Row],[Dni bez deszczu dp]] &gt;= 5, MOD(ekodom36[[#This Row],[Dni bez deszczu dp]], 5) = 0), ekodom36[[#This Row],[Czy dobry przedział ]] = "TAK"), 300, 0)</f>
        <v>0</v>
      </c>
      <c r="I140" s="4" t="str">
        <f>IF(AND(ekodom36[[#This Row],[Data]] &gt;= DATE(2022,4,1), ekodom36[[#This Row],[Data]]&lt;=DATE(2022,9, 30)), "TAK", "NIE")</f>
        <v>TAK</v>
      </c>
      <c r="J140" s="4">
        <f>ekodom36[[#This Row],[Zużycie rodzinne]]+ekodom36[[#This Row],[Specjalne dolanie]]</f>
        <v>190</v>
      </c>
      <c r="K140" s="4">
        <f>ekodom36[[#This Row],[Stan po renetcji]]-ekodom36[[#This Row],[Zmiana]]</f>
        <v>951</v>
      </c>
      <c r="L140" s="4">
        <f>MAX(ekodom36[[#This Row],[Zbiornik po zmianie]],0)</f>
        <v>951</v>
      </c>
    </row>
    <row r="141" spans="1:12" x14ac:dyDescent="0.45">
      <c r="A141" s="1">
        <v>44701</v>
      </c>
      <c r="B141">
        <v>0</v>
      </c>
      <c r="C141">
        <f t="shared" si="2"/>
        <v>951</v>
      </c>
      <c r="D141">
        <f>ekodom36[[#This Row],[retencja]]+ekodom36[[#This Row],[Stan przed]]</f>
        <v>951</v>
      </c>
      <c r="E141">
        <f>IF(ekodom36[[#This Row],[Dzień tygodnia]] = 3, 260, 190)</f>
        <v>190</v>
      </c>
      <c r="F141">
        <f>WEEKDAY(ekodom36[[#This Row],[Data]],2)</f>
        <v>5</v>
      </c>
      <c r="G141" s="4">
        <f>IF(ekodom36[[#This Row],[retencja]]= 0, G140+1, 0)</f>
        <v>1</v>
      </c>
      <c r="H141" s="4">
        <f>IF(AND(AND(ekodom36[[#This Row],[Dni bez deszczu dp]] &gt;= 5, MOD(ekodom36[[#This Row],[Dni bez deszczu dp]], 5) = 0), ekodom36[[#This Row],[Czy dobry przedział ]] = "TAK"), 300, 0)</f>
        <v>0</v>
      </c>
      <c r="I141" s="4" t="str">
        <f>IF(AND(ekodom36[[#This Row],[Data]] &gt;= DATE(2022,4,1), ekodom36[[#This Row],[Data]]&lt;=DATE(2022,9, 30)), "TAK", "NIE")</f>
        <v>TAK</v>
      </c>
      <c r="J141" s="4">
        <f>ekodom36[[#This Row],[Zużycie rodzinne]]+ekodom36[[#This Row],[Specjalne dolanie]]</f>
        <v>190</v>
      </c>
      <c r="K141" s="4">
        <f>ekodom36[[#This Row],[Stan po renetcji]]-ekodom36[[#This Row],[Zmiana]]</f>
        <v>761</v>
      </c>
      <c r="L141" s="4">
        <f>MAX(ekodom36[[#This Row],[Zbiornik po zmianie]],0)</f>
        <v>761</v>
      </c>
    </row>
    <row r="142" spans="1:12" x14ac:dyDescent="0.45">
      <c r="A142" s="1">
        <v>44702</v>
      </c>
      <c r="B142">
        <v>0</v>
      </c>
      <c r="C142">
        <f t="shared" si="2"/>
        <v>761</v>
      </c>
      <c r="D142">
        <f>ekodom36[[#This Row],[retencja]]+ekodom36[[#This Row],[Stan przed]]</f>
        <v>761</v>
      </c>
      <c r="E142">
        <f>IF(ekodom36[[#This Row],[Dzień tygodnia]] = 3, 260, 190)</f>
        <v>190</v>
      </c>
      <c r="F142">
        <f>WEEKDAY(ekodom36[[#This Row],[Data]],2)</f>
        <v>6</v>
      </c>
      <c r="G142" s="4">
        <f>IF(ekodom36[[#This Row],[retencja]]= 0, G141+1, 0)</f>
        <v>2</v>
      </c>
      <c r="H142" s="4">
        <f>IF(AND(AND(ekodom36[[#This Row],[Dni bez deszczu dp]] &gt;= 5, MOD(ekodom36[[#This Row],[Dni bez deszczu dp]], 5) = 0), ekodom36[[#This Row],[Czy dobry przedział ]] = "TAK"), 300, 0)</f>
        <v>0</v>
      </c>
      <c r="I142" s="4" t="str">
        <f>IF(AND(ekodom36[[#This Row],[Data]] &gt;= DATE(2022,4,1), ekodom36[[#This Row],[Data]]&lt;=DATE(2022,9, 30)), "TAK", "NIE")</f>
        <v>TAK</v>
      </c>
      <c r="J142" s="4">
        <f>ekodom36[[#This Row],[Zużycie rodzinne]]+ekodom36[[#This Row],[Specjalne dolanie]]</f>
        <v>190</v>
      </c>
      <c r="K142" s="4">
        <f>ekodom36[[#This Row],[Stan po renetcji]]-ekodom36[[#This Row],[Zmiana]]</f>
        <v>571</v>
      </c>
      <c r="L142" s="4">
        <f>MAX(ekodom36[[#This Row],[Zbiornik po zmianie]],0)</f>
        <v>571</v>
      </c>
    </row>
    <row r="143" spans="1:12" x14ac:dyDescent="0.45">
      <c r="A143" s="1">
        <v>44703</v>
      </c>
      <c r="B143">
        <v>0</v>
      </c>
      <c r="C143">
        <f t="shared" si="2"/>
        <v>571</v>
      </c>
      <c r="D143">
        <f>ekodom36[[#This Row],[retencja]]+ekodom36[[#This Row],[Stan przed]]</f>
        <v>571</v>
      </c>
      <c r="E143">
        <f>IF(ekodom36[[#This Row],[Dzień tygodnia]] = 3, 260, 190)</f>
        <v>190</v>
      </c>
      <c r="F143">
        <f>WEEKDAY(ekodom36[[#This Row],[Data]],2)</f>
        <v>7</v>
      </c>
      <c r="G143" s="4">
        <f>IF(ekodom36[[#This Row],[retencja]]= 0, G142+1, 0)</f>
        <v>3</v>
      </c>
      <c r="H143" s="4">
        <f>IF(AND(AND(ekodom36[[#This Row],[Dni bez deszczu dp]] &gt;= 5, MOD(ekodom36[[#This Row],[Dni bez deszczu dp]], 5) = 0), ekodom36[[#This Row],[Czy dobry przedział ]] = "TAK"), 300, 0)</f>
        <v>0</v>
      </c>
      <c r="I143" s="4" t="str">
        <f>IF(AND(ekodom36[[#This Row],[Data]] &gt;= DATE(2022,4,1), ekodom36[[#This Row],[Data]]&lt;=DATE(2022,9, 30)), "TAK", "NIE")</f>
        <v>TAK</v>
      </c>
      <c r="J143" s="4">
        <f>ekodom36[[#This Row],[Zużycie rodzinne]]+ekodom36[[#This Row],[Specjalne dolanie]]</f>
        <v>190</v>
      </c>
      <c r="K143" s="4">
        <f>ekodom36[[#This Row],[Stan po renetcji]]-ekodom36[[#This Row],[Zmiana]]</f>
        <v>381</v>
      </c>
      <c r="L143" s="4">
        <f>MAX(ekodom36[[#This Row],[Zbiornik po zmianie]],0)</f>
        <v>381</v>
      </c>
    </row>
    <row r="144" spans="1:12" x14ac:dyDescent="0.45">
      <c r="A144" s="1">
        <v>44704</v>
      </c>
      <c r="B144">
        <v>0</v>
      </c>
      <c r="C144">
        <f t="shared" si="2"/>
        <v>381</v>
      </c>
      <c r="D144">
        <f>ekodom36[[#This Row],[retencja]]+ekodom36[[#This Row],[Stan przed]]</f>
        <v>381</v>
      </c>
      <c r="E144">
        <f>IF(ekodom36[[#This Row],[Dzień tygodnia]] = 3, 260, 190)</f>
        <v>190</v>
      </c>
      <c r="F144">
        <f>WEEKDAY(ekodom36[[#This Row],[Data]],2)</f>
        <v>1</v>
      </c>
      <c r="G144" s="4">
        <f>IF(ekodom36[[#This Row],[retencja]]= 0, G143+1, 0)</f>
        <v>4</v>
      </c>
      <c r="H144" s="4">
        <f>IF(AND(AND(ekodom36[[#This Row],[Dni bez deszczu dp]] &gt;= 5, MOD(ekodom36[[#This Row],[Dni bez deszczu dp]], 5) = 0), ekodom36[[#This Row],[Czy dobry przedział ]] = "TAK"), 300, 0)</f>
        <v>0</v>
      </c>
      <c r="I144" s="4" t="str">
        <f>IF(AND(ekodom36[[#This Row],[Data]] &gt;= DATE(2022,4,1), ekodom36[[#This Row],[Data]]&lt;=DATE(2022,9, 30)), "TAK", "NIE")</f>
        <v>TAK</v>
      </c>
      <c r="J144" s="4">
        <f>ekodom36[[#This Row],[Zużycie rodzinne]]+ekodom36[[#This Row],[Specjalne dolanie]]</f>
        <v>190</v>
      </c>
      <c r="K144" s="4">
        <f>ekodom36[[#This Row],[Stan po renetcji]]-ekodom36[[#This Row],[Zmiana]]</f>
        <v>191</v>
      </c>
      <c r="L144" s="4">
        <f>MAX(ekodom36[[#This Row],[Zbiornik po zmianie]],0)</f>
        <v>191</v>
      </c>
    </row>
    <row r="145" spans="1:12" x14ac:dyDescent="0.45">
      <c r="A145" s="1">
        <v>44705</v>
      </c>
      <c r="B145">
        <v>0</v>
      </c>
      <c r="C145">
        <f t="shared" si="2"/>
        <v>191</v>
      </c>
      <c r="D145">
        <f>ekodom36[[#This Row],[retencja]]+ekodom36[[#This Row],[Stan przed]]</f>
        <v>191</v>
      </c>
      <c r="E145">
        <f>IF(ekodom36[[#This Row],[Dzień tygodnia]] = 3, 260, 190)</f>
        <v>190</v>
      </c>
      <c r="F145">
        <f>WEEKDAY(ekodom36[[#This Row],[Data]],2)</f>
        <v>2</v>
      </c>
      <c r="G145" s="4">
        <f>IF(ekodom36[[#This Row],[retencja]]= 0, G144+1, 0)</f>
        <v>5</v>
      </c>
      <c r="H145" s="4">
        <f>IF(AND(AND(ekodom36[[#This Row],[Dni bez deszczu dp]] &gt;= 5, MOD(ekodom36[[#This Row],[Dni bez deszczu dp]], 5) = 0), ekodom36[[#This Row],[Czy dobry przedział ]] = "TAK"), 300, 0)</f>
        <v>300</v>
      </c>
      <c r="I145" s="4" t="str">
        <f>IF(AND(ekodom36[[#This Row],[Data]] &gt;= DATE(2022,4,1), ekodom36[[#This Row],[Data]]&lt;=DATE(2022,9, 30)), "TAK", "NIE")</f>
        <v>TAK</v>
      </c>
      <c r="J145" s="4">
        <f>ekodom36[[#This Row],[Zużycie rodzinne]]+ekodom36[[#This Row],[Specjalne dolanie]]</f>
        <v>490</v>
      </c>
      <c r="K145" s="4">
        <f>ekodom36[[#This Row],[Stan po renetcji]]-ekodom36[[#This Row],[Zmiana]]</f>
        <v>-299</v>
      </c>
      <c r="L145" s="4">
        <f>MAX(ekodom36[[#This Row],[Zbiornik po zmianie]],0)</f>
        <v>0</v>
      </c>
    </row>
    <row r="146" spans="1:12" x14ac:dyDescent="0.45">
      <c r="A146" s="1">
        <v>44706</v>
      </c>
      <c r="B146">
        <v>0</v>
      </c>
      <c r="C146">
        <f t="shared" si="2"/>
        <v>0</v>
      </c>
      <c r="D146">
        <f>ekodom36[[#This Row],[retencja]]+ekodom36[[#This Row],[Stan przed]]</f>
        <v>0</v>
      </c>
      <c r="E146">
        <f>IF(ekodom36[[#This Row],[Dzień tygodnia]] = 3, 260, 190)</f>
        <v>260</v>
      </c>
      <c r="F146">
        <f>WEEKDAY(ekodom36[[#This Row],[Data]],2)</f>
        <v>3</v>
      </c>
      <c r="G146" s="4">
        <f>IF(ekodom36[[#This Row],[retencja]]= 0, G145+1, 0)</f>
        <v>6</v>
      </c>
      <c r="H146" s="4">
        <f>IF(AND(AND(ekodom36[[#This Row],[Dni bez deszczu dp]] &gt;= 5, MOD(ekodom36[[#This Row],[Dni bez deszczu dp]], 5) = 0), ekodom36[[#This Row],[Czy dobry przedział ]] = "TAK"), 300, 0)</f>
        <v>0</v>
      </c>
      <c r="I146" s="4" t="str">
        <f>IF(AND(ekodom36[[#This Row],[Data]] &gt;= DATE(2022,4,1), ekodom36[[#This Row],[Data]]&lt;=DATE(2022,9, 30)), "TAK", "NIE")</f>
        <v>TAK</v>
      </c>
      <c r="J146" s="4">
        <f>ekodom36[[#This Row],[Zużycie rodzinne]]+ekodom36[[#This Row],[Specjalne dolanie]]</f>
        <v>260</v>
      </c>
      <c r="K146" s="4">
        <f>ekodom36[[#This Row],[Stan po renetcji]]-ekodom36[[#This Row],[Zmiana]]</f>
        <v>-260</v>
      </c>
      <c r="L146" s="4">
        <f>MAX(ekodom36[[#This Row],[Zbiornik po zmianie]],0)</f>
        <v>0</v>
      </c>
    </row>
    <row r="147" spans="1:12" x14ac:dyDescent="0.45">
      <c r="A147" s="1">
        <v>44707</v>
      </c>
      <c r="B147">
        <v>0</v>
      </c>
      <c r="C147">
        <f t="shared" si="2"/>
        <v>0</v>
      </c>
      <c r="D147">
        <f>ekodom36[[#This Row],[retencja]]+ekodom36[[#This Row],[Stan przed]]</f>
        <v>0</v>
      </c>
      <c r="E147">
        <f>IF(ekodom36[[#This Row],[Dzień tygodnia]] = 3, 260, 190)</f>
        <v>190</v>
      </c>
      <c r="F147">
        <f>WEEKDAY(ekodom36[[#This Row],[Data]],2)</f>
        <v>4</v>
      </c>
      <c r="G147" s="4">
        <f>IF(ekodom36[[#This Row],[retencja]]= 0, G146+1, 0)</f>
        <v>7</v>
      </c>
      <c r="H147" s="4">
        <f>IF(AND(AND(ekodom36[[#This Row],[Dni bez deszczu dp]] &gt;= 5, MOD(ekodom36[[#This Row],[Dni bez deszczu dp]], 5) = 0), ekodom36[[#This Row],[Czy dobry przedział ]] = "TAK"), 300, 0)</f>
        <v>0</v>
      </c>
      <c r="I147" s="4" t="str">
        <f>IF(AND(ekodom36[[#This Row],[Data]] &gt;= DATE(2022,4,1), ekodom36[[#This Row],[Data]]&lt;=DATE(2022,9, 30)), "TAK", "NIE")</f>
        <v>TAK</v>
      </c>
      <c r="J147" s="4">
        <f>ekodom36[[#This Row],[Zużycie rodzinne]]+ekodom36[[#This Row],[Specjalne dolanie]]</f>
        <v>190</v>
      </c>
      <c r="K147" s="4">
        <f>ekodom36[[#This Row],[Stan po renetcji]]-ekodom36[[#This Row],[Zmiana]]</f>
        <v>-190</v>
      </c>
      <c r="L147" s="4">
        <f>MAX(ekodom36[[#This Row],[Zbiornik po zmianie]],0)</f>
        <v>0</v>
      </c>
    </row>
    <row r="148" spans="1:12" x14ac:dyDescent="0.45">
      <c r="A148" s="1">
        <v>44708</v>
      </c>
      <c r="B148">
        <v>0</v>
      </c>
      <c r="C148">
        <f t="shared" si="2"/>
        <v>0</v>
      </c>
      <c r="D148">
        <f>ekodom36[[#This Row],[retencja]]+ekodom36[[#This Row],[Stan przed]]</f>
        <v>0</v>
      </c>
      <c r="E148">
        <f>IF(ekodom36[[#This Row],[Dzień tygodnia]] = 3, 260, 190)</f>
        <v>190</v>
      </c>
      <c r="F148">
        <f>WEEKDAY(ekodom36[[#This Row],[Data]],2)</f>
        <v>5</v>
      </c>
      <c r="G148" s="4">
        <f>IF(ekodom36[[#This Row],[retencja]]= 0, G147+1, 0)</f>
        <v>8</v>
      </c>
      <c r="H148" s="4">
        <f>IF(AND(AND(ekodom36[[#This Row],[Dni bez deszczu dp]] &gt;= 5, MOD(ekodom36[[#This Row],[Dni bez deszczu dp]], 5) = 0), ekodom36[[#This Row],[Czy dobry przedział ]] = "TAK"), 300, 0)</f>
        <v>0</v>
      </c>
      <c r="I148" s="4" t="str">
        <f>IF(AND(ekodom36[[#This Row],[Data]] &gt;= DATE(2022,4,1), ekodom36[[#This Row],[Data]]&lt;=DATE(2022,9, 30)), "TAK", "NIE")</f>
        <v>TAK</v>
      </c>
      <c r="J148" s="4">
        <f>ekodom36[[#This Row],[Zużycie rodzinne]]+ekodom36[[#This Row],[Specjalne dolanie]]</f>
        <v>190</v>
      </c>
      <c r="K148" s="4">
        <f>ekodom36[[#This Row],[Stan po renetcji]]-ekodom36[[#This Row],[Zmiana]]</f>
        <v>-190</v>
      </c>
      <c r="L148" s="4">
        <f>MAX(ekodom36[[#This Row],[Zbiornik po zmianie]],0)</f>
        <v>0</v>
      </c>
    </row>
    <row r="149" spans="1:12" x14ac:dyDescent="0.45">
      <c r="A149" s="1">
        <v>44709</v>
      </c>
      <c r="B149">
        <v>0</v>
      </c>
      <c r="C149">
        <f t="shared" si="2"/>
        <v>0</v>
      </c>
      <c r="D149">
        <f>ekodom36[[#This Row],[retencja]]+ekodom36[[#This Row],[Stan przed]]</f>
        <v>0</v>
      </c>
      <c r="E149">
        <f>IF(ekodom36[[#This Row],[Dzień tygodnia]] = 3, 260, 190)</f>
        <v>190</v>
      </c>
      <c r="F149">
        <f>WEEKDAY(ekodom36[[#This Row],[Data]],2)</f>
        <v>6</v>
      </c>
      <c r="G149" s="4">
        <f>IF(ekodom36[[#This Row],[retencja]]= 0, G148+1, 0)</f>
        <v>9</v>
      </c>
      <c r="H149" s="4">
        <f>IF(AND(AND(ekodom36[[#This Row],[Dni bez deszczu dp]] &gt;= 5, MOD(ekodom36[[#This Row],[Dni bez deszczu dp]], 5) = 0), ekodom36[[#This Row],[Czy dobry przedział ]] = "TAK"), 300, 0)</f>
        <v>0</v>
      </c>
      <c r="I149" s="4" t="str">
        <f>IF(AND(ekodom36[[#This Row],[Data]] &gt;= DATE(2022,4,1), ekodom36[[#This Row],[Data]]&lt;=DATE(2022,9, 30)), "TAK", "NIE")</f>
        <v>TAK</v>
      </c>
      <c r="J149" s="4">
        <f>ekodom36[[#This Row],[Zużycie rodzinne]]+ekodom36[[#This Row],[Specjalne dolanie]]</f>
        <v>190</v>
      </c>
      <c r="K149" s="4">
        <f>ekodom36[[#This Row],[Stan po renetcji]]-ekodom36[[#This Row],[Zmiana]]</f>
        <v>-190</v>
      </c>
      <c r="L149" s="4">
        <f>MAX(ekodom36[[#This Row],[Zbiornik po zmianie]],0)</f>
        <v>0</v>
      </c>
    </row>
    <row r="150" spans="1:12" x14ac:dyDescent="0.45">
      <c r="A150" s="1">
        <v>44710</v>
      </c>
      <c r="B150">
        <v>0</v>
      </c>
      <c r="C150">
        <f t="shared" si="2"/>
        <v>0</v>
      </c>
      <c r="D150">
        <f>ekodom36[[#This Row],[retencja]]+ekodom36[[#This Row],[Stan przed]]</f>
        <v>0</v>
      </c>
      <c r="E150">
        <f>IF(ekodom36[[#This Row],[Dzień tygodnia]] = 3, 260, 190)</f>
        <v>190</v>
      </c>
      <c r="F150">
        <f>WEEKDAY(ekodom36[[#This Row],[Data]],2)</f>
        <v>7</v>
      </c>
      <c r="G150" s="4">
        <f>IF(ekodom36[[#This Row],[retencja]]= 0, G149+1, 0)</f>
        <v>10</v>
      </c>
      <c r="H150" s="4">
        <f>IF(AND(AND(ekodom36[[#This Row],[Dni bez deszczu dp]] &gt;= 5, MOD(ekodom36[[#This Row],[Dni bez deszczu dp]], 5) = 0), ekodom36[[#This Row],[Czy dobry przedział ]] = "TAK"), 300, 0)</f>
        <v>300</v>
      </c>
      <c r="I150" s="4" t="str">
        <f>IF(AND(ekodom36[[#This Row],[Data]] &gt;= DATE(2022,4,1), ekodom36[[#This Row],[Data]]&lt;=DATE(2022,9, 30)), "TAK", "NIE")</f>
        <v>TAK</v>
      </c>
      <c r="J150" s="4">
        <f>ekodom36[[#This Row],[Zużycie rodzinne]]+ekodom36[[#This Row],[Specjalne dolanie]]</f>
        <v>490</v>
      </c>
      <c r="K150" s="4">
        <f>ekodom36[[#This Row],[Stan po renetcji]]-ekodom36[[#This Row],[Zmiana]]</f>
        <v>-490</v>
      </c>
      <c r="L150" s="4">
        <f>MAX(ekodom36[[#This Row],[Zbiornik po zmianie]],0)</f>
        <v>0</v>
      </c>
    </row>
    <row r="151" spans="1:12" x14ac:dyDescent="0.45">
      <c r="A151" s="1">
        <v>44711</v>
      </c>
      <c r="B151">
        <v>0</v>
      </c>
      <c r="C151">
        <f t="shared" si="2"/>
        <v>0</v>
      </c>
      <c r="D151">
        <f>ekodom36[[#This Row],[retencja]]+ekodom36[[#This Row],[Stan przed]]</f>
        <v>0</v>
      </c>
      <c r="E151">
        <f>IF(ekodom36[[#This Row],[Dzień tygodnia]] = 3, 260, 190)</f>
        <v>190</v>
      </c>
      <c r="F151">
        <f>WEEKDAY(ekodom36[[#This Row],[Data]],2)</f>
        <v>1</v>
      </c>
      <c r="G151" s="4">
        <f>IF(ekodom36[[#This Row],[retencja]]= 0, G150+1, 0)</f>
        <v>11</v>
      </c>
      <c r="H151" s="4">
        <f>IF(AND(AND(ekodom36[[#This Row],[Dni bez deszczu dp]] &gt;= 5, MOD(ekodom36[[#This Row],[Dni bez deszczu dp]], 5) = 0), ekodom36[[#This Row],[Czy dobry przedział ]] = "TAK"), 300, 0)</f>
        <v>0</v>
      </c>
      <c r="I151" s="4" t="str">
        <f>IF(AND(ekodom36[[#This Row],[Data]] &gt;= DATE(2022,4,1), ekodom36[[#This Row],[Data]]&lt;=DATE(2022,9, 30)), "TAK", "NIE")</f>
        <v>TAK</v>
      </c>
      <c r="J151" s="4">
        <f>ekodom36[[#This Row],[Zużycie rodzinne]]+ekodom36[[#This Row],[Specjalne dolanie]]</f>
        <v>190</v>
      </c>
      <c r="K151" s="4">
        <f>ekodom36[[#This Row],[Stan po renetcji]]-ekodom36[[#This Row],[Zmiana]]</f>
        <v>-190</v>
      </c>
      <c r="L151" s="4">
        <f>MAX(ekodom36[[#This Row],[Zbiornik po zmianie]],0)</f>
        <v>0</v>
      </c>
    </row>
    <row r="152" spans="1:12" x14ac:dyDescent="0.45">
      <c r="A152" s="1">
        <v>44712</v>
      </c>
      <c r="B152">
        <v>0</v>
      </c>
      <c r="C152">
        <f t="shared" si="2"/>
        <v>0</v>
      </c>
      <c r="D152">
        <f>ekodom36[[#This Row],[retencja]]+ekodom36[[#This Row],[Stan przed]]</f>
        <v>0</v>
      </c>
      <c r="E152">
        <f>IF(ekodom36[[#This Row],[Dzień tygodnia]] = 3, 260, 190)</f>
        <v>190</v>
      </c>
      <c r="F152">
        <f>WEEKDAY(ekodom36[[#This Row],[Data]],2)</f>
        <v>2</v>
      </c>
      <c r="G152" s="4">
        <f>IF(ekodom36[[#This Row],[retencja]]= 0, G151+1, 0)</f>
        <v>12</v>
      </c>
      <c r="H152" s="4">
        <f>IF(AND(AND(ekodom36[[#This Row],[Dni bez deszczu dp]] &gt;= 5, MOD(ekodom36[[#This Row],[Dni bez deszczu dp]], 5) = 0), ekodom36[[#This Row],[Czy dobry przedział ]] = "TAK"), 300, 0)</f>
        <v>0</v>
      </c>
      <c r="I152" s="4" t="str">
        <f>IF(AND(ekodom36[[#This Row],[Data]] &gt;= DATE(2022,4,1), ekodom36[[#This Row],[Data]]&lt;=DATE(2022,9, 30)), "TAK", "NIE")</f>
        <v>TAK</v>
      </c>
      <c r="J152" s="4">
        <f>ekodom36[[#This Row],[Zużycie rodzinne]]+ekodom36[[#This Row],[Specjalne dolanie]]</f>
        <v>190</v>
      </c>
      <c r="K152" s="4">
        <f>ekodom36[[#This Row],[Stan po renetcji]]-ekodom36[[#This Row],[Zmiana]]</f>
        <v>-190</v>
      </c>
      <c r="L152" s="4">
        <f>MAX(ekodom36[[#This Row],[Zbiornik po zmianie]],0)</f>
        <v>0</v>
      </c>
    </row>
    <row r="153" spans="1:12" x14ac:dyDescent="0.45">
      <c r="A153" s="1">
        <v>44713</v>
      </c>
      <c r="B153">
        <v>0</v>
      </c>
      <c r="C153">
        <f t="shared" si="2"/>
        <v>0</v>
      </c>
      <c r="D153">
        <f>ekodom36[[#This Row],[retencja]]+ekodom36[[#This Row],[Stan przed]]</f>
        <v>0</v>
      </c>
      <c r="E153">
        <f>IF(ekodom36[[#This Row],[Dzień tygodnia]] = 3, 260, 190)</f>
        <v>260</v>
      </c>
      <c r="F153">
        <f>WEEKDAY(ekodom36[[#This Row],[Data]],2)</f>
        <v>3</v>
      </c>
      <c r="G153" s="4">
        <f>IF(ekodom36[[#This Row],[retencja]]= 0, G152+1, 0)</f>
        <v>13</v>
      </c>
      <c r="H153" s="4">
        <f>IF(AND(AND(ekodom36[[#This Row],[Dni bez deszczu dp]] &gt;= 5, MOD(ekodom36[[#This Row],[Dni bez deszczu dp]], 5) = 0), ekodom36[[#This Row],[Czy dobry przedział ]] = "TAK"), 300, 0)</f>
        <v>0</v>
      </c>
      <c r="I153" s="4" t="str">
        <f>IF(AND(ekodom36[[#This Row],[Data]] &gt;= DATE(2022,4,1), ekodom36[[#This Row],[Data]]&lt;=DATE(2022,9, 30)), "TAK", "NIE")</f>
        <v>TAK</v>
      </c>
      <c r="J153" s="4">
        <f>ekodom36[[#This Row],[Zużycie rodzinne]]+ekodom36[[#This Row],[Specjalne dolanie]]</f>
        <v>260</v>
      </c>
      <c r="K153" s="4">
        <f>ekodom36[[#This Row],[Stan po renetcji]]-ekodom36[[#This Row],[Zmiana]]</f>
        <v>-260</v>
      </c>
      <c r="L153" s="4">
        <f>MAX(ekodom36[[#This Row],[Zbiornik po zmianie]],0)</f>
        <v>0</v>
      </c>
    </row>
    <row r="154" spans="1:12" x14ac:dyDescent="0.45">
      <c r="A154" s="1">
        <v>44714</v>
      </c>
      <c r="B154">
        <v>18</v>
      </c>
      <c r="C154">
        <f t="shared" si="2"/>
        <v>0</v>
      </c>
      <c r="D154">
        <f>ekodom36[[#This Row],[retencja]]+ekodom36[[#This Row],[Stan przed]]</f>
        <v>18</v>
      </c>
      <c r="E154">
        <f>IF(ekodom36[[#This Row],[Dzień tygodnia]] = 3, 260, 190)</f>
        <v>190</v>
      </c>
      <c r="F154">
        <f>WEEKDAY(ekodom36[[#This Row],[Data]],2)</f>
        <v>4</v>
      </c>
      <c r="G154" s="4">
        <f>IF(ekodom36[[#This Row],[retencja]]= 0, G153+1, 0)</f>
        <v>0</v>
      </c>
      <c r="H154" s="4">
        <f>IF(AND(AND(ekodom36[[#This Row],[Dni bez deszczu dp]] &gt;= 5, MOD(ekodom36[[#This Row],[Dni bez deszczu dp]], 5) = 0), ekodom36[[#This Row],[Czy dobry przedział ]] = "TAK"), 300, 0)</f>
        <v>0</v>
      </c>
      <c r="I154" s="4" t="str">
        <f>IF(AND(ekodom36[[#This Row],[Data]] &gt;= DATE(2022,4,1), ekodom36[[#This Row],[Data]]&lt;=DATE(2022,9, 30)), "TAK", "NIE")</f>
        <v>TAK</v>
      </c>
      <c r="J154" s="4">
        <f>ekodom36[[#This Row],[Zużycie rodzinne]]+ekodom36[[#This Row],[Specjalne dolanie]]</f>
        <v>190</v>
      </c>
      <c r="K154" s="4">
        <f>ekodom36[[#This Row],[Stan po renetcji]]-ekodom36[[#This Row],[Zmiana]]</f>
        <v>-172</v>
      </c>
      <c r="L154" s="4">
        <f>MAX(ekodom36[[#This Row],[Zbiornik po zmianie]],0)</f>
        <v>0</v>
      </c>
    </row>
    <row r="155" spans="1:12" x14ac:dyDescent="0.45">
      <c r="A155" s="1">
        <v>44715</v>
      </c>
      <c r="B155">
        <v>525</v>
      </c>
      <c r="C155">
        <f t="shared" si="2"/>
        <v>0</v>
      </c>
      <c r="D155">
        <f>ekodom36[[#This Row],[retencja]]+ekodom36[[#This Row],[Stan przed]]</f>
        <v>525</v>
      </c>
      <c r="E155">
        <f>IF(ekodom36[[#This Row],[Dzień tygodnia]] = 3, 260, 190)</f>
        <v>190</v>
      </c>
      <c r="F155">
        <f>WEEKDAY(ekodom36[[#This Row],[Data]],2)</f>
        <v>5</v>
      </c>
      <c r="G155" s="4">
        <f>IF(ekodom36[[#This Row],[retencja]]= 0, G154+1, 0)</f>
        <v>0</v>
      </c>
      <c r="H155" s="4">
        <f>IF(AND(AND(ekodom36[[#This Row],[Dni bez deszczu dp]] &gt;= 5, MOD(ekodom36[[#This Row],[Dni bez deszczu dp]], 5) = 0), ekodom36[[#This Row],[Czy dobry przedział ]] = "TAK"), 300, 0)</f>
        <v>0</v>
      </c>
      <c r="I155" s="4" t="str">
        <f>IF(AND(ekodom36[[#This Row],[Data]] &gt;= DATE(2022,4,1), ekodom36[[#This Row],[Data]]&lt;=DATE(2022,9, 30)), "TAK", "NIE")</f>
        <v>TAK</v>
      </c>
      <c r="J155" s="4">
        <f>ekodom36[[#This Row],[Zużycie rodzinne]]+ekodom36[[#This Row],[Specjalne dolanie]]</f>
        <v>190</v>
      </c>
      <c r="K155" s="4">
        <f>ekodom36[[#This Row],[Stan po renetcji]]-ekodom36[[#This Row],[Zmiana]]</f>
        <v>335</v>
      </c>
      <c r="L155" s="4">
        <f>MAX(ekodom36[[#This Row],[Zbiornik po zmianie]],0)</f>
        <v>335</v>
      </c>
    </row>
    <row r="156" spans="1:12" x14ac:dyDescent="0.45">
      <c r="A156" s="1">
        <v>44716</v>
      </c>
      <c r="B156">
        <v>697</v>
      </c>
      <c r="C156">
        <f t="shared" si="2"/>
        <v>335</v>
      </c>
      <c r="D156">
        <f>ekodom36[[#This Row],[retencja]]+ekodom36[[#This Row],[Stan przed]]</f>
        <v>1032</v>
      </c>
      <c r="E156">
        <f>IF(ekodom36[[#This Row],[Dzień tygodnia]] = 3, 260, 190)</f>
        <v>190</v>
      </c>
      <c r="F156">
        <f>WEEKDAY(ekodom36[[#This Row],[Data]],2)</f>
        <v>6</v>
      </c>
      <c r="G156" s="4">
        <f>IF(ekodom36[[#This Row],[retencja]]= 0, G155+1, 0)</f>
        <v>0</v>
      </c>
      <c r="H156" s="4">
        <f>IF(AND(AND(ekodom36[[#This Row],[Dni bez deszczu dp]] &gt;= 5, MOD(ekodom36[[#This Row],[Dni bez deszczu dp]], 5) = 0), ekodom36[[#This Row],[Czy dobry przedział ]] = "TAK"), 300, 0)</f>
        <v>0</v>
      </c>
      <c r="I156" s="4" t="str">
        <f>IF(AND(ekodom36[[#This Row],[Data]] &gt;= DATE(2022,4,1), ekodom36[[#This Row],[Data]]&lt;=DATE(2022,9, 30)), "TAK", "NIE")</f>
        <v>TAK</v>
      </c>
      <c r="J156" s="4">
        <f>ekodom36[[#This Row],[Zużycie rodzinne]]+ekodom36[[#This Row],[Specjalne dolanie]]</f>
        <v>190</v>
      </c>
      <c r="K156" s="4">
        <f>ekodom36[[#This Row],[Stan po renetcji]]-ekodom36[[#This Row],[Zmiana]]</f>
        <v>842</v>
      </c>
      <c r="L156" s="4">
        <f>MAX(ekodom36[[#This Row],[Zbiornik po zmianie]],0)</f>
        <v>842</v>
      </c>
    </row>
    <row r="157" spans="1:12" x14ac:dyDescent="0.45">
      <c r="A157" s="1">
        <v>44717</v>
      </c>
      <c r="B157">
        <v>786</v>
      </c>
      <c r="C157">
        <f t="shared" si="2"/>
        <v>842</v>
      </c>
      <c r="D157">
        <f>ekodom36[[#This Row],[retencja]]+ekodom36[[#This Row],[Stan przed]]</f>
        <v>1628</v>
      </c>
      <c r="E157">
        <f>IF(ekodom36[[#This Row],[Dzień tygodnia]] = 3, 260, 190)</f>
        <v>190</v>
      </c>
      <c r="F157">
        <f>WEEKDAY(ekodom36[[#This Row],[Data]],2)</f>
        <v>7</v>
      </c>
      <c r="G157" s="4">
        <f>IF(ekodom36[[#This Row],[retencja]]= 0, G156+1, 0)</f>
        <v>0</v>
      </c>
      <c r="H157" s="4">
        <f>IF(AND(AND(ekodom36[[#This Row],[Dni bez deszczu dp]] &gt;= 5, MOD(ekodom36[[#This Row],[Dni bez deszczu dp]], 5) = 0), ekodom36[[#This Row],[Czy dobry przedział ]] = "TAK"), 300, 0)</f>
        <v>0</v>
      </c>
      <c r="I157" s="4" t="str">
        <f>IF(AND(ekodom36[[#This Row],[Data]] &gt;= DATE(2022,4,1), ekodom36[[#This Row],[Data]]&lt;=DATE(2022,9, 30)), "TAK", "NIE")</f>
        <v>TAK</v>
      </c>
      <c r="J157" s="4">
        <f>ekodom36[[#This Row],[Zużycie rodzinne]]+ekodom36[[#This Row],[Specjalne dolanie]]</f>
        <v>190</v>
      </c>
      <c r="K157" s="4">
        <f>ekodom36[[#This Row],[Stan po renetcji]]-ekodom36[[#This Row],[Zmiana]]</f>
        <v>1438</v>
      </c>
      <c r="L157" s="4">
        <f>MAX(ekodom36[[#This Row],[Zbiornik po zmianie]],0)</f>
        <v>1438</v>
      </c>
    </row>
    <row r="158" spans="1:12" x14ac:dyDescent="0.45">
      <c r="A158" s="1">
        <v>44718</v>
      </c>
      <c r="B158">
        <v>792</v>
      </c>
      <c r="C158">
        <f t="shared" si="2"/>
        <v>1438</v>
      </c>
      <c r="D158">
        <f>ekodom36[[#This Row],[retencja]]+ekodom36[[#This Row],[Stan przed]]</f>
        <v>2230</v>
      </c>
      <c r="E158">
        <f>IF(ekodom36[[#This Row],[Dzień tygodnia]] = 3, 260, 190)</f>
        <v>190</v>
      </c>
      <c r="F158">
        <f>WEEKDAY(ekodom36[[#This Row],[Data]],2)</f>
        <v>1</v>
      </c>
      <c r="G158" s="4">
        <f>IF(ekodom36[[#This Row],[retencja]]= 0, G157+1, 0)</f>
        <v>0</v>
      </c>
      <c r="H158" s="4">
        <f>IF(AND(AND(ekodom36[[#This Row],[Dni bez deszczu dp]] &gt;= 5, MOD(ekodom36[[#This Row],[Dni bez deszczu dp]], 5) = 0), ekodom36[[#This Row],[Czy dobry przedział ]] = "TAK"), 300, 0)</f>
        <v>0</v>
      </c>
      <c r="I158" s="4" t="str">
        <f>IF(AND(ekodom36[[#This Row],[Data]] &gt;= DATE(2022,4,1), ekodom36[[#This Row],[Data]]&lt;=DATE(2022,9, 30)), "TAK", "NIE")</f>
        <v>TAK</v>
      </c>
      <c r="J158" s="4">
        <f>ekodom36[[#This Row],[Zużycie rodzinne]]+ekodom36[[#This Row],[Specjalne dolanie]]</f>
        <v>190</v>
      </c>
      <c r="K158" s="4">
        <f>ekodom36[[#This Row],[Stan po renetcji]]-ekodom36[[#This Row],[Zmiana]]</f>
        <v>2040</v>
      </c>
      <c r="L158" s="4">
        <f>MAX(ekodom36[[#This Row],[Zbiornik po zmianie]],0)</f>
        <v>2040</v>
      </c>
    </row>
    <row r="159" spans="1:12" x14ac:dyDescent="0.45">
      <c r="A159" s="1">
        <v>44719</v>
      </c>
      <c r="B159">
        <v>0</v>
      </c>
      <c r="C159">
        <f t="shared" si="2"/>
        <v>2040</v>
      </c>
      <c r="D159">
        <f>ekodom36[[#This Row],[retencja]]+ekodom36[[#This Row],[Stan przed]]</f>
        <v>2040</v>
      </c>
      <c r="E159">
        <f>IF(ekodom36[[#This Row],[Dzień tygodnia]] = 3, 260, 190)</f>
        <v>190</v>
      </c>
      <c r="F159">
        <f>WEEKDAY(ekodom36[[#This Row],[Data]],2)</f>
        <v>2</v>
      </c>
      <c r="G159" s="4">
        <f>IF(ekodom36[[#This Row],[retencja]]= 0, G158+1, 0)</f>
        <v>1</v>
      </c>
      <c r="H159" s="4">
        <f>IF(AND(AND(ekodom36[[#This Row],[Dni bez deszczu dp]] &gt;= 5, MOD(ekodom36[[#This Row],[Dni bez deszczu dp]], 5) = 0), ekodom36[[#This Row],[Czy dobry przedział ]] = "TAK"), 300, 0)</f>
        <v>0</v>
      </c>
      <c r="I159" s="4" t="str">
        <f>IF(AND(ekodom36[[#This Row],[Data]] &gt;= DATE(2022,4,1), ekodom36[[#This Row],[Data]]&lt;=DATE(2022,9, 30)), "TAK", "NIE")</f>
        <v>TAK</v>
      </c>
      <c r="J159" s="4">
        <f>ekodom36[[#This Row],[Zużycie rodzinne]]+ekodom36[[#This Row],[Specjalne dolanie]]</f>
        <v>190</v>
      </c>
      <c r="K159" s="4">
        <f>ekodom36[[#This Row],[Stan po renetcji]]-ekodom36[[#This Row],[Zmiana]]</f>
        <v>1850</v>
      </c>
      <c r="L159" s="4">
        <f>MAX(ekodom36[[#This Row],[Zbiornik po zmianie]],0)</f>
        <v>1850</v>
      </c>
    </row>
    <row r="160" spans="1:12" x14ac:dyDescent="0.45">
      <c r="A160" s="1">
        <v>44720</v>
      </c>
      <c r="B160">
        <v>0</v>
      </c>
      <c r="C160">
        <f t="shared" si="2"/>
        <v>1850</v>
      </c>
      <c r="D160">
        <f>ekodom36[[#This Row],[retencja]]+ekodom36[[#This Row],[Stan przed]]</f>
        <v>1850</v>
      </c>
      <c r="E160">
        <f>IF(ekodom36[[#This Row],[Dzień tygodnia]] = 3, 260, 190)</f>
        <v>260</v>
      </c>
      <c r="F160">
        <f>WEEKDAY(ekodom36[[#This Row],[Data]],2)</f>
        <v>3</v>
      </c>
      <c r="G160" s="4">
        <f>IF(ekodom36[[#This Row],[retencja]]= 0, G159+1, 0)</f>
        <v>2</v>
      </c>
      <c r="H160" s="4">
        <f>IF(AND(AND(ekodom36[[#This Row],[Dni bez deszczu dp]] &gt;= 5, MOD(ekodom36[[#This Row],[Dni bez deszczu dp]], 5) = 0), ekodom36[[#This Row],[Czy dobry przedział ]] = "TAK"), 300, 0)</f>
        <v>0</v>
      </c>
      <c r="I160" s="4" t="str">
        <f>IF(AND(ekodom36[[#This Row],[Data]] &gt;= DATE(2022,4,1), ekodom36[[#This Row],[Data]]&lt;=DATE(2022,9, 30)), "TAK", "NIE")</f>
        <v>TAK</v>
      </c>
      <c r="J160" s="4">
        <f>ekodom36[[#This Row],[Zużycie rodzinne]]+ekodom36[[#This Row],[Specjalne dolanie]]</f>
        <v>260</v>
      </c>
      <c r="K160" s="4">
        <f>ekodom36[[#This Row],[Stan po renetcji]]-ekodom36[[#This Row],[Zmiana]]</f>
        <v>1590</v>
      </c>
      <c r="L160" s="4">
        <f>MAX(ekodom36[[#This Row],[Zbiornik po zmianie]],0)</f>
        <v>1590</v>
      </c>
    </row>
    <row r="161" spans="1:12" x14ac:dyDescent="0.45">
      <c r="A161" s="1">
        <v>44721</v>
      </c>
      <c r="B161">
        <v>0</v>
      </c>
      <c r="C161">
        <f t="shared" si="2"/>
        <v>1590</v>
      </c>
      <c r="D161">
        <f>ekodom36[[#This Row],[retencja]]+ekodom36[[#This Row],[Stan przed]]</f>
        <v>1590</v>
      </c>
      <c r="E161">
        <f>IF(ekodom36[[#This Row],[Dzień tygodnia]] = 3, 260, 190)</f>
        <v>190</v>
      </c>
      <c r="F161">
        <f>WEEKDAY(ekodom36[[#This Row],[Data]],2)</f>
        <v>4</v>
      </c>
      <c r="G161" s="4">
        <f>IF(ekodom36[[#This Row],[retencja]]= 0, G160+1, 0)</f>
        <v>3</v>
      </c>
      <c r="H161" s="4">
        <f>IF(AND(AND(ekodom36[[#This Row],[Dni bez deszczu dp]] &gt;= 5, MOD(ekodom36[[#This Row],[Dni bez deszczu dp]], 5) = 0), ekodom36[[#This Row],[Czy dobry przedział ]] = "TAK"), 300, 0)</f>
        <v>0</v>
      </c>
      <c r="I161" s="4" t="str">
        <f>IF(AND(ekodom36[[#This Row],[Data]] &gt;= DATE(2022,4,1), ekodom36[[#This Row],[Data]]&lt;=DATE(2022,9, 30)), "TAK", "NIE")</f>
        <v>TAK</v>
      </c>
      <c r="J161" s="4">
        <f>ekodom36[[#This Row],[Zużycie rodzinne]]+ekodom36[[#This Row],[Specjalne dolanie]]</f>
        <v>190</v>
      </c>
      <c r="K161" s="4">
        <f>ekodom36[[#This Row],[Stan po renetcji]]-ekodom36[[#This Row],[Zmiana]]</f>
        <v>1400</v>
      </c>
      <c r="L161" s="4">
        <f>MAX(ekodom36[[#This Row],[Zbiornik po zmianie]],0)</f>
        <v>1400</v>
      </c>
    </row>
    <row r="162" spans="1:12" x14ac:dyDescent="0.45">
      <c r="A162" s="1">
        <v>44722</v>
      </c>
      <c r="B162">
        <v>0</v>
      </c>
      <c r="C162">
        <f t="shared" si="2"/>
        <v>1400</v>
      </c>
      <c r="D162">
        <f>ekodom36[[#This Row],[retencja]]+ekodom36[[#This Row],[Stan przed]]</f>
        <v>1400</v>
      </c>
      <c r="E162">
        <f>IF(ekodom36[[#This Row],[Dzień tygodnia]] = 3, 260, 190)</f>
        <v>190</v>
      </c>
      <c r="F162">
        <f>WEEKDAY(ekodom36[[#This Row],[Data]],2)</f>
        <v>5</v>
      </c>
      <c r="G162" s="4">
        <f>IF(ekodom36[[#This Row],[retencja]]= 0, G161+1, 0)</f>
        <v>4</v>
      </c>
      <c r="H162" s="4">
        <f>IF(AND(AND(ekodom36[[#This Row],[Dni bez deszczu dp]] &gt;= 5, MOD(ekodom36[[#This Row],[Dni bez deszczu dp]], 5) = 0), ekodom36[[#This Row],[Czy dobry przedział ]] = "TAK"), 300, 0)</f>
        <v>0</v>
      </c>
      <c r="I162" s="4" t="str">
        <f>IF(AND(ekodom36[[#This Row],[Data]] &gt;= DATE(2022,4,1), ekodom36[[#This Row],[Data]]&lt;=DATE(2022,9, 30)), "TAK", "NIE")</f>
        <v>TAK</v>
      </c>
      <c r="J162" s="4">
        <f>ekodom36[[#This Row],[Zużycie rodzinne]]+ekodom36[[#This Row],[Specjalne dolanie]]</f>
        <v>190</v>
      </c>
      <c r="K162" s="4">
        <f>ekodom36[[#This Row],[Stan po renetcji]]-ekodom36[[#This Row],[Zmiana]]</f>
        <v>1210</v>
      </c>
      <c r="L162" s="4">
        <f>MAX(ekodom36[[#This Row],[Zbiornik po zmianie]],0)</f>
        <v>1210</v>
      </c>
    </row>
    <row r="163" spans="1:12" x14ac:dyDescent="0.45">
      <c r="A163" s="1">
        <v>44723</v>
      </c>
      <c r="B163">
        <v>0</v>
      </c>
      <c r="C163">
        <f t="shared" si="2"/>
        <v>1210</v>
      </c>
      <c r="D163">
        <f>ekodom36[[#This Row],[retencja]]+ekodom36[[#This Row],[Stan przed]]</f>
        <v>1210</v>
      </c>
      <c r="E163">
        <f>IF(ekodom36[[#This Row],[Dzień tygodnia]] = 3, 260, 190)</f>
        <v>190</v>
      </c>
      <c r="F163">
        <f>WEEKDAY(ekodom36[[#This Row],[Data]],2)</f>
        <v>6</v>
      </c>
      <c r="G163" s="4">
        <f>IF(ekodom36[[#This Row],[retencja]]= 0, G162+1, 0)</f>
        <v>5</v>
      </c>
      <c r="H163" s="4">
        <f>IF(AND(AND(ekodom36[[#This Row],[Dni bez deszczu dp]] &gt;= 5, MOD(ekodom36[[#This Row],[Dni bez deszczu dp]], 5) = 0), ekodom36[[#This Row],[Czy dobry przedział ]] = "TAK"), 300, 0)</f>
        <v>300</v>
      </c>
      <c r="I163" s="4" t="str">
        <f>IF(AND(ekodom36[[#This Row],[Data]] &gt;= DATE(2022,4,1), ekodom36[[#This Row],[Data]]&lt;=DATE(2022,9, 30)), "TAK", "NIE")</f>
        <v>TAK</v>
      </c>
      <c r="J163" s="4">
        <f>ekodom36[[#This Row],[Zużycie rodzinne]]+ekodom36[[#This Row],[Specjalne dolanie]]</f>
        <v>490</v>
      </c>
      <c r="K163" s="4">
        <f>ekodom36[[#This Row],[Stan po renetcji]]-ekodom36[[#This Row],[Zmiana]]</f>
        <v>720</v>
      </c>
      <c r="L163" s="4">
        <f>MAX(ekodom36[[#This Row],[Zbiornik po zmianie]],0)</f>
        <v>720</v>
      </c>
    </row>
    <row r="164" spans="1:12" x14ac:dyDescent="0.45">
      <c r="A164" s="1">
        <v>44724</v>
      </c>
      <c r="B164">
        <v>0</v>
      </c>
      <c r="C164">
        <f t="shared" si="2"/>
        <v>720</v>
      </c>
      <c r="D164">
        <f>ekodom36[[#This Row],[retencja]]+ekodom36[[#This Row],[Stan przed]]</f>
        <v>720</v>
      </c>
      <c r="E164">
        <f>IF(ekodom36[[#This Row],[Dzień tygodnia]] = 3, 260, 190)</f>
        <v>190</v>
      </c>
      <c r="F164">
        <f>WEEKDAY(ekodom36[[#This Row],[Data]],2)</f>
        <v>7</v>
      </c>
      <c r="G164" s="4">
        <f>IF(ekodom36[[#This Row],[retencja]]= 0, G163+1, 0)</f>
        <v>6</v>
      </c>
      <c r="H164" s="4">
        <f>IF(AND(AND(ekodom36[[#This Row],[Dni bez deszczu dp]] &gt;= 5, MOD(ekodom36[[#This Row],[Dni bez deszczu dp]], 5) = 0), ekodom36[[#This Row],[Czy dobry przedział ]] = "TAK"), 300, 0)</f>
        <v>0</v>
      </c>
      <c r="I164" s="4" t="str">
        <f>IF(AND(ekodom36[[#This Row],[Data]] &gt;= DATE(2022,4,1), ekodom36[[#This Row],[Data]]&lt;=DATE(2022,9, 30)), "TAK", "NIE")</f>
        <v>TAK</v>
      </c>
      <c r="J164" s="4">
        <f>ekodom36[[#This Row],[Zużycie rodzinne]]+ekodom36[[#This Row],[Specjalne dolanie]]</f>
        <v>190</v>
      </c>
      <c r="K164" s="4">
        <f>ekodom36[[#This Row],[Stan po renetcji]]-ekodom36[[#This Row],[Zmiana]]</f>
        <v>530</v>
      </c>
      <c r="L164" s="4">
        <f>MAX(ekodom36[[#This Row],[Zbiornik po zmianie]],0)</f>
        <v>530</v>
      </c>
    </row>
    <row r="165" spans="1:12" x14ac:dyDescent="0.45">
      <c r="A165" s="1">
        <v>44725</v>
      </c>
      <c r="B165">
        <v>0</v>
      </c>
      <c r="C165">
        <f t="shared" si="2"/>
        <v>530</v>
      </c>
      <c r="D165">
        <f>ekodom36[[#This Row],[retencja]]+ekodom36[[#This Row],[Stan przed]]</f>
        <v>530</v>
      </c>
      <c r="E165">
        <f>IF(ekodom36[[#This Row],[Dzień tygodnia]] = 3, 260, 190)</f>
        <v>190</v>
      </c>
      <c r="F165">
        <f>WEEKDAY(ekodom36[[#This Row],[Data]],2)</f>
        <v>1</v>
      </c>
      <c r="G165" s="4">
        <f>IF(ekodom36[[#This Row],[retencja]]= 0, G164+1, 0)</f>
        <v>7</v>
      </c>
      <c r="H165" s="4">
        <f>IF(AND(AND(ekodom36[[#This Row],[Dni bez deszczu dp]] &gt;= 5, MOD(ekodom36[[#This Row],[Dni bez deszczu dp]], 5) = 0), ekodom36[[#This Row],[Czy dobry przedział ]] = "TAK"), 300, 0)</f>
        <v>0</v>
      </c>
      <c r="I165" s="4" t="str">
        <f>IF(AND(ekodom36[[#This Row],[Data]] &gt;= DATE(2022,4,1), ekodom36[[#This Row],[Data]]&lt;=DATE(2022,9, 30)), "TAK", "NIE")</f>
        <v>TAK</v>
      </c>
      <c r="J165" s="4">
        <f>ekodom36[[#This Row],[Zużycie rodzinne]]+ekodom36[[#This Row],[Specjalne dolanie]]</f>
        <v>190</v>
      </c>
      <c r="K165" s="4">
        <f>ekodom36[[#This Row],[Stan po renetcji]]-ekodom36[[#This Row],[Zmiana]]</f>
        <v>340</v>
      </c>
      <c r="L165" s="4">
        <f>MAX(ekodom36[[#This Row],[Zbiornik po zmianie]],0)</f>
        <v>340</v>
      </c>
    </row>
    <row r="166" spans="1:12" x14ac:dyDescent="0.45">
      <c r="A166" s="1">
        <v>44726</v>
      </c>
      <c r="B166">
        <v>0</v>
      </c>
      <c r="C166">
        <f t="shared" si="2"/>
        <v>340</v>
      </c>
      <c r="D166">
        <f>ekodom36[[#This Row],[retencja]]+ekodom36[[#This Row],[Stan przed]]</f>
        <v>340</v>
      </c>
      <c r="E166">
        <f>IF(ekodom36[[#This Row],[Dzień tygodnia]] = 3, 260, 190)</f>
        <v>190</v>
      </c>
      <c r="F166">
        <f>WEEKDAY(ekodom36[[#This Row],[Data]],2)</f>
        <v>2</v>
      </c>
      <c r="G166" s="4">
        <f>IF(ekodom36[[#This Row],[retencja]]= 0, G165+1, 0)</f>
        <v>8</v>
      </c>
      <c r="H166" s="4">
        <f>IF(AND(AND(ekodom36[[#This Row],[Dni bez deszczu dp]] &gt;= 5, MOD(ekodom36[[#This Row],[Dni bez deszczu dp]], 5) = 0), ekodom36[[#This Row],[Czy dobry przedział ]] = "TAK"), 300, 0)</f>
        <v>0</v>
      </c>
      <c r="I166" s="4" t="str">
        <f>IF(AND(ekodom36[[#This Row],[Data]] &gt;= DATE(2022,4,1), ekodom36[[#This Row],[Data]]&lt;=DATE(2022,9, 30)), "TAK", "NIE")</f>
        <v>TAK</v>
      </c>
      <c r="J166" s="4">
        <f>ekodom36[[#This Row],[Zużycie rodzinne]]+ekodom36[[#This Row],[Specjalne dolanie]]</f>
        <v>190</v>
      </c>
      <c r="K166" s="4">
        <f>ekodom36[[#This Row],[Stan po renetcji]]-ekodom36[[#This Row],[Zmiana]]</f>
        <v>150</v>
      </c>
      <c r="L166" s="4">
        <f>MAX(ekodom36[[#This Row],[Zbiornik po zmianie]],0)</f>
        <v>150</v>
      </c>
    </row>
    <row r="167" spans="1:12" x14ac:dyDescent="0.45">
      <c r="A167" s="1">
        <v>44727</v>
      </c>
      <c r="B167">
        <v>0</v>
      </c>
      <c r="C167">
        <f t="shared" si="2"/>
        <v>150</v>
      </c>
      <c r="D167">
        <f>ekodom36[[#This Row],[retencja]]+ekodom36[[#This Row],[Stan przed]]</f>
        <v>150</v>
      </c>
      <c r="E167">
        <f>IF(ekodom36[[#This Row],[Dzień tygodnia]] = 3, 260, 190)</f>
        <v>260</v>
      </c>
      <c r="F167">
        <f>WEEKDAY(ekodom36[[#This Row],[Data]],2)</f>
        <v>3</v>
      </c>
      <c r="G167" s="4">
        <f>IF(ekodom36[[#This Row],[retencja]]= 0, G166+1, 0)</f>
        <v>9</v>
      </c>
      <c r="H167" s="4">
        <f>IF(AND(AND(ekodom36[[#This Row],[Dni bez deszczu dp]] &gt;= 5, MOD(ekodom36[[#This Row],[Dni bez deszczu dp]], 5) = 0), ekodom36[[#This Row],[Czy dobry przedział ]] = "TAK"), 300, 0)</f>
        <v>0</v>
      </c>
      <c r="I167" s="4" t="str">
        <f>IF(AND(ekodom36[[#This Row],[Data]] &gt;= DATE(2022,4,1), ekodom36[[#This Row],[Data]]&lt;=DATE(2022,9, 30)), "TAK", "NIE")</f>
        <v>TAK</v>
      </c>
      <c r="J167" s="4">
        <f>ekodom36[[#This Row],[Zużycie rodzinne]]+ekodom36[[#This Row],[Specjalne dolanie]]</f>
        <v>260</v>
      </c>
      <c r="K167" s="4">
        <f>ekodom36[[#This Row],[Stan po renetcji]]-ekodom36[[#This Row],[Zmiana]]</f>
        <v>-110</v>
      </c>
      <c r="L167" s="4">
        <f>MAX(ekodom36[[#This Row],[Zbiornik po zmianie]],0)</f>
        <v>0</v>
      </c>
    </row>
    <row r="168" spans="1:12" x14ac:dyDescent="0.45">
      <c r="A168" s="1">
        <v>44728</v>
      </c>
      <c r="B168">
        <v>0</v>
      </c>
      <c r="C168">
        <f t="shared" si="2"/>
        <v>0</v>
      </c>
      <c r="D168">
        <f>ekodom36[[#This Row],[retencja]]+ekodom36[[#This Row],[Stan przed]]</f>
        <v>0</v>
      </c>
      <c r="E168">
        <f>IF(ekodom36[[#This Row],[Dzień tygodnia]] = 3, 260, 190)</f>
        <v>190</v>
      </c>
      <c r="F168">
        <f>WEEKDAY(ekodom36[[#This Row],[Data]],2)</f>
        <v>4</v>
      </c>
      <c r="G168" s="4">
        <f>IF(ekodom36[[#This Row],[retencja]]= 0, G167+1, 0)</f>
        <v>10</v>
      </c>
      <c r="H168" s="4">
        <f>IF(AND(AND(ekodom36[[#This Row],[Dni bez deszczu dp]] &gt;= 5, MOD(ekodom36[[#This Row],[Dni bez deszczu dp]], 5) = 0), ekodom36[[#This Row],[Czy dobry przedział ]] = "TAK"), 300, 0)</f>
        <v>300</v>
      </c>
      <c r="I168" s="4" t="str">
        <f>IF(AND(ekodom36[[#This Row],[Data]] &gt;= DATE(2022,4,1), ekodom36[[#This Row],[Data]]&lt;=DATE(2022,9, 30)), "TAK", "NIE")</f>
        <v>TAK</v>
      </c>
      <c r="J168" s="4">
        <f>ekodom36[[#This Row],[Zużycie rodzinne]]+ekodom36[[#This Row],[Specjalne dolanie]]</f>
        <v>490</v>
      </c>
      <c r="K168" s="4">
        <f>ekodom36[[#This Row],[Stan po renetcji]]-ekodom36[[#This Row],[Zmiana]]</f>
        <v>-490</v>
      </c>
      <c r="L168" s="4">
        <f>MAX(ekodom36[[#This Row],[Zbiornik po zmianie]],0)</f>
        <v>0</v>
      </c>
    </row>
    <row r="169" spans="1:12" x14ac:dyDescent="0.45">
      <c r="A169" s="1">
        <v>44729</v>
      </c>
      <c r="B169">
        <v>998</v>
      </c>
      <c r="C169">
        <f t="shared" si="2"/>
        <v>0</v>
      </c>
      <c r="D169">
        <f>ekodom36[[#This Row],[retencja]]+ekodom36[[#This Row],[Stan przed]]</f>
        <v>998</v>
      </c>
      <c r="E169">
        <f>IF(ekodom36[[#This Row],[Dzień tygodnia]] = 3, 260, 190)</f>
        <v>190</v>
      </c>
      <c r="F169">
        <f>WEEKDAY(ekodom36[[#This Row],[Data]],2)</f>
        <v>5</v>
      </c>
      <c r="G169" s="4">
        <f>IF(ekodom36[[#This Row],[retencja]]= 0, G168+1, 0)</f>
        <v>0</v>
      </c>
      <c r="H169" s="4">
        <f>IF(AND(AND(ekodom36[[#This Row],[Dni bez deszczu dp]] &gt;= 5, MOD(ekodom36[[#This Row],[Dni bez deszczu dp]], 5) = 0), ekodom36[[#This Row],[Czy dobry przedział ]] = "TAK"), 300, 0)</f>
        <v>0</v>
      </c>
      <c r="I169" s="4" t="str">
        <f>IF(AND(ekodom36[[#This Row],[Data]] &gt;= DATE(2022,4,1), ekodom36[[#This Row],[Data]]&lt;=DATE(2022,9, 30)), "TAK", "NIE")</f>
        <v>TAK</v>
      </c>
      <c r="J169" s="4">
        <f>ekodom36[[#This Row],[Zużycie rodzinne]]+ekodom36[[#This Row],[Specjalne dolanie]]</f>
        <v>190</v>
      </c>
      <c r="K169" s="4">
        <f>ekodom36[[#This Row],[Stan po renetcji]]-ekodom36[[#This Row],[Zmiana]]</f>
        <v>808</v>
      </c>
      <c r="L169" s="4">
        <f>MAX(ekodom36[[#This Row],[Zbiornik po zmianie]],0)</f>
        <v>808</v>
      </c>
    </row>
    <row r="170" spans="1:12" x14ac:dyDescent="0.45">
      <c r="A170" s="1">
        <v>44730</v>
      </c>
      <c r="B170">
        <v>0</v>
      </c>
      <c r="C170">
        <f t="shared" si="2"/>
        <v>808</v>
      </c>
      <c r="D170">
        <f>ekodom36[[#This Row],[retencja]]+ekodom36[[#This Row],[Stan przed]]</f>
        <v>808</v>
      </c>
      <c r="E170">
        <f>IF(ekodom36[[#This Row],[Dzień tygodnia]] = 3, 260, 190)</f>
        <v>190</v>
      </c>
      <c r="F170">
        <f>WEEKDAY(ekodom36[[#This Row],[Data]],2)</f>
        <v>6</v>
      </c>
      <c r="G170" s="4">
        <f>IF(ekodom36[[#This Row],[retencja]]= 0, G169+1, 0)</f>
        <v>1</v>
      </c>
      <c r="H170" s="4">
        <f>IF(AND(AND(ekodom36[[#This Row],[Dni bez deszczu dp]] &gt;= 5, MOD(ekodom36[[#This Row],[Dni bez deszczu dp]], 5) = 0), ekodom36[[#This Row],[Czy dobry przedział ]] = "TAK"), 300, 0)</f>
        <v>0</v>
      </c>
      <c r="I170" s="4" t="str">
        <f>IF(AND(ekodom36[[#This Row],[Data]] &gt;= DATE(2022,4,1), ekodom36[[#This Row],[Data]]&lt;=DATE(2022,9, 30)), "TAK", "NIE")</f>
        <v>TAK</v>
      </c>
      <c r="J170" s="4">
        <f>ekodom36[[#This Row],[Zużycie rodzinne]]+ekodom36[[#This Row],[Specjalne dolanie]]</f>
        <v>190</v>
      </c>
      <c r="K170" s="4">
        <f>ekodom36[[#This Row],[Stan po renetcji]]-ekodom36[[#This Row],[Zmiana]]</f>
        <v>618</v>
      </c>
      <c r="L170" s="4">
        <f>MAX(ekodom36[[#This Row],[Zbiornik po zmianie]],0)</f>
        <v>618</v>
      </c>
    </row>
    <row r="171" spans="1:12" x14ac:dyDescent="0.45">
      <c r="A171" s="1">
        <v>44731</v>
      </c>
      <c r="B171">
        <v>0</v>
      </c>
      <c r="C171">
        <f t="shared" si="2"/>
        <v>618</v>
      </c>
      <c r="D171">
        <f>ekodom36[[#This Row],[retencja]]+ekodom36[[#This Row],[Stan przed]]</f>
        <v>618</v>
      </c>
      <c r="E171">
        <f>IF(ekodom36[[#This Row],[Dzień tygodnia]] = 3, 260, 190)</f>
        <v>190</v>
      </c>
      <c r="F171">
        <f>WEEKDAY(ekodom36[[#This Row],[Data]],2)</f>
        <v>7</v>
      </c>
      <c r="G171" s="4">
        <f>IF(ekodom36[[#This Row],[retencja]]= 0, G170+1, 0)</f>
        <v>2</v>
      </c>
      <c r="H171" s="4">
        <f>IF(AND(AND(ekodom36[[#This Row],[Dni bez deszczu dp]] &gt;= 5, MOD(ekodom36[[#This Row],[Dni bez deszczu dp]], 5) = 0), ekodom36[[#This Row],[Czy dobry przedział ]] = "TAK"), 300, 0)</f>
        <v>0</v>
      </c>
      <c r="I171" s="4" t="str">
        <f>IF(AND(ekodom36[[#This Row],[Data]] &gt;= DATE(2022,4,1), ekodom36[[#This Row],[Data]]&lt;=DATE(2022,9, 30)), "TAK", "NIE")</f>
        <v>TAK</v>
      </c>
      <c r="J171" s="4">
        <f>ekodom36[[#This Row],[Zużycie rodzinne]]+ekodom36[[#This Row],[Specjalne dolanie]]</f>
        <v>190</v>
      </c>
      <c r="K171" s="4">
        <f>ekodom36[[#This Row],[Stan po renetcji]]-ekodom36[[#This Row],[Zmiana]]</f>
        <v>428</v>
      </c>
      <c r="L171" s="4">
        <f>MAX(ekodom36[[#This Row],[Zbiornik po zmianie]],0)</f>
        <v>428</v>
      </c>
    </row>
    <row r="172" spans="1:12" x14ac:dyDescent="0.45">
      <c r="A172" s="1">
        <v>44732</v>
      </c>
      <c r="B172">
        <v>0</v>
      </c>
      <c r="C172">
        <f t="shared" si="2"/>
        <v>428</v>
      </c>
      <c r="D172">
        <f>ekodom36[[#This Row],[retencja]]+ekodom36[[#This Row],[Stan przed]]</f>
        <v>428</v>
      </c>
      <c r="E172">
        <f>IF(ekodom36[[#This Row],[Dzień tygodnia]] = 3, 260, 190)</f>
        <v>190</v>
      </c>
      <c r="F172">
        <f>WEEKDAY(ekodom36[[#This Row],[Data]],2)</f>
        <v>1</v>
      </c>
      <c r="G172" s="4">
        <f>IF(ekodom36[[#This Row],[retencja]]= 0, G171+1, 0)</f>
        <v>3</v>
      </c>
      <c r="H172" s="4">
        <f>IF(AND(AND(ekodom36[[#This Row],[Dni bez deszczu dp]] &gt;= 5, MOD(ekodom36[[#This Row],[Dni bez deszczu dp]], 5) = 0), ekodom36[[#This Row],[Czy dobry przedział ]] = "TAK"), 300, 0)</f>
        <v>0</v>
      </c>
      <c r="I172" s="4" t="str">
        <f>IF(AND(ekodom36[[#This Row],[Data]] &gt;= DATE(2022,4,1), ekodom36[[#This Row],[Data]]&lt;=DATE(2022,9, 30)), "TAK", "NIE")</f>
        <v>TAK</v>
      </c>
      <c r="J172" s="4">
        <f>ekodom36[[#This Row],[Zużycie rodzinne]]+ekodom36[[#This Row],[Specjalne dolanie]]</f>
        <v>190</v>
      </c>
      <c r="K172" s="4">
        <f>ekodom36[[#This Row],[Stan po renetcji]]-ekodom36[[#This Row],[Zmiana]]</f>
        <v>238</v>
      </c>
      <c r="L172" s="4">
        <f>MAX(ekodom36[[#This Row],[Zbiornik po zmianie]],0)</f>
        <v>238</v>
      </c>
    </row>
    <row r="173" spans="1:12" x14ac:dyDescent="0.45">
      <c r="A173" s="1">
        <v>44733</v>
      </c>
      <c r="B173">
        <v>0</v>
      </c>
      <c r="C173">
        <f t="shared" si="2"/>
        <v>238</v>
      </c>
      <c r="D173">
        <f>ekodom36[[#This Row],[retencja]]+ekodom36[[#This Row],[Stan przed]]</f>
        <v>238</v>
      </c>
      <c r="E173">
        <f>IF(ekodom36[[#This Row],[Dzień tygodnia]] = 3, 260, 190)</f>
        <v>190</v>
      </c>
      <c r="F173">
        <f>WEEKDAY(ekodom36[[#This Row],[Data]],2)</f>
        <v>2</v>
      </c>
      <c r="G173" s="4">
        <f>IF(ekodom36[[#This Row],[retencja]]= 0, G172+1, 0)</f>
        <v>4</v>
      </c>
      <c r="H173" s="4">
        <f>IF(AND(AND(ekodom36[[#This Row],[Dni bez deszczu dp]] &gt;= 5, MOD(ekodom36[[#This Row],[Dni bez deszczu dp]], 5) = 0), ekodom36[[#This Row],[Czy dobry przedział ]] = "TAK"), 300, 0)</f>
        <v>0</v>
      </c>
      <c r="I173" s="4" t="str">
        <f>IF(AND(ekodom36[[#This Row],[Data]] &gt;= DATE(2022,4,1), ekodom36[[#This Row],[Data]]&lt;=DATE(2022,9, 30)), "TAK", "NIE")</f>
        <v>TAK</v>
      </c>
      <c r="J173" s="4">
        <f>ekodom36[[#This Row],[Zużycie rodzinne]]+ekodom36[[#This Row],[Specjalne dolanie]]</f>
        <v>190</v>
      </c>
      <c r="K173" s="4">
        <f>ekodom36[[#This Row],[Stan po renetcji]]-ekodom36[[#This Row],[Zmiana]]</f>
        <v>48</v>
      </c>
      <c r="L173" s="4">
        <f>MAX(ekodom36[[#This Row],[Zbiornik po zmianie]],0)</f>
        <v>48</v>
      </c>
    </row>
    <row r="174" spans="1:12" x14ac:dyDescent="0.45">
      <c r="A174" s="1">
        <v>44734</v>
      </c>
      <c r="B174">
        <v>0</v>
      </c>
      <c r="C174">
        <f t="shared" si="2"/>
        <v>48</v>
      </c>
      <c r="D174">
        <f>ekodom36[[#This Row],[retencja]]+ekodom36[[#This Row],[Stan przed]]</f>
        <v>48</v>
      </c>
      <c r="E174">
        <f>IF(ekodom36[[#This Row],[Dzień tygodnia]] = 3, 260, 190)</f>
        <v>260</v>
      </c>
      <c r="F174">
        <f>WEEKDAY(ekodom36[[#This Row],[Data]],2)</f>
        <v>3</v>
      </c>
      <c r="G174" s="4">
        <f>IF(ekodom36[[#This Row],[retencja]]= 0, G173+1, 0)</f>
        <v>5</v>
      </c>
      <c r="H174" s="4">
        <f>IF(AND(AND(ekodom36[[#This Row],[Dni bez deszczu dp]] &gt;= 5, MOD(ekodom36[[#This Row],[Dni bez deszczu dp]], 5) = 0), ekodom36[[#This Row],[Czy dobry przedział ]] = "TAK"), 300, 0)</f>
        <v>300</v>
      </c>
      <c r="I174" s="4" t="str">
        <f>IF(AND(ekodom36[[#This Row],[Data]] &gt;= DATE(2022,4,1), ekodom36[[#This Row],[Data]]&lt;=DATE(2022,9, 30)), "TAK", "NIE")</f>
        <v>TAK</v>
      </c>
      <c r="J174" s="4">
        <f>ekodom36[[#This Row],[Zużycie rodzinne]]+ekodom36[[#This Row],[Specjalne dolanie]]</f>
        <v>560</v>
      </c>
      <c r="K174" s="4">
        <f>ekodom36[[#This Row],[Stan po renetcji]]-ekodom36[[#This Row],[Zmiana]]</f>
        <v>-512</v>
      </c>
      <c r="L174" s="4">
        <f>MAX(ekodom36[[#This Row],[Zbiornik po zmianie]],0)</f>
        <v>0</v>
      </c>
    </row>
    <row r="175" spans="1:12" x14ac:dyDescent="0.45">
      <c r="A175" s="1">
        <v>44735</v>
      </c>
      <c r="B175">
        <v>0</v>
      </c>
      <c r="C175">
        <f t="shared" si="2"/>
        <v>0</v>
      </c>
      <c r="D175">
        <f>ekodom36[[#This Row],[retencja]]+ekodom36[[#This Row],[Stan przed]]</f>
        <v>0</v>
      </c>
      <c r="E175">
        <f>IF(ekodom36[[#This Row],[Dzień tygodnia]] = 3, 260, 190)</f>
        <v>190</v>
      </c>
      <c r="F175">
        <f>WEEKDAY(ekodom36[[#This Row],[Data]],2)</f>
        <v>4</v>
      </c>
      <c r="G175" s="4">
        <f>IF(ekodom36[[#This Row],[retencja]]= 0, G174+1, 0)</f>
        <v>6</v>
      </c>
      <c r="H175" s="4">
        <f>IF(AND(AND(ekodom36[[#This Row],[Dni bez deszczu dp]] &gt;= 5, MOD(ekodom36[[#This Row],[Dni bez deszczu dp]], 5) = 0), ekodom36[[#This Row],[Czy dobry przedział ]] = "TAK"), 300, 0)</f>
        <v>0</v>
      </c>
      <c r="I175" s="4" t="str">
        <f>IF(AND(ekodom36[[#This Row],[Data]] &gt;= DATE(2022,4,1), ekodom36[[#This Row],[Data]]&lt;=DATE(2022,9, 30)), "TAK", "NIE")</f>
        <v>TAK</v>
      </c>
      <c r="J175" s="4">
        <f>ekodom36[[#This Row],[Zużycie rodzinne]]+ekodom36[[#This Row],[Specjalne dolanie]]</f>
        <v>190</v>
      </c>
      <c r="K175" s="4">
        <f>ekodom36[[#This Row],[Stan po renetcji]]-ekodom36[[#This Row],[Zmiana]]</f>
        <v>-190</v>
      </c>
      <c r="L175" s="4">
        <f>MAX(ekodom36[[#This Row],[Zbiornik po zmianie]],0)</f>
        <v>0</v>
      </c>
    </row>
    <row r="176" spans="1:12" x14ac:dyDescent="0.45">
      <c r="A176" s="1">
        <v>44736</v>
      </c>
      <c r="B176">
        <v>0</v>
      </c>
      <c r="C176">
        <f t="shared" si="2"/>
        <v>0</v>
      </c>
      <c r="D176">
        <f>ekodom36[[#This Row],[retencja]]+ekodom36[[#This Row],[Stan przed]]</f>
        <v>0</v>
      </c>
      <c r="E176">
        <f>IF(ekodom36[[#This Row],[Dzień tygodnia]] = 3, 260, 190)</f>
        <v>190</v>
      </c>
      <c r="F176">
        <f>WEEKDAY(ekodom36[[#This Row],[Data]],2)</f>
        <v>5</v>
      </c>
      <c r="G176" s="4">
        <f>IF(ekodom36[[#This Row],[retencja]]= 0, G175+1, 0)</f>
        <v>7</v>
      </c>
      <c r="H176" s="4">
        <f>IF(AND(AND(ekodom36[[#This Row],[Dni bez deszczu dp]] &gt;= 5, MOD(ekodom36[[#This Row],[Dni bez deszczu dp]], 5) = 0), ekodom36[[#This Row],[Czy dobry przedział ]] = "TAK"), 300, 0)</f>
        <v>0</v>
      </c>
      <c r="I176" s="4" t="str">
        <f>IF(AND(ekodom36[[#This Row],[Data]] &gt;= DATE(2022,4,1), ekodom36[[#This Row],[Data]]&lt;=DATE(2022,9, 30)), "TAK", "NIE")</f>
        <v>TAK</v>
      </c>
      <c r="J176" s="4">
        <f>ekodom36[[#This Row],[Zużycie rodzinne]]+ekodom36[[#This Row],[Specjalne dolanie]]</f>
        <v>190</v>
      </c>
      <c r="K176" s="4">
        <f>ekodom36[[#This Row],[Stan po renetcji]]-ekodom36[[#This Row],[Zmiana]]</f>
        <v>-190</v>
      </c>
      <c r="L176" s="4">
        <f>MAX(ekodom36[[#This Row],[Zbiornik po zmianie]],0)</f>
        <v>0</v>
      </c>
    </row>
    <row r="177" spans="1:12" x14ac:dyDescent="0.45">
      <c r="A177" s="1">
        <v>44737</v>
      </c>
      <c r="B177">
        <v>0</v>
      </c>
      <c r="C177">
        <f t="shared" si="2"/>
        <v>0</v>
      </c>
      <c r="D177">
        <f>ekodom36[[#This Row],[retencja]]+ekodom36[[#This Row],[Stan przed]]</f>
        <v>0</v>
      </c>
      <c r="E177">
        <f>IF(ekodom36[[#This Row],[Dzień tygodnia]] = 3, 260, 190)</f>
        <v>190</v>
      </c>
      <c r="F177">
        <f>WEEKDAY(ekodom36[[#This Row],[Data]],2)</f>
        <v>6</v>
      </c>
      <c r="G177" s="4">
        <f>IF(ekodom36[[#This Row],[retencja]]= 0, G176+1, 0)</f>
        <v>8</v>
      </c>
      <c r="H177" s="4">
        <f>IF(AND(AND(ekodom36[[#This Row],[Dni bez deszczu dp]] &gt;= 5, MOD(ekodom36[[#This Row],[Dni bez deszczu dp]], 5) = 0), ekodom36[[#This Row],[Czy dobry przedział ]] = "TAK"), 300, 0)</f>
        <v>0</v>
      </c>
      <c r="I177" s="4" t="str">
        <f>IF(AND(ekodom36[[#This Row],[Data]] &gt;= DATE(2022,4,1), ekodom36[[#This Row],[Data]]&lt;=DATE(2022,9, 30)), "TAK", "NIE")</f>
        <v>TAK</v>
      </c>
      <c r="J177" s="4">
        <f>ekodom36[[#This Row],[Zużycie rodzinne]]+ekodom36[[#This Row],[Specjalne dolanie]]</f>
        <v>190</v>
      </c>
      <c r="K177" s="4">
        <f>ekodom36[[#This Row],[Stan po renetcji]]-ekodom36[[#This Row],[Zmiana]]</f>
        <v>-190</v>
      </c>
      <c r="L177" s="4">
        <f>MAX(ekodom36[[#This Row],[Zbiornik po zmianie]],0)</f>
        <v>0</v>
      </c>
    </row>
    <row r="178" spans="1:12" x14ac:dyDescent="0.45">
      <c r="A178" s="1">
        <v>44738</v>
      </c>
      <c r="B178">
        <v>540</v>
      </c>
      <c r="C178">
        <f t="shared" si="2"/>
        <v>0</v>
      </c>
      <c r="D178">
        <f>ekodom36[[#This Row],[retencja]]+ekodom36[[#This Row],[Stan przed]]</f>
        <v>540</v>
      </c>
      <c r="E178">
        <f>IF(ekodom36[[#This Row],[Dzień tygodnia]] = 3, 260, 190)</f>
        <v>190</v>
      </c>
      <c r="F178">
        <f>WEEKDAY(ekodom36[[#This Row],[Data]],2)</f>
        <v>7</v>
      </c>
      <c r="G178" s="4">
        <f>IF(ekodom36[[#This Row],[retencja]]= 0, G177+1, 0)</f>
        <v>0</v>
      </c>
      <c r="H178" s="4">
        <f>IF(AND(AND(ekodom36[[#This Row],[Dni bez deszczu dp]] &gt;= 5, MOD(ekodom36[[#This Row],[Dni bez deszczu dp]], 5) = 0), ekodom36[[#This Row],[Czy dobry przedział ]] = "TAK"), 300, 0)</f>
        <v>0</v>
      </c>
      <c r="I178" s="4" t="str">
        <f>IF(AND(ekodom36[[#This Row],[Data]] &gt;= DATE(2022,4,1), ekodom36[[#This Row],[Data]]&lt;=DATE(2022,9, 30)), "TAK", "NIE")</f>
        <v>TAK</v>
      </c>
      <c r="J178" s="4">
        <f>ekodom36[[#This Row],[Zużycie rodzinne]]+ekodom36[[#This Row],[Specjalne dolanie]]</f>
        <v>190</v>
      </c>
      <c r="K178" s="4">
        <f>ekodom36[[#This Row],[Stan po renetcji]]-ekodom36[[#This Row],[Zmiana]]</f>
        <v>350</v>
      </c>
      <c r="L178" s="4">
        <f>MAX(ekodom36[[#This Row],[Zbiornik po zmianie]],0)</f>
        <v>350</v>
      </c>
    </row>
    <row r="179" spans="1:12" x14ac:dyDescent="0.45">
      <c r="A179" s="1">
        <v>44739</v>
      </c>
      <c r="B179">
        <v>607</v>
      </c>
      <c r="C179">
        <f t="shared" si="2"/>
        <v>350</v>
      </c>
      <c r="D179">
        <f>ekodom36[[#This Row],[retencja]]+ekodom36[[#This Row],[Stan przed]]</f>
        <v>957</v>
      </c>
      <c r="E179">
        <f>IF(ekodom36[[#This Row],[Dzień tygodnia]] = 3, 260, 190)</f>
        <v>190</v>
      </c>
      <c r="F179">
        <f>WEEKDAY(ekodom36[[#This Row],[Data]],2)</f>
        <v>1</v>
      </c>
      <c r="G179" s="4">
        <f>IF(ekodom36[[#This Row],[retencja]]= 0, G178+1, 0)</f>
        <v>0</v>
      </c>
      <c r="H179" s="4">
        <f>IF(AND(AND(ekodom36[[#This Row],[Dni bez deszczu dp]] &gt;= 5, MOD(ekodom36[[#This Row],[Dni bez deszczu dp]], 5) = 0), ekodom36[[#This Row],[Czy dobry przedział ]] = "TAK"), 300, 0)</f>
        <v>0</v>
      </c>
      <c r="I179" s="4" t="str">
        <f>IF(AND(ekodom36[[#This Row],[Data]] &gt;= DATE(2022,4,1), ekodom36[[#This Row],[Data]]&lt;=DATE(2022,9, 30)), "TAK", "NIE")</f>
        <v>TAK</v>
      </c>
      <c r="J179" s="4">
        <f>ekodom36[[#This Row],[Zużycie rodzinne]]+ekodom36[[#This Row],[Specjalne dolanie]]</f>
        <v>190</v>
      </c>
      <c r="K179" s="4">
        <f>ekodom36[[#This Row],[Stan po renetcji]]-ekodom36[[#This Row],[Zmiana]]</f>
        <v>767</v>
      </c>
      <c r="L179" s="4">
        <f>MAX(ekodom36[[#This Row],[Zbiornik po zmianie]],0)</f>
        <v>767</v>
      </c>
    </row>
    <row r="180" spans="1:12" x14ac:dyDescent="0.45">
      <c r="A180" s="1">
        <v>44740</v>
      </c>
      <c r="B180">
        <v>603</v>
      </c>
      <c r="C180">
        <f t="shared" si="2"/>
        <v>767</v>
      </c>
      <c r="D180">
        <f>ekodom36[[#This Row],[retencja]]+ekodom36[[#This Row],[Stan przed]]</f>
        <v>1370</v>
      </c>
      <c r="E180">
        <f>IF(ekodom36[[#This Row],[Dzień tygodnia]] = 3, 260, 190)</f>
        <v>190</v>
      </c>
      <c r="F180">
        <f>WEEKDAY(ekodom36[[#This Row],[Data]],2)</f>
        <v>2</v>
      </c>
      <c r="G180" s="4">
        <f>IF(ekodom36[[#This Row],[retencja]]= 0, G179+1, 0)</f>
        <v>0</v>
      </c>
      <c r="H180" s="4">
        <f>IF(AND(AND(ekodom36[[#This Row],[Dni bez deszczu dp]] &gt;= 5, MOD(ekodom36[[#This Row],[Dni bez deszczu dp]], 5) = 0), ekodom36[[#This Row],[Czy dobry przedział ]] = "TAK"), 300, 0)</f>
        <v>0</v>
      </c>
      <c r="I180" s="4" t="str">
        <f>IF(AND(ekodom36[[#This Row],[Data]] &gt;= DATE(2022,4,1), ekodom36[[#This Row],[Data]]&lt;=DATE(2022,9, 30)), "TAK", "NIE")</f>
        <v>TAK</v>
      </c>
      <c r="J180" s="4">
        <f>ekodom36[[#This Row],[Zużycie rodzinne]]+ekodom36[[#This Row],[Specjalne dolanie]]</f>
        <v>190</v>
      </c>
      <c r="K180" s="4">
        <f>ekodom36[[#This Row],[Stan po renetcji]]-ekodom36[[#This Row],[Zmiana]]</f>
        <v>1180</v>
      </c>
      <c r="L180" s="4">
        <f>MAX(ekodom36[[#This Row],[Zbiornik po zmianie]],0)</f>
        <v>1180</v>
      </c>
    </row>
    <row r="181" spans="1:12" x14ac:dyDescent="0.45">
      <c r="A181" s="1">
        <v>44741</v>
      </c>
      <c r="B181">
        <v>0</v>
      </c>
      <c r="C181">
        <f t="shared" si="2"/>
        <v>1180</v>
      </c>
      <c r="D181">
        <f>ekodom36[[#This Row],[retencja]]+ekodom36[[#This Row],[Stan przed]]</f>
        <v>1180</v>
      </c>
      <c r="E181">
        <f>IF(ekodom36[[#This Row],[Dzień tygodnia]] = 3, 260, 190)</f>
        <v>260</v>
      </c>
      <c r="F181">
        <f>WEEKDAY(ekodom36[[#This Row],[Data]],2)</f>
        <v>3</v>
      </c>
      <c r="G181" s="4">
        <f>IF(ekodom36[[#This Row],[retencja]]= 0, G180+1, 0)</f>
        <v>1</v>
      </c>
      <c r="H181" s="4">
        <f>IF(AND(AND(ekodom36[[#This Row],[Dni bez deszczu dp]] &gt;= 5, MOD(ekodom36[[#This Row],[Dni bez deszczu dp]], 5) = 0), ekodom36[[#This Row],[Czy dobry przedział ]] = "TAK"), 300, 0)</f>
        <v>0</v>
      </c>
      <c r="I181" s="4" t="str">
        <f>IF(AND(ekodom36[[#This Row],[Data]] &gt;= DATE(2022,4,1), ekodom36[[#This Row],[Data]]&lt;=DATE(2022,9, 30)), "TAK", "NIE")</f>
        <v>TAK</v>
      </c>
      <c r="J181" s="4">
        <f>ekodom36[[#This Row],[Zużycie rodzinne]]+ekodom36[[#This Row],[Specjalne dolanie]]</f>
        <v>260</v>
      </c>
      <c r="K181" s="4">
        <f>ekodom36[[#This Row],[Stan po renetcji]]-ekodom36[[#This Row],[Zmiana]]</f>
        <v>920</v>
      </c>
      <c r="L181" s="4">
        <f>MAX(ekodom36[[#This Row],[Zbiornik po zmianie]],0)</f>
        <v>920</v>
      </c>
    </row>
    <row r="182" spans="1:12" x14ac:dyDescent="0.45">
      <c r="A182" s="1">
        <v>44742</v>
      </c>
      <c r="B182">
        <v>0</v>
      </c>
      <c r="C182">
        <f t="shared" si="2"/>
        <v>920</v>
      </c>
      <c r="D182">
        <f>ekodom36[[#This Row],[retencja]]+ekodom36[[#This Row],[Stan przed]]</f>
        <v>920</v>
      </c>
      <c r="E182">
        <f>IF(ekodom36[[#This Row],[Dzień tygodnia]] = 3, 260, 190)</f>
        <v>190</v>
      </c>
      <c r="F182">
        <f>WEEKDAY(ekodom36[[#This Row],[Data]],2)</f>
        <v>4</v>
      </c>
      <c r="G182" s="4">
        <f>IF(ekodom36[[#This Row],[retencja]]= 0, G181+1, 0)</f>
        <v>2</v>
      </c>
      <c r="H182" s="4">
        <f>IF(AND(AND(ekodom36[[#This Row],[Dni bez deszczu dp]] &gt;= 5, MOD(ekodom36[[#This Row],[Dni bez deszczu dp]], 5) = 0), ekodom36[[#This Row],[Czy dobry przedział ]] = "TAK"), 300, 0)</f>
        <v>0</v>
      </c>
      <c r="I182" s="4" t="str">
        <f>IF(AND(ekodom36[[#This Row],[Data]] &gt;= DATE(2022,4,1), ekodom36[[#This Row],[Data]]&lt;=DATE(2022,9, 30)), "TAK", "NIE")</f>
        <v>TAK</v>
      </c>
      <c r="J182" s="4">
        <f>ekodom36[[#This Row],[Zużycie rodzinne]]+ekodom36[[#This Row],[Specjalne dolanie]]</f>
        <v>190</v>
      </c>
      <c r="K182" s="4">
        <f>ekodom36[[#This Row],[Stan po renetcji]]-ekodom36[[#This Row],[Zmiana]]</f>
        <v>730</v>
      </c>
      <c r="L182" s="4">
        <f>MAX(ekodom36[[#This Row],[Zbiornik po zmianie]],0)</f>
        <v>730</v>
      </c>
    </row>
    <row r="183" spans="1:12" x14ac:dyDescent="0.45">
      <c r="A183" s="1">
        <v>44743</v>
      </c>
      <c r="B183">
        <v>0</v>
      </c>
      <c r="C183">
        <f t="shared" si="2"/>
        <v>730</v>
      </c>
      <c r="D183">
        <f>ekodom36[[#This Row],[retencja]]+ekodom36[[#This Row],[Stan przed]]</f>
        <v>730</v>
      </c>
      <c r="E183">
        <f>IF(ekodom36[[#This Row],[Dzień tygodnia]] = 3, 260, 190)</f>
        <v>190</v>
      </c>
      <c r="F183">
        <f>WEEKDAY(ekodom36[[#This Row],[Data]],2)</f>
        <v>5</v>
      </c>
      <c r="G183" s="4">
        <f>IF(ekodom36[[#This Row],[retencja]]= 0, G182+1, 0)</f>
        <v>3</v>
      </c>
      <c r="H183" s="4">
        <f>IF(AND(AND(ekodom36[[#This Row],[Dni bez deszczu dp]] &gt;= 5, MOD(ekodom36[[#This Row],[Dni bez deszczu dp]], 5) = 0), ekodom36[[#This Row],[Czy dobry przedział ]] = "TAK"), 300, 0)</f>
        <v>0</v>
      </c>
      <c r="I183" s="4" t="str">
        <f>IF(AND(ekodom36[[#This Row],[Data]] &gt;= DATE(2022,4,1), ekodom36[[#This Row],[Data]]&lt;=DATE(2022,9, 30)), "TAK", "NIE")</f>
        <v>TAK</v>
      </c>
      <c r="J183" s="4">
        <f>ekodom36[[#This Row],[Zużycie rodzinne]]+ekodom36[[#This Row],[Specjalne dolanie]]</f>
        <v>190</v>
      </c>
      <c r="K183" s="4">
        <f>ekodom36[[#This Row],[Stan po renetcji]]-ekodom36[[#This Row],[Zmiana]]</f>
        <v>540</v>
      </c>
      <c r="L183" s="4">
        <f>MAX(ekodom36[[#This Row],[Zbiornik po zmianie]],0)</f>
        <v>540</v>
      </c>
    </row>
    <row r="184" spans="1:12" x14ac:dyDescent="0.45">
      <c r="A184" s="1">
        <v>44744</v>
      </c>
      <c r="B184">
        <v>0</v>
      </c>
      <c r="C184">
        <f t="shared" si="2"/>
        <v>540</v>
      </c>
      <c r="D184">
        <f>ekodom36[[#This Row],[retencja]]+ekodom36[[#This Row],[Stan przed]]</f>
        <v>540</v>
      </c>
      <c r="E184">
        <f>IF(ekodom36[[#This Row],[Dzień tygodnia]] = 3, 260, 190)</f>
        <v>190</v>
      </c>
      <c r="F184">
        <f>WEEKDAY(ekodom36[[#This Row],[Data]],2)</f>
        <v>6</v>
      </c>
      <c r="G184" s="4">
        <f>IF(ekodom36[[#This Row],[retencja]]= 0, G183+1, 0)</f>
        <v>4</v>
      </c>
      <c r="H184" s="4">
        <f>IF(AND(AND(ekodom36[[#This Row],[Dni bez deszczu dp]] &gt;= 5, MOD(ekodom36[[#This Row],[Dni bez deszczu dp]], 5) = 0), ekodom36[[#This Row],[Czy dobry przedział ]] = "TAK"), 300, 0)</f>
        <v>0</v>
      </c>
      <c r="I184" s="4" t="str">
        <f>IF(AND(ekodom36[[#This Row],[Data]] &gt;= DATE(2022,4,1), ekodom36[[#This Row],[Data]]&lt;=DATE(2022,9, 30)), "TAK", "NIE")</f>
        <v>TAK</v>
      </c>
      <c r="J184" s="4">
        <f>ekodom36[[#This Row],[Zużycie rodzinne]]+ekodom36[[#This Row],[Specjalne dolanie]]</f>
        <v>190</v>
      </c>
      <c r="K184" s="4">
        <f>ekodom36[[#This Row],[Stan po renetcji]]-ekodom36[[#This Row],[Zmiana]]</f>
        <v>350</v>
      </c>
      <c r="L184" s="4">
        <f>MAX(ekodom36[[#This Row],[Zbiornik po zmianie]],0)</f>
        <v>350</v>
      </c>
    </row>
    <row r="185" spans="1:12" x14ac:dyDescent="0.45">
      <c r="A185" s="1">
        <v>44745</v>
      </c>
      <c r="B185">
        <v>0</v>
      </c>
      <c r="C185">
        <f t="shared" si="2"/>
        <v>350</v>
      </c>
      <c r="D185">
        <f>ekodom36[[#This Row],[retencja]]+ekodom36[[#This Row],[Stan przed]]</f>
        <v>350</v>
      </c>
      <c r="E185">
        <f>IF(ekodom36[[#This Row],[Dzień tygodnia]] = 3, 260, 190)</f>
        <v>190</v>
      </c>
      <c r="F185">
        <f>WEEKDAY(ekodom36[[#This Row],[Data]],2)</f>
        <v>7</v>
      </c>
      <c r="G185" s="4">
        <f>IF(ekodom36[[#This Row],[retencja]]= 0, G184+1, 0)</f>
        <v>5</v>
      </c>
      <c r="H185" s="4">
        <f>IF(AND(AND(ekodom36[[#This Row],[Dni bez deszczu dp]] &gt;= 5, MOD(ekodom36[[#This Row],[Dni bez deszczu dp]], 5) = 0), ekodom36[[#This Row],[Czy dobry przedział ]] = "TAK"), 300, 0)</f>
        <v>300</v>
      </c>
      <c r="I185" s="4" t="str">
        <f>IF(AND(ekodom36[[#This Row],[Data]] &gt;= DATE(2022,4,1), ekodom36[[#This Row],[Data]]&lt;=DATE(2022,9, 30)), "TAK", "NIE")</f>
        <v>TAK</v>
      </c>
      <c r="J185" s="4">
        <f>ekodom36[[#This Row],[Zużycie rodzinne]]+ekodom36[[#This Row],[Specjalne dolanie]]</f>
        <v>490</v>
      </c>
      <c r="K185" s="4">
        <f>ekodom36[[#This Row],[Stan po renetcji]]-ekodom36[[#This Row],[Zmiana]]</f>
        <v>-140</v>
      </c>
      <c r="L185" s="4">
        <f>MAX(ekodom36[[#This Row],[Zbiornik po zmianie]],0)</f>
        <v>0</v>
      </c>
    </row>
    <row r="186" spans="1:12" x14ac:dyDescent="0.45">
      <c r="A186" s="1">
        <v>44746</v>
      </c>
      <c r="B186">
        <v>0</v>
      </c>
      <c r="C186">
        <f t="shared" si="2"/>
        <v>0</v>
      </c>
      <c r="D186">
        <f>ekodom36[[#This Row],[retencja]]+ekodom36[[#This Row],[Stan przed]]</f>
        <v>0</v>
      </c>
      <c r="E186">
        <f>IF(ekodom36[[#This Row],[Dzień tygodnia]] = 3, 260, 190)</f>
        <v>190</v>
      </c>
      <c r="F186">
        <f>WEEKDAY(ekodom36[[#This Row],[Data]],2)</f>
        <v>1</v>
      </c>
      <c r="G186" s="4">
        <f>IF(ekodom36[[#This Row],[retencja]]= 0, G185+1, 0)</f>
        <v>6</v>
      </c>
      <c r="H186" s="4">
        <f>IF(AND(AND(ekodom36[[#This Row],[Dni bez deszczu dp]] &gt;= 5, MOD(ekodom36[[#This Row],[Dni bez deszczu dp]], 5) = 0), ekodom36[[#This Row],[Czy dobry przedział ]] = "TAK"), 300, 0)</f>
        <v>0</v>
      </c>
      <c r="I186" s="4" t="str">
        <f>IF(AND(ekodom36[[#This Row],[Data]] &gt;= DATE(2022,4,1), ekodom36[[#This Row],[Data]]&lt;=DATE(2022,9, 30)), "TAK", "NIE")</f>
        <v>TAK</v>
      </c>
      <c r="J186" s="4">
        <f>ekodom36[[#This Row],[Zużycie rodzinne]]+ekodom36[[#This Row],[Specjalne dolanie]]</f>
        <v>190</v>
      </c>
      <c r="K186" s="4">
        <f>ekodom36[[#This Row],[Stan po renetcji]]-ekodom36[[#This Row],[Zmiana]]</f>
        <v>-190</v>
      </c>
      <c r="L186" s="4">
        <f>MAX(ekodom36[[#This Row],[Zbiornik po zmianie]],0)</f>
        <v>0</v>
      </c>
    </row>
    <row r="187" spans="1:12" x14ac:dyDescent="0.45">
      <c r="A187" s="1">
        <v>44747</v>
      </c>
      <c r="B187">
        <v>0</v>
      </c>
      <c r="C187">
        <f t="shared" si="2"/>
        <v>0</v>
      </c>
      <c r="D187">
        <f>ekodom36[[#This Row],[retencja]]+ekodom36[[#This Row],[Stan przed]]</f>
        <v>0</v>
      </c>
      <c r="E187">
        <f>IF(ekodom36[[#This Row],[Dzień tygodnia]] = 3, 260, 190)</f>
        <v>190</v>
      </c>
      <c r="F187">
        <f>WEEKDAY(ekodom36[[#This Row],[Data]],2)</f>
        <v>2</v>
      </c>
      <c r="G187" s="4">
        <f>IF(ekodom36[[#This Row],[retencja]]= 0, G186+1, 0)</f>
        <v>7</v>
      </c>
      <c r="H187" s="4">
        <f>IF(AND(AND(ekodom36[[#This Row],[Dni bez deszczu dp]] &gt;= 5, MOD(ekodom36[[#This Row],[Dni bez deszczu dp]], 5) = 0), ekodom36[[#This Row],[Czy dobry przedział ]] = "TAK"), 300, 0)</f>
        <v>0</v>
      </c>
      <c r="I187" s="4" t="str">
        <f>IF(AND(ekodom36[[#This Row],[Data]] &gt;= DATE(2022,4,1), ekodom36[[#This Row],[Data]]&lt;=DATE(2022,9, 30)), "TAK", "NIE")</f>
        <v>TAK</v>
      </c>
      <c r="J187" s="4">
        <f>ekodom36[[#This Row],[Zużycie rodzinne]]+ekodom36[[#This Row],[Specjalne dolanie]]</f>
        <v>190</v>
      </c>
      <c r="K187" s="4">
        <f>ekodom36[[#This Row],[Stan po renetcji]]-ekodom36[[#This Row],[Zmiana]]</f>
        <v>-190</v>
      </c>
      <c r="L187" s="4">
        <f>MAX(ekodom36[[#This Row],[Zbiornik po zmianie]],0)</f>
        <v>0</v>
      </c>
    </row>
    <row r="188" spans="1:12" x14ac:dyDescent="0.45">
      <c r="A188" s="1">
        <v>44748</v>
      </c>
      <c r="B188">
        <v>527</v>
      </c>
      <c r="C188">
        <f t="shared" si="2"/>
        <v>0</v>
      </c>
      <c r="D188">
        <f>ekodom36[[#This Row],[retencja]]+ekodom36[[#This Row],[Stan przed]]</f>
        <v>527</v>
      </c>
      <c r="E188">
        <f>IF(ekodom36[[#This Row],[Dzień tygodnia]] = 3, 260, 190)</f>
        <v>260</v>
      </c>
      <c r="F188">
        <f>WEEKDAY(ekodom36[[#This Row],[Data]],2)</f>
        <v>3</v>
      </c>
      <c r="G188" s="4">
        <f>IF(ekodom36[[#This Row],[retencja]]= 0, G187+1, 0)</f>
        <v>0</v>
      </c>
      <c r="H188" s="4">
        <f>IF(AND(AND(ekodom36[[#This Row],[Dni bez deszczu dp]] &gt;= 5, MOD(ekodom36[[#This Row],[Dni bez deszczu dp]], 5) = 0), ekodom36[[#This Row],[Czy dobry przedział ]] = "TAK"), 300, 0)</f>
        <v>0</v>
      </c>
      <c r="I188" s="4" t="str">
        <f>IF(AND(ekodom36[[#This Row],[Data]] &gt;= DATE(2022,4,1), ekodom36[[#This Row],[Data]]&lt;=DATE(2022,9, 30)), "TAK", "NIE")</f>
        <v>TAK</v>
      </c>
      <c r="J188" s="4">
        <f>ekodom36[[#This Row],[Zużycie rodzinne]]+ekodom36[[#This Row],[Specjalne dolanie]]</f>
        <v>260</v>
      </c>
      <c r="K188" s="4">
        <f>ekodom36[[#This Row],[Stan po renetcji]]-ekodom36[[#This Row],[Zmiana]]</f>
        <v>267</v>
      </c>
      <c r="L188" s="4">
        <f>MAX(ekodom36[[#This Row],[Zbiornik po zmianie]],0)</f>
        <v>267</v>
      </c>
    </row>
    <row r="189" spans="1:12" x14ac:dyDescent="0.45">
      <c r="A189" s="1">
        <v>44749</v>
      </c>
      <c r="B189">
        <v>619</v>
      </c>
      <c r="C189">
        <f t="shared" si="2"/>
        <v>267</v>
      </c>
      <c r="D189">
        <f>ekodom36[[#This Row],[retencja]]+ekodom36[[#This Row],[Stan przed]]</f>
        <v>886</v>
      </c>
      <c r="E189">
        <f>IF(ekodom36[[#This Row],[Dzień tygodnia]] = 3, 260, 190)</f>
        <v>190</v>
      </c>
      <c r="F189">
        <f>WEEKDAY(ekodom36[[#This Row],[Data]],2)</f>
        <v>4</v>
      </c>
      <c r="G189" s="4">
        <f>IF(ekodom36[[#This Row],[retencja]]= 0, G188+1, 0)</f>
        <v>0</v>
      </c>
      <c r="H189" s="4">
        <f>IF(AND(AND(ekodom36[[#This Row],[Dni bez deszczu dp]] &gt;= 5, MOD(ekodom36[[#This Row],[Dni bez deszczu dp]], 5) = 0), ekodom36[[#This Row],[Czy dobry przedział ]] = "TAK"), 300, 0)</f>
        <v>0</v>
      </c>
      <c r="I189" s="4" t="str">
        <f>IF(AND(ekodom36[[#This Row],[Data]] &gt;= DATE(2022,4,1), ekodom36[[#This Row],[Data]]&lt;=DATE(2022,9, 30)), "TAK", "NIE")</f>
        <v>TAK</v>
      </c>
      <c r="J189" s="4">
        <f>ekodom36[[#This Row],[Zużycie rodzinne]]+ekodom36[[#This Row],[Specjalne dolanie]]</f>
        <v>190</v>
      </c>
      <c r="K189" s="4">
        <f>ekodom36[[#This Row],[Stan po renetcji]]-ekodom36[[#This Row],[Zmiana]]</f>
        <v>696</v>
      </c>
      <c r="L189" s="4">
        <f>MAX(ekodom36[[#This Row],[Zbiornik po zmianie]],0)</f>
        <v>696</v>
      </c>
    </row>
    <row r="190" spans="1:12" x14ac:dyDescent="0.45">
      <c r="A190" s="1">
        <v>44750</v>
      </c>
      <c r="B190">
        <v>0</v>
      </c>
      <c r="C190">
        <f t="shared" si="2"/>
        <v>696</v>
      </c>
      <c r="D190">
        <f>ekodom36[[#This Row],[retencja]]+ekodom36[[#This Row],[Stan przed]]</f>
        <v>696</v>
      </c>
      <c r="E190">
        <f>IF(ekodom36[[#This Row],[Dzień tygodnia]] = 3, 260, 190)</f>
        <v>190</v>
      </c>
      <c r="F190">
        <f>WEEKDAY(ekodom36[[#This Row],[Data]],2)</f>
        <v>5</v>
      </c>
      <c r="G190" s="4">
        <f>IF(ekodom36[[#This Row],[retencja]]= 0, G189+1, 0)</f>
        <v>1</v>
      </c>
      <c r="H190" s="4">
        <f>IF(AND(AND(ekodom36[[#This Row],[Dni bez deszczu dp]] &gt;= 5, MOD(ekodom36[[#This Row],[Dni bez deszczu dp]], 5) = 0), ekodom36[[#This Row],[Czy dobry przedział ]] = "TAK"), 300, 0)</f>
        <v>0</v>
      </c>
      <c r="I190" s="4" t="str">
        <f>IF(AND(ekodom36[[#This Row],[Data]] &gt;= DATE(2022,4,1), ekodom36[[#This Row],[Data]]&lt;=DATE(2022,9, 30)), "TAK", "NIE")</f>
        <v>TAK</v>
      </c>
      <c r="J190" s="4">
        <f>ekodom36[[#This Row],[Zużycie rodzinne]]+ekodom36[[#This Row],[Specjalne dolanie]]</f>
        <v>190</v>
      </c>
      <c r="K190" s="4">
        <f>ekodom36[[#This Row],[Stan po renetcji]]-ekodom36[[#This Row],[Zmiana]]</f>
        <v>506</v>
      </c>
      <c r="L190" s="4">
        <f>MAX(ekodom36[[#This Row],[Zbiornik po zmianie]],0)</f>
        <v>506</v>
      </c>
    </row>
    <row r="191" spans="1:12" x14ac:dyDescent="0.45">
      <c r="A191" s="1">
        <v>44751</v>
      </c>
      <c r="B191">
        <v>0</v>
      </c>
      <c r="C191">
        <f t="shared" si="2"/>
        <v>506</v>
      </c>
      <c r="D191">
        <f>ekodom36[[#This Row],[retencja]]+ekodom36[[#This Row],[Stan przed]]</f>
        <v>506</v>
      </c>
      <c r="E191">
        <f>IF(ekodom36[[#This Row],[Dzień tygodnia]] = 3, 260, 190)</f>
        <v>190</v>
      </c>
      <c r="F191">
        <f>WEEKDAY(ekodom36[[#This Row],[Data]],2)</f>
        <v>6</v>
      </c>
      <c r="G191" s="4">
        <f>IF(ekodom36[[#This Row],[retencja]]= 0, G190+1, 0)</f>
        <v>2</v>
      </c>
      <c r="H191" s="4">
        <f>IF(AND(AND(ekodom36[[#This Row],[Dni bez deszczu dp]] &gt;= 5, MOD(ekodom36[[#This Row],[Dni bez deszczu dp]], 5) = 0), ekodom36[[#This Row],[Czy dobry przedział ]] = "TAK"), 300, 0)</f>
        <v>0</v>
      </c>
      <c r="I191" s="4" t="str">
        <f>IF(AND(ekodom36[[#This Row],[Data]] &gt;= DATE(2022,4,1), ekodom36[[#This Row],[Data]]&lt;=DATE(2022,9, 30)), "TAK", "NIE")</f>
        <v>TAK</v>
      </c>
      <c r="J191" s="4">
        <f>ekodom36[[#This Row],[Zużycie rodzinne]]+ekodom36[[#This Row],[Specjalne dolanie]]</f>
        <v>190</v>
      </c>
      <c r="K191" s="4">
        <f>ekodom36[[#This Row],[Stan po renetcji]]-ekodom36[[#This Row],[Zmiana]]</f>
        <v>316</v>
      </c>
      <c r="L191" s="4">
        <f>MAX(ekodom36[[#This Row],[Zbiornik po zmianie]],0)</f>
        <v>316</v>
      </c>
    </row>
    <row r="192" spans="1:12" x14ac:dyDescent="0.45">
      <c r="A192" s="1">
        <v>44752</v>
      </c>
      <c r="B192">
        <v>0</v>
      </c>
      <c r="C192">
        <f t="shared" si="2"/>
        <v>316</v>
      </c>
      <c r="D192">
        <f>ekodom36[[#This Row],[retencja]]+ekodom36[[#This Row],[Stan przed]]</f>
        <v>316</v>
      </c>
      <c r="E192">
        <f>IF(ekodom36[[#This Row],[Dzień tygodnia]] = 3, 260, 190)</f>
        <v>190</v>
      </c>
      <c r="F192">
        <f>WEEKDAY(ekodom36[[#This Row],[Data]],2)</f>
        <v>7</v>
      </c>
      <c r="G192" s="4">
        <f>IF(ekodom36[[#This Row],[retencja]]= 0, G191+1, 0)</f>
        <v>3</v>
      </c>
      <c r="H192" s="4">
        <f>IF(AND(AND(ekodom36[[#This Row],[Dni bez deszczu dp]] &gt;= 5, MOD(ekodom36[[#This Row],[Dni bez deszczu dp]], 5) = 0), ekodom36[[#This Row],[Czy dobry przedział ]] = "TAK"), 300, 0)</f>
        <v>0</v>
      </c>
      <c r="I192" s="4" t="str">
        <f>IF(AND(ekodom36[[#This Row],[Data]] &gt;= DATE(2022,4,1), ekodom36[[#This Row],[Data]]&lt;=DATE(2022,9, 30)), "TAK", "NIE")</f>
        <v>TAK</v>
      </c>
      <c r="J192" s="4">
        <f>ekodom36[[#This Row],[Zużycie rodzinne]]+ekodom36[[#This Row],[Specjalne dolanie]]</f>
        <v>190</v>
      </c>
      <c r="K192" s="4">
        <f>ekodom36[[#This Row],[Stan po renetcji]]-ekodom36[[#This Row],[Zmiana]]</f>
        <v>126</v>
      </c>
      <c r="L192" s="4">
        <f>MAX(ekodom36[[#This Row],[Zbiornik po zmianie]],0)</f>
        <v>126</v>
      </c>
    </row>
    <row r="193" spans="1:12" x14ac:dyDescent="0.45">
      <c r="A193" s="1">
        <v>44753</v>
      </c>
      <c r="B193">
        <v>170</v>
      </c>
      <c r="C193">
        <f t="shared" si="2"/>
        <v>126</v>
      </c>
      <c r="D193">
        <f>ekodom36[[#This Row],[retencja]]+ekodom36[[#This Row],[Stan przed]]</f>
        <v>296</v>
      </c>
      <c r="E193">
        <f>IF(ekodom36[[#This Row],[Dzień tygodnia]] = 3, 260, 190)</f>
        <v>190</v>
      </c>
      <c r="F193">
        <f>WEEKDAY(ekodom36[[#This Row],[Data]],2)</f>
        <v>1</v>
      </c>
      <c r="G193" s="4">
        <f>IF(ekodom36[[#This Row],[retencja]]= 0, G192+1, 0)</f>
        <v>0</v>
      </c>
      <c r="H193" s="4">
        <f>IF(AND(AND(ekodom36[[#This Row],[Dni bez deszczu dp]] &gt;= 5, MOD(ekodom36[[#This Row],[Dni bez deszczu dp]], 5) = 0), ekodom36[[#This Row],[Czy dobry przedział ]] = "TAK"), 300, 0)</f>
        <v>0</v>
      </c>
      <c r="I193" s="4" t="str">
        <f>IF(AND(ekodom36[[#This Row],[Data]] &gt;= DATE(2022,4,1), ekodom36[[#This Row],[Data]]&lt;=DATE(2022,9, 30)), "TAK", "NIE")</f>
        <v>TAK</v>
      </c>
      <c r="J193" s="4">
        <f>ekodom36[[#This Row],[Zużycie rodzinne]]+ekodom36[[#This Row],[Specjalne dolanie]]</f>
        <v>190</v>
      </c>
      <c r="K193" s="4">
        <f>ekodom36[[#This Row],[Stan po renetcji]]-ekodom36[[#This Row],[Zmiana]]</f>
        <v>106</v>
      </c>
      <c r="L193" s="4">
        <f>MAX(ekodom36[[#This Row],[Zbiornik po zmianie]],0)</f>
        <v>106</v>
      </c>
    </row>
    <row r="194" spans="1:12" x14ac:dyDescent="0.45">
      <c r="A194" s="1">
        <v>44754</v>
      </c>
      <c r="B194">
        <v>13</v>
      </c>
      <c r="C194">
        <f t="shared" si="2"/>
        <v>106</v>
      </c>
      <c r="D194">
        <f>ekodom36[[#This Row],[retencja]]+ekodom36[[#This Row],[Stan przed]]</f>
        <v>119</v>
      </c>
      <c r="E194">
        <f>IF(ekodom36[[#This Row],[Dzień tygodnia]] = 3, 260, 190)</f>
        <v>190</v>
      </c>
      <c r="F194">
        <f>WEEKDAY(ekodom36[[#This Row],[Data]],2)</f>
        <v>2</v>
      </c>
      <c r="G194" s="4">
        <f>IF(ekodom36[[#This Row],[retencja]]= 0, G193+1, 0)</f>
        <v>0</v>
      </c>
      <c r="H194" s="4">
        <f>IF(AND(AND(ekodom36[[#This Row],[Dni bez deszczu dp]] &gt;= 5, MOD(ekodom36[[#This Row],[Dni bez deszczu dp]], 5) = 0), ekodom36[[#This Row],[Czy dobry przedział ]] = "TAK"), 300, 0)</f>
        <v>0</v>
      </c>
      <c r="I194" s="4" t="str">
        <f>IF(AND(ekodom36[[#This Row],[Data]] &gt;= DATE(2022,4,1), ekodom36[[#This Row],[Data]]&lt;=DATE(2022,9, 30)), "TAK", "NIE")</f>
        <v>TAK</v>
      </c>
      <c r="J194" s="4">
        <f>ekodom36[[#This Row],[Zużycie rodzinne]]+ekodom36[[#This Row],[Specjalne dolanie]]</f>
        <v>190</v>
      </c>
      <c r="K194" s="4">
        <f>ekodom36[[#This Row],[Stan po renetcji]]-ekodom36[[#This Row],[Zmiana]]</f>
        <v>-71</v>
      </c>
      <c r="L194" s="4">
        <f>MAX(ekodom36[[#This Row],[Zbiornik po zmianie]],0)</f>
        <v>0</v>
      </c>
    </row>
    <row r="195" spans="1:12" x14ac:dyDescent="0.45">
      <c r="A195" s="1">
        <v>44755</v>
      </c>
      <c r="B195">
        <v>0</v>
      </c>
      <c r="C195">
        <f t="shared" si="2"/>
        <v>0</v>
      </c>
      <c r="D195">
        <f>ekodom36[[#This Row],[retencja]]+ekodom36[[#This Row],[Stan przed]]</f>
        <v>0</v>
      </c>
      <c r="E195">
        <f>IF(ekodom36[[#This Row],[Dzień tygodnia]] = 3, 260, 190)</f>
        <v>260</v>
      </c>
      <c r="F195">
        <f>WEEKDAY(ekodom36[[#This Row],[Data]],2)</f>
        <v>3</v>
      </c>
      <c r="G195" s="4">
        <f>IF(ekodom36[[#This Row],[retencja]]= 0, G194+1, 0)</f>
        <v>1</v>
      </c>
      <c r="H195" s="4">
        <f>IF(AND(AND(ekodom36[[#This Row],[Dni bez deszczu dp]] &gt;= 5, MOD(ekodom36[[#This Row],[Dni bez deszczu dp]], 5) = 0), ekodom36[[#This Row],[Czy dobry przedział ]] = "TAK"), 300, 0)</f>
        <v>0</v>
      </c>
      <c r="I195" s="4" t="str">
        <f>IF(AND(ekodom36[[#This Row],[Data]] &gt;= DATE(2022,4,1), ekodom36[[#This Row],[Data]]&lt;=DATE(2022,9, 30)), "TAK", "NIE")</f>
        <v>TAK</v>
      </c>
      <c r="J195" s="4">
        <f>ekodom36[[#This Row],[Zużycie rodzinne]]+ekodom36[[#This Row],[Specjalne dolanie]]</f>
        <v>260</v>
      </c>
      <c r="K195" s="4">
        <f>ekodom36[[#This Row],[Stan po renetcji]]-ekodom36[[#This Row],[Zmiana]]</f>
        <v>-260</v>
      </c>
      <c r="L195" s="4">
        <f>MAX(ekodom36[[#This Row],[Zbiornik po zmianie]],0)</f>
        <v>0</v>
      </c>
    </row>
    <row r="196" spans="1:12" x14ac:dyDescent="0.45">
      <c r="A196" s="1">
        <v>44756</v>
      </c>
      <c r="B196">
        <v>0</v>
      </c>
      <c r="C196">
        <f t="shared" ref="C196:C259" si="3">L195</f>
        <v>0</v>
      </c>
      <c r="D196">
        <f>ekodom36[[#This Row],[retencja]]+ekodom36[[#This Row],[Stan przed]]</f>
        <v>0</v>
      </c>
      <c r="E196">
        <f>IF(ekodom36[[#This Row],[Dzień tygodnia]] = 3, 260, 190)</f>
        <v>190</v>
      </c>
      <c r="F196">
        <f>WEEKDAY(ekodom36[[#This Row],[Data]],2)</f>
        <v>4</v>
      </c>
      <c r="G196" s="4">
        <f>IF(ekodom36[[#This Row],[retencja]]= 0, G195+1, 0)</f>
        <v>2</v>
      </c>
      <c r="H196" s="4">
        <f>IF(AND(AND(ekodom36[[#This Row],[Dni bez deszczu dp]] &gt;= 5, MOD(ekodom36[[#This Row],[Dni bez deszczu dp]], 5) = 0), ekodom36[[#This Row],[Czy dobry przedział ]] = "TAK"), 300, 0)</f>
        <v>0</v>
      </c>
      <c r="I196" s="4" t="str">
        <f>IF(AND(ekodom36[[#This Row],[Data]] &gt;= DATE(2022,4,1), ekodom36[[#This Row],[Data]]&lt;=DATE(2022,9, 30)), "TAK", "NIE")</f>
        <v>TAK</v>
      </c>
      <c r="J196" s="4">
        <f>ekodom36[[#This Row],[Zużycie rodzinne]]+ekodom36[[#This Row],[Specjalne dolanie]]</f>
        <v>190</v>
      </c>
      <c r="K196" s="4">
        <f>ekodom36[[#This Row],[Stan po renetcji]]-ekodom36[[#This Row],[Zmiana]]</f>
        <v>-190</v>
      </c>
      <c r="L196" s="4">
        <f>MAX(ekodom36[[#This Row],[Zbiornik po zmianie]],0)</f>
        <v>0</v>
      </c>
    </row>
    <row r="197" spans="1:12" x14ac:dyDescent="0.45">
      <c r="A197" s="1">
        <v>44757</v>
      </c>
      <c r="B197">
        <v>0</v>
      </c>
      <c r="C197">
        <f t="shared" si="3"/>
        <v>0</v>
      </c>
      <c r="D197">
        <f>ekodom36[[#This Row],[retencja]]+ekodom36[[#This Row],[Stan przed]]</f>
        <v>0</v>
      </c>
      <c r="E197">
        <f>IF(ekodom36[[#This Row],[Dzień tygodnia]] = 3, 260, 190)</f>
        <v>190</v>
      </c>
      <c r="F197">
        <f>WEEKDAY(ekodom36[[#This Row],[Data]],2)</f>
        <v>5</v>
      </c>
      <c r="G197" s="4">
        <f>IF(ekodom36[[#This Row],[retencja]]= 0, G196+1, 0)</f>
        <v>3</v>
      </c>
      <c r="H197" s="4">
        <f>IF(AND(AND(ekodom36[[#This Row],[Dni bez deszczu dp]] &gt;= 5, MOD(ekodom36[[#This Row],[Dni bez deszczu dp]], 5) = 0), ekodom36[[#This Row],[Czy dobry przedział ]] = "TAK"), 300, 0)</f>
        <v>0</v>
      </c>
      <c r="I197" s="4" t="str">
        <f>IF(AND(ekodom36[[#This Row],[Data]] &gt;= DATE(2022,4,1), ekodom36[[#This Row],[Data]]&lt;=DATE(2022,9, 30)), "TAK", "NIE")</f>
        <v>TAK</v>
      </c>
      <c r="J197" s="4">
        <f>ekodom36[[#This Row],[Zużycie rodzinne]]+ekodom36[[#This Row],[Specjalne dolanie]]</f>
        <v>190</v>
      </c>
      <c r="K197" s="4">
        <f>ekodom36[[#This Row],[Stan po renetcji]]-ekodom36[[#This Row],[Zmiana]]</f>
        <v>-190</v>
      </c>
      <c r="L197" s="4">
        <f>MAX(ekodom36[[#This Row],[Zbiornik po zmianie]],0)</f>
        <v>0</v>
      </c>
    </row>
    <row r="198" spans="1:12" x14ac:dyDescent="0.45">
      <c r="A198" s="1">
        <v>44758</v>
      </c>
      <c r="B198">
        <v>0</v>
      </c>
      <c r="C198">
        <f t="shared" si="3"/>
        <v>0</v>
      </c>
      <c r="D198">
        <f>ekodom36[[#This Row],[retencja]]+ekodom36[[#This Row],[Stan przed]]</f>
        <v>0</v>
      </c>
      <c r="E198">
        <f>IF(ekodom36[[#This Row],[Dzień tygodnia]] = 3, 260, 190)</f>
        <v>190</v>
      </c>
      <c r="F198">
        <f>WEEKDAY(ekodom36[[#This Row],[Data]],2)</f>
        <v>6</v>
      </c>
      <c r="G198" s="4">
        <f>IF(ekodom36[[#This Row],[retencja]]= 0, G197+1, 0)</f>
        <v>4</v>
      </c>
      <c r="H198" s="4">
        <f>IF(AND(AND(ekodom36[[#This Row],[Dni bez deszczu dp]] &gt;= 5, MOD(ekodom36[[#This Row],[Dni bez deszczu dp]], 5) = 0), ekodom36[[#This Row],[Czy dobry przedział ]] = "TAK"), 300, 0)</f>
        <v>0</v>
      </c>
      <c r="I198" s="4" t="str">
        <f>IF(AND(ekodom36[[#This Row],[Data]] &gt;= DATE(2022,4,1), ekodom36[[#This Row],[Data]]&lt;=DATE(2022,9, 30)), "TAK", "NIE")</f>
        <v>TAK</v>
      </c>
      <c r="J198" s="4">
        <f>ekodom36[[#This Row],[Zużycie rodzinne]]+ekodom36[[#This Row],[Specjalne dolanie]]</f>
        <v>190</v>
      </c>
      <c r="K198" s="4">
        <f>ekodom36[[#This Row],[Stan po renetcji]]-ekodom36[[#This Row],[Zmiana]]</f>
        <v>-190</v>
      </c>
      <c r="L198" s="4">
        <f>MAX(ekodom36[[#This Row],[Zbiornik po zmianie]],0)</f>
        <v>0</v>
      </c>
    </row>
    <row r="199" spans="1:12" x14ac:dyDescent="0.45">
      <c r="A199" s="1">
        <v>44759</v>
      </c>
      <c r="B199">
        <v>518</v>
      </c>
      <c r="C199">
        <f t="shared" si="3"/>
        <v>0</v>
      </c>
      <c r="D199">
        <f>ekodom36[[#This Row],[retencja]]+ekodom36[[#This Row],[Stan przed]]</f>
        <v>518</v>
      </c>
      <c r="E199">
        <f>IF(ekodom36[[#This Row],[Dzień tygodnia]] = 3, 260, 190)</f>
        <v>190</v>
      </c>
      <c r="F199">
        <f>WEEKDAY(ekodom36[[#This Row],[Data]],2)</f>
        <v>7</v>
      </c>
      <c r="G199" s="4">
        <f>IF(ekodom36[[#This Row],[retencja]]= 0, G198+1, 0)</f>
        <v>0</v>
      </c>
      <c r="H199" s="4">
        <f>IF(AND(AND(ekodom36[[#This Row],[Dni bez deszczu dp]] &gt;= 5, MOD(ekodom36[[#This Row],[Dni bez deszczu dp]], 5) = 0), ekodom36[[#This Row],[Czy dobry przedział ]] = "TAK"), 300, 0)</f>
        <v>0</v>
      </c>
      <c r="I199" s="4" t="str">
        <f>IF(AND(ekodom36[[#This Row],[Data]] &gt;= DATE(2022,4,1), ekodom36[[#This Row],[Data]]&lt;=DATE(2022,9, 30)), "TAK", "NIE")</f>
        <v>TAK</v>
      </c>
      <c r="J199" s="4">
        <f>ekodom36[[#This Row],[Zużycie rodzinne]]+ekodom36[[#This Row],[Specjalne dolanie]]</f>
        <v>190</v>
      </c>
      <c r="K199" s="4">
        <f>ekodom36[[#This Row],[Stan po renetcji]]-ekodom36[[#This Row],[Zmiana]]</f>
        <v>328</v>
      </c>
      <c r="L199" s="4">
        <f>MAX(ekodom36[[#This Row],[Zbiornik po zmianie]],0)</f>
        <v>328</v>
      </c>
    </row>
    <row r="200" spans="1:12" x14ac:dyDescent="0.45">
      <c r="A200" s="1">
        <v>44760</v>
      </c>
      <c r="B200">
        <v>791</v>
      </c>
      <c r="C200">
        <f t="shared" si="3"/>
        <v>328</v>
      </c>
      <c r="D200">
        <f>ekodom36[[#This Row],[retencja]]+ekodom36[[#This Row],[Stan przed]]</f>
        <v>1119</v>
      </c>
      <c r="E200">
        <f>IF(ekodom36[[#This Row],[Dzień tygodnia]] = 3, 260, 190)</f>
        <v>190</v>
      </c>
      <c r="F200">
        <f>WEEKDAY(ekodom36[[#This Row],[Data]],2)</f>
        <v>1</v>
      </c>
      <c r="G200" s="4">
        <f>IF(ekodom36[[#This Row],[retencja]]= 0, G199+1, 0)</f>
        <v>0</v>
      </c>
      <c r="H200" s="4">
        <f>IF(AND(AND(ekodom36[[#This Row],[Dni bez deszczu dp]] &gt;= 5, MOD(ekodom36[[#This Row],[Dni bez deszczu dp]], 5) = 0), ekodom36[[#This Row],[Czy dobry przedział ]] = "TAK"), 300, 0)</f>
        <v>0</v>
      </c>
      <c r="I200" s="4" t="str">
        <f>IF(AND(ekodom36[[#This Row],[Data]] &gt;= DATE(2022,4,1), ekodom36[[#This Row],[Data]]&lt;=DATE(2022,9, 30)), "TAK", "NIE")</f>
        <v>TAK</v>
      </c>
      <c r="J200" s="4">
        <f>ekodom36[[#This Row],[Zużycie rodzinne]]+ekodom36[[#This Row],[Specjalne dolanie]]</f>
        <v>190</v>
      </c>
      <c r="K200" s="4">
        <f>ekodom36[[#This Row],[Stan po renetcji]]-ekodom36[[#This Row],[Zmiana]]</f>
        <v>929</v>
      </c>
      <c r="L200" s="4">
        <f>MAX(ekodom36[[#This Row],[Zbiornik po zmianie]],0)</f>
        <v>929</v>
      </c>
    </row>
    <row r="201" spans="1:12" x14ac:dyDescent="0.45">
      <c r="A201" s="1">
        <v>44761</v>
      </c>
      <c r="B201">
        <v>673</v>
      </c>
      <c r="C201">
        <f t="shared" si="3"/>
        <v>929</v>
      </c>
      <c r="D201">
        <f>ekodom36[[#This Row],[retencja]]+ekodom36[[#This Row],[Stan przed]]</f>
        <v>1602</v>
      </c>
      <c r="E201">
        <f>IF(ekodom36[[#This Row],[Dzień tygodnia]] = 3, 260, 190)</f>
        <v>190</v>
      </c>
      <c r="F201">
        <f>WEEKDAY(ekodom36[[#This Row],[Data]],2)</f>
        <v>2</v>
      </c>
      <c r="G201" s="4">
        <f>IF(ekodom36[[#This Row],[retencja]]= 0, G200+1, 0)</f>
        <v>0</v>
      </c>
      <c r="H201" s="4">
        <f>IF(AND(AND(ekodom36[[#This Row],[Dni bez deszczu dp]] &gt;= 5, MOD(ekodom36[[#This Row],[Dni bez deszczu dp]], 5) = 0), ekodom36[[#This Row],[Czy dobry przedział ]] = "TAK"), 300, 0)</f>
        <v>0</v>
      </c>
      <c r="I201" s="4" t="str">
        <f>IF(AND(ekodom36[[#This Row],[Data]] &gt;= DATE(2022,4,1), ekodom36[[#This Row],[Data]]&lt;=DATE(2022,9, 30)), "TAK", "NIE")</f>
        <v>TAK</v>
      </c>
      <c r="J201" s="4">
        <f>ekodom36[[#This Row],[Zużycie rodzinne]]+ekodom36[[#This Row],[Specjalne dolanie]]</f>
        <v>190</v>
      </c>
      <c r="K201" s="4">
        <f>ekodom36[[#This Row],[Stan po renetcji]]-ekodom36[[#This Row],[Zmiana]]</f>
        <v>1412</v>
      </c>
      <c r="L201" s="4">
        <f>MAX(ekodom36[[#This Row],[Zbiornik po zmianie]],0)</f>
        <v>1412</v>
      </c>
    </row>
    <row r="202" spans="1:12" x14ac:dyDescent="0.45">
      <c r="A202" s="1">
        <v>44762</v>
      </c>
      <c r="B202">
        <v>601</v>
      </c>
      <c r="C202">
        <f t="shared" si="3"/>
        <v>1412</v>
      </c>
      <c r="D202">
        <f>ekodom36[[#This Row],[retencja]]+ekodom36[[#This Row],[Stan przed]]</f>
        <v>2013</v>
      </c>
      <c r="E202">
        <f>IF(ekodom36[[#This Row],[Dzień tygodnia]] = 3, 260, 190)</f>
        <v>260</v>
      </c>
      <c r="F202">
        <f>WEEKDAY(ekodom36[[#This Row],[Data]],2)</f>
        <v>3</v>
      </c>
      <c r="G202" s="4">
        <f>IF(ekodom36[[#This Row],[retencja]]= 0, G201+1, 0)</f>
        <v>0</v>
      </c>
      <c r="H202" s="4">
        <f>IF(AND(AND(ekodom36[[#This Row],[Dni bez deszczu dp]] &gt;= 5, MOD(ekodom36[[#This Row],[Dni bez deszczu dp]], 5) = 0), ekodom36[[#This Row],[Czy dobry przedział ]] = "TAK"), 300, 0)</f>
        <v>0</v>
      </c>
      <c r="I202" s="4" t="str">
        <f>IF(AND(ekodom36[[#This Row],[Data]] &gt;= DATE(2022,4,1), ekodom36[[#This Row],[Data]]&lt;=DATE(2022,9, 30)), "TAK", "NIE")</f>
        <v>TAK</v>
      </c>
      <c r="J202" s="4">
        <f>ekodom36[[#This Row],[Zużycie rodzinne]]+ekodom36[[#This Row],[Specjalne dolanie]]</f>
        <v>260</v>
      </c>
      <c r="K202" s="4">
        <f>ekodom36[[#This Row],[Stan po renetcji]]-ekodom36[[#This Row],[Zmiana]]</f>
        <v>1753</v>
      </c>
      <c r="L202" s="4">
        <f>MAX(ekodom36[[#This Row],[Zbiornik po zmianie]],0)</f>
        <v>1753</v>
      </c>
    </row>
    <row r="203" spans="1:12" x14ac:dyDescent="0.45">
      <c r="A203" s="1">
        <v>44763</v>
      </c>
      <c r="B203">
        <v>612</v>
      </c>
      <c r="C203">
        <f t="shared" si="3"/>
        <v>1753</v>
      </c>
      <c r="D203">
        <f>ekodom36[[#This Row],[retencja]]+ekodom36[[#This Row],[Stan przed]]</f>
        <v>2365</v>
      </c>
      <c r="E203">
        <f>IF(ekodom36[[#This Row],[Dzień tygodnia]] = 3, 260, 190)</f>
        <v>190</v>
      </c>
      <c r="F203">
        <f>WEEKDAY(ekodom36[[#This Row],[Data]],2)</f>
        <v>4</v>
      </c>
      <c r="G203" s="4">
        <f>IF(ekodom36[[#This Row],[retencja]]= 0, G202+1, 0)</f>
        <v>0</v>
      </c>
      <c r="H203" s="4">
        <f>IF(AND(AND(ekodom36[[#This Row],[Dni bez deszczu dp]] &gt;= 5, MOD(ekodom36[[#This Row],[Dni bez deszczu dp]], 5) = 0), ekodom36[[#This Row],[Czy dobry przedział ]] = "TAK"), 300, 0)</f>
        <v>0</v>
      </c>
      <c r="I203" s="4" t="str">
        <f>IF(AND(ekodom36[[#This Row],[Data]] &gt;= DATE(2022,4,1), ekodom36[[#This Row],[Data]]&lt;=DATE(2022,9, 30)), "TAK", "NIE")</f>
        <v>TAK</v>
      </c>
      <c r="J203" s="4">
        <f>ekodom36[[#This Row],[Zużycie rodzinne]]+ekodom36[[#This Row],[Specjalne dolanie]]</f>
        <v>190</v>
      </c>
      <c r="K203" s="4">
        <f>ekodom36[[#This Row],[Stan po renetcji]]-ekodom36[[#This Row],[Zmiana]]</f>
        <v>2175</v>
      </c>
      <c r="L203" s="4">
        <f>MAX(ekodom36[[#This Row],[Zbiornik po zmianie]],0)</f>
        <v>2175</v>
      </c>
    </row>
    <row r="204" spans="1:12" x14ac:dyDescent="0.45">
      <c r="A204" s="1">
        <v>44764</v>
      </c>
      <c r="B204">
        <v>705</v>
      </c>
      <c r="C204">
        <f t="shared" si="3"/>
        <v>2175</v>
      </c>
      <c r="D204">
        <f>ekodom36[[#This Row],[retencja]]+ekodom36[[#This Row],[Stan przed]]</f>
        <v>2880</v>
      </c>
      <c r="E204">
        <f>IF(ekodom36[[#This Row],[Dzień tygodnia]] = 3, 260, 190)</f>
        <v>190</v>
      </c>
      <c r="F204">
        <f>WEEKDAY(ekodom36[[#This Row],[Data]],2)</f>
        <v>5</v>
      </c>
      <c r="G204" s="4">
        <f>IF(ekodom36[[#This Row],[retencja]]= 0, G203+1, 0)</f>
        <v>0</v>
      </c>
      <c r="H204" s="4">
        <f>IF(AND(AND(ekodom36[[#This Row],[Dni bez deszczu dp]] &gt;= 5, MOD(ekodom36[[#This Row],[Dni bez deszczu dp]], 5) = 0), ekodom36[[#This Row],[Czy dobry przedział ]] = "TAK"), 300, 0)</f>
        <v>0</v>
      </c>
      <c r="I204" s="4" t="str">
        <f>IF(AND(ekodom36[[#This Row],[Data]] &gt;= DATE(2022,4,1), ekodom36[[#This Row],[Data]]&lt;=DATE(2022,9, 30)), "TAK", "NIE")</f>
        <v>TAK</v>
      </c>
      <c r="J204" s="4">
        <f>ekodom36[[#This Row],[Zużycie rodzinne]]+ekodom36[[#This Row],[Specjalne dolanie]]</f>
        <v>190</v>
      </c>
      <c r="K204" s="4">
        <f>ekodom36[[#This Row],[Stan po renetcji]]-ekodom36[[#This Row],[Zmiana]]</f>
        <v>2690</v>
      </c>
      <c r="L204" s="4">
        <f>MAX(ekodom36[[#This Row],[Zbiornik po zmianie]],0)</f>
        <v>2690</v>
      </c>
    </row>
    <row r="205" spans="1:12" x14ac:dyDescent="0.45">
      <c r="A205" s="1">
        <v>44765</v>
      </c>
      <c r="B205">
        <v>0</v>
      </c>
      <c r="C205">
        <f t="shared" si="3"/>
        <v>2690</v>
      </c>
      <c r="D205">
        <f>ekodom36[[#This Row],[retencja]]+ekodom36[[#This Row],[Stan przed]]</f>
        <v>2690</v>
      </c>
      <c r="E205">
        <f>IF(ekodom36[[#This Row],[Dzień tygodnia]] = 3, 260, 190)</f>
        <v>190</v>
      </c>
      <c r="F205">
        <f>WEEKDAY(ekodom36[[#This Row],[Data]],2)</f>
        <v>6</v>
      </c>
      <c r="G205" s="4">
        <f>IF(ekodom36[[#This Row],[retencja]]= 0, G204+1, 0)</f>
        <v>1</v>
      </c>
      <c r="H205" s="4">
        <f>IF(AND(AND(ekodom36[[#This Row],[Dni bez deszczu dp]] &gt;= 5, MOD(ekodom36[[#This Row],[Dni bez deszczu dp]], 5) = 0), ekodom36[[#This Row],[Czy dobry przedział ]] = "TAK"), 300, 0)</f>
        <v>0</v>
      </c>
      <c r="I205" s="4" t="str">
        <f>IF(AND(ekodom36[[#This Row],[Data]] &gt;= DATE(2022,4,1), ekodom36[[#This Row],[Data]]&lt;=DATE(2022,9, 30)), "TAK", "NIE")</f>
        <v>TAK</v>
      </c>
      <c r="J205" s="4">
        <f>ekodom36[[#This Row],[Zużycie rodzinne]]+ekodom36[[#This Row],[Specjalne dolanie]]</f>
        <v>190</v>
      </c>
      <c r="K205" s="4">
        <f>ekodom36[[#This Row],[Stan po renetcji]]-ekodom36[[#This Row],[Zmiana]]</f>
        <v>2500</v>
      </c>
      <c r="L205" s="4">
        <f>MAX(ekodom36[[#This Row],[Zbiornik po zmianie]],0)</f>
        <v>2500</v>
      </c>
    </row>
    <row r="206" spans="1:12" x14ac:dyDescent="0.45">
      <c r="A206" s="1">
        <v>44766</v>
      </c>
      <c r="B206">
        <v>0</v>
      </c>
      <c r="C206">
        <f t="shared" si="3"/>
        <v>2500</v>
      </c>
      <c r="D206">
        <f>ekodom36[[#This Row],[retencja]]+ekodom36[[#This Row],[Stan przed]]</f>
        <v>2500</v>
      </c>
      <c r="E206">
        <f>IF(ekodom36[[#This Row],[Dzień tygodnia]] = 3, 260, 190)</f>
        <v>190</v>
      </c>
      <c r="F206">
        <f>WEEKDAY(ekodom36[[#This Row],[Data]],2)</f>
        <v>7</v>
      </c>
      <c r="G206" s="4">
        <f>IF(ekodom36[[#This Row],[retencja]]= 0, G205+1, 0)</f>
        <v>2</v>
      </c>
      <c r="H206" s="4">
        <f>IF(AND(AND(ekodom36[[#This Row],[Dni bez deszczu dp]] &gt;= 5, MOD(ekodom36[[#This Row],[Dni bez deszczu dp]], 5) = 0), ekodom36[[#This Row],[Czy dobry przedział ]] = "TAK"), 300, 0)</f>
        <v>0</v>
      </c>
      <c r="I206" s="4" t="str">
        <f>IF(AND(ekodom36[[#This Row],[Data]] &gt;= DATE(2022,4,1), ekodom36[[#This Row],[Data]]&lt;=DATE(2022,9, 30)), "TAK", "NIE")</f>
        <v>TAK</v>
      </c>
      <c r="J206" s="4">
        <f>ekodom36[[#This Row],[Zużycie rodzinne]]+ekodom36[[#This Row],[Specjalne dolanie]]</f>
        <v>190</v>
      </c>
      <c r="K206" s="4">
        <f>ekodom36[[#This Row],[Stan po renetcji]]-ekodom36[[#This Row],[Zmiana]]</f>
        <v>2310</v>
      </c>
      <c r="L206" s="4">
        <f>MAX(ekodom36[[#This Row],[Zbiornik po zmianie]],0)</f>
        <v>2310</v>
      </c>
    </row>
    <row r="207" spans="1:12" x14ac:dyDescent="0.45">
      <c r="A207" s="1">
        <v>44767</v>
      </c>
      <c r="B207">
        <v>1100</v>
      </c>
      <c r="C207">
        <f t="shared" si="3"/>
        <v>2310</v>
      </c>
      <c r="D207">
        <f>ekodom36[[#This Row],[retencja]]+ekodom36[[#This Row],[Stan przed]]</f>
        <v>3410</v>
      </c>
      <c r="E207">
        <f>IF(ekodom36[[#This Row],[Dzień tygodnia]] = 3, 260, 190)</f>
        <v>190</v>
      </c>
      <c r="F207">
        <f>WEEKDAY(ekodom36[[#This Row],[Data]],2)</f>
        <v>1</v>
      </c>
      <c r="G207" s="4">
        <f>IF(ekodom36[[#This Row],[retencja]]= 0, G206+1, 0)</f>
        <v>0</v>
      </c>
      <c r="H207" s="4">
        <f>IF(AND(AND(ekodom36[[#This Row],[Dni bez deszczu dp]] &gt;= 5, MOD(ekodom36[[#This Row],[Dni bez deszczu dp]], 5) = 0), ekodom36[[#This Row],[Czy dobry przedział ]] = "TAK"), 300, 0)</f>
        <v>0</v>
      </c>
      <c r="I207" s="4" t="str">
        <f>IF(AND(ekodom36[[#This Row],[Data]] &gt;= DATE(2022,4,1), ekodom36[[#This Row],[Data]]&lt;=DATE(2022,9, 30)), "TAK", "NIE")</f>
        <v>TAK</v>
      </c>
      <c r="J207" s="4">
        <f>ekodom36[[#This Row],[Zużycie rodzinne]]+ekodom36[[#This Row],[Specjalne dolanie]]</f>
        <v>190</v>
      </c>
      <c r="K207" s="4">
        <f>ekodom36[[#This Row],[Stan po renetcji]]-ekodom36[[#This Row],[Zmiana]]</f>
        <v>3220</v>
      </c>
      <c r="L207" s="4">
        <f>MAX(ekodom36[[#This Row],[Zbiornik po zmianie]],0)</f>
        <v>3220</v>
      </c>
    </row>
    <row r="208" spans="1:12" x14ac:dyDescent="0.45">
      <c r="A208" s="1">
        <v>44768</v>
      </c>
      <c r="B208">
        <v>118</v>
      </c>
      <c r="C208">
        <f t="shared" si="3"/>
        <v>3220</v>
      </c>
      <c r="D208">
        <f>ekodom36[[#This Row],[retencja]]+ekodom36[[#This Row],[Stan przed]]</f>
        <v>3338</v>
      </c>
      <c r="E208">
        <f>IF(ekodom36[[#This Row],[Dzień tygodnia]] = 3, 260, 190)</f>
        <v>190</v>
      </c>
      <c r="F208">
        <f>WEEKDAY(ekodom36[[#This Row],[Data]],2)</f>
        <v>2</v>
      </c>
      <c r="G208" s="4">
        <f>IF(ekodom36[[#This Row],[retencja]]= 0, G207+1, 0)</f>
        <v>0</v>
      </c>
      <c r="H208" s="4">
        <f>IF(AND(AND(ekodom36[[#This Row],[Dni bez deszczu dp]] &gt;= 5, MOD(ekodom36[[#This Row],[Dni bez deszczu dp]], 5) = 0), ekodom36[[#This Row],[Czy dobry przedział ]] = "TAK"), 300, 0)</f>
        <v>0</v>
      </c>
      <c r="I208" s="4" t="str">
        <f>IF(AND(ekodom36[[#This Row],[Data]] &gt;= DATE(2022,4,1), ekodom36[[#This Row],[Data]]&lt;=DATE(2022,9, 30)), "TAK", "NIE")</f>
        <v>TAK</v>
      </c>
      <c r="J208" s="4">
        <f>ekodom36[[#This Row],[Zużycie rodzinne]]+ekodom36[[#This Row],[Specjalne dolanie]]</f>
        <v>190</v>
      </c>
      <c r="K208" s="4">
        <f>ekodom36[[#This Row],[Stan po renetcji]]-ekodom36[[#This Row],[Zmiana]]</f>
        <v>3148</v>
      </c>
      <c r="L208" s="4">
        <f>MAX(ekodom36[[#This Row],[Zbiornik po zmianie]],0)</f>
        <v>3148</v>
      </c>
    </row>
    <row r="209" spans="1:12" x14ac:dyDescent="0.45">
      <c r="A209" s="1">
        <v>44769</v>
      </c>
      <c r="B209">
        <v>69</v>
      </c>
      <c r="C209">
        <f t="shared" si="3"/>
        <v>3148</v>
      </c>
      <c r="D209">
        <f>ekodom36[[#This Row],[retencja]]+ekodom36[[#This Row],[Stan przed]]</f>
        <v>3217</v>
      </c>
      <c r="E209">
        <f>IF(ekodom36[[#This Row],[Dzień tygodnia]] = 3, 260, 190)</f>
        <v>260</v>
      </c>
      <c r="F209">
        <f>WEEKDAY(ekodom36[[#This Row],[Data]],2)</f>
        <v>3</v>
      </c>
      <c r="G209" s="4">
        <f>IF(ekodom36[[#This Row],[retencja]]= 0, G208+1, 0)</f>
        <v>0</v>
      </c>
      <c r="H209" s="4">
        <f>IF(AND(AND(ekodom36[[#This Row],[Dni bez deszczu dp]] &gt;= 5, MOD(ekodom36[[#This Row],[Dni bez deszczu dp]], 5) = 0), ekodom36[[#This Row],[Czy dobry przedział ]] = "TAK"), 300, 0)</f>
        <v>0</v>
      </c>
      <c r="I209" s="4" t="str">
        <f>IF(AND(ekodom36[[#This Row],[Data]] &gt;= DATE(2022,4,1), ekodom36[[#This Row],[Data]]&lt;=DATE(2022,9, 30)), "TAK", "NIE")</f>
        <v>TAK</v>
      </c>
      <c r="J209" s="4">
        <f>ekodom36[[#This Row],[Zużycie rodzinne]]+ekodom36[[#This Row],[Specjalne dolanie]]</f>
        <v>260</v>
      </c>
      <c r="K209" s="4">
        <f>ekodom36[[#This Row],[Stan po renetcji]]-ekodom36[[#This Row],[Zmiana]]</f>
        <v>2957</v>
      </c>
      <c r="L209" s="4">
        <f>MAX(ekodom36[[#This Row],[Zbiornik po zmianie]],0)</f>
        <v>2957</v>
      </c>
    </row>
    <row r="210" spans="1:12" x14ac:dyDescent="0.45">
      <c r="A210" s="1">
        <v>44770</v>
      </c>
      <c r="B210">
        <v>0</v>
      </c>
      <c r="C210">
        <f t="shared" si="3"/>
        <v>2957</v>
      </c>
      <c r="D210">
        <f>ekodom36[[#This Row],[retencja]]+ekodom36[[#This Row],[Stan przed]]</f>
        <v>2957</v>
      </c>
      <c r="E210">
        <f>IF(ekodom36[[#This Row],[Dzień tygodnia]] = 3, 260, 190)</f>
        <v>190</v>
      </c>
      <c r="F210">
        <f>WEEKDAY(ekodom36[[#This Row],[Data]],2)</f>
        <v>4</v>
      </c>
      <c r="G210" s="4">
        <f>IF(ekodom36[[#This Row],[retencja]]= 0, G209+1, 0)</f>
        <v>1</v>
      </c>
      <c r="H210" s="4">
        <f>IF(AND(AND(ekodom36[[#This Row],[Dni bez deszczu dp]] &gt;= 5, MOD(ekodom36[[#This Row],[Dni bez deszczu dp]], 5) = 0), ekodom36[[#This Row],[Czy dobry przedział ]] = "TAK"), 300, 0)</f>
        <v>0</v>
      </c>
      <c r="I210" s="4" t="str">
        <f>IF(AND(ekodom36[[#This Row],[Data]] &gt;= DATE(2022,4,1), ekodom36[[#This Row],[Data]]&lt;=DATE(2022,9, 30)), "TAK", "NIE")</f>
        <v>TAK</v>
      </c>
      <c r="J210" s="4">
        <f>ekodom36[[#This Row],[Zużycie rodzinne]]+ekodom36[[#This Row],[Specjalne dolanie]]</f>
        <v>190</v>
      </c>
      <c r="K210" s="4">
        <f>ekodom36[[#This Row],[Stan po renetcji]]-ekodom36[[#This Row],[Zmiana]]</f>
        <v>2767</v>
      </c>
      <c r="L210" s="4">
        <f>MAX(ekodom36[[#This Row],[Zbiornik po zmianie]],0)</f>
        <v>2767</v>
      </c>
    </row>
    <row r="211" spans="1:12" x14ac:dyDescent="0.45">
      <c r="A211" s="1">
        <v>44771</v>
      </c>
      <c r="B211">
        <v>0</v>
      </c>
      <c r="C211">
        <f t="shared" si="3"/>
        <v>2767</v>
      </c>
      <c r="D211">
        <f>ekodom36[[#This Row],[retencja]]+ekodom36[[#This Row],[Stan przed]]</f>
        <v>2767</v>
      </c>
      <c r="E211">
        <f>IF(ekodom36[[#This Row],[Dzień tygodnia]] = 3, 260, 190)</f>
        <v>190</v>
      </c>
      <c r="F211">
        <f>WEEKDAY(ekodom36[[#This Row],[Data]],2)</f>
        <v>5</v>
      </c>
      <c r="G211" s="4">
        <f>IF(ekodom36[[#This Row],[retencja]]= 0, G210+1, 0)</f>
        <v>2</v>
      </c>
      <c r="H211" s="4">
        <f>IF(AND(AND(ekodom36[[#This Row],[Dni bez deszczu dp]] &gt;= 5, MOD(ekodom36[[#This Row],[Dni bez deszczu dp]], 5) = 0), ekodom36[[#This Row],[Czy dobry przedział ]] = "TAK"), 300, 0)</f>
        <v>0</v>
      </c>
      <c r="I211" s="4" t="str">
        <f>IF(AND(ekodom36[[#This Row],[Data]] &gt;= DATE(2022,4,1), ekodom36[[#This Row],[Data]]&lt;=DATE(2022,9, 30)), "TAK", "NIE")</f>
        <v>TAK</v>
      </c>
      <c r="J211" s="4">
        <f>ekodom36[[#This Row],[Zużycie rodzinne]]+ekodom36[[#This Row],[Specjalne dolanie]]</f>
        <v>190</v>
      </c>
      <c r="K211" s="4">
        <f>ekodom36[[#This Row],[Stan po renetcji]]-ekodom36[[#This Row],[Zmiana]]</f>
        <v>2577</v>
      </c>
      <c r="L211" s="4">
        <f>MAX(ekodom36[[#This Row],[Zbiornik po zmianie]],0)</f>
        <v>2577</v>
      </c>
    </row>
    <row r="212" spans="1:12" x14ac:dyDescent="0.45">
      <c r="A212" s="1">
        <v>44772</v>
      </c>
      <c r="B212">
        <v>0</v>
      </c>
      <c r="C212">
        <f t="shared" si="3"/>
        <v>2577</v>
      </c>
      <c r="D212">
        <f>ekodom36[[#This Row],[retencja]]+ekodom36[[#This Row],[Stan przed]]</f>
        <v>2577</v>
      </c>
      <c r="E212">
        <f>IF(ekodom36[[#This Row],[Dzień tygodnia]] = 3, 260, 190)</f>
        <v>190</v>
      </c>
      <c r="F212">
        <f>WEEKDAY(ekodom36[[#This Row],[Data]],2)</f>
        <v>6</v>
      </c>
      <c r="G212" s="4">
        <f>IF(ekodom36[[#This Row],[retencja]]= 0, G211+1, 0)</f>
        <v>3</v>
      </c>
      <c r="H212" s="4">
        <f>IF(AND(AND(ekodom36[[#This Row],[Dni bez deszczu dp]] &gt;= 5, MOD(ekodom36[[#This Row],[Dni bez deszczu dp]], 5) = 0), ekodom36[[#This Row],[Czy dobry przedział ]] = "TAK"), 300, 0)</f>
        <v>0</v>
      </c>
      <c r="I212" s="4" t="str">
        <f>IF(AND(ekodom36[[#This Row],[Data]] &gt;= DATE(2022,4,1), ekodom36[[#This Row],[Data]]&lt;=DATE(2022,9, 30)), "TAK", "NIE")</f>
        <v>TAK</v>
      </c>
      <c r="J212" s="4">
        <f>ekodom36[[#This Row],[Zużycie rodzinne]]+ekodom36[[#This Row],[Specjalne dolanie]]</f>
        <v>190</v>
      </c>
      <c r="K212" s="4">
        <f>ekodom36[[#This Row],[Stan po renetcji]]-ekodom36[[#This Row],[Zmiana]]</f>
        <v>2387</v>
      </c>
      <c r="L212" s="4">
        <f>MAX(ekodom36[[#This Row],[Zbiornik po zmianie]],0)</f>
        <v>2387</v>
      </c>
    </row>
    <row r="213" spans="1:12" x14ac:dyDescent="0.45">
      <c r="A213" s="1">
        <v>44773</v>
      </c>
      <c r="B213">
        <v>0</v>
      </c>
      <c r="C213">
        <f t="shared" si="3"/>
        <v>2387</v>
      </c>
      <c r="D213">
        <f>ekodom36[[#This Row],[retencja]]+ekodom36[[#This Row],[Stan przed]]</f>
        <v>2387</v>
      </c>
      <c r="E213">
        <f>IF(ekodom36[[#This Row],[Dzień tygodnia]] = 3, 260, 190)</f>
        <v>190</v>
      </c>
      <c r="F213">
        <f>WEEKDAY(ekodom36[[#This Row],[Data]],2)</f>
        <v>7</v>
      </c>
      <c r="G213" s="4">
        <f>IF(ekodom36[[#This Row],[retencja]]= 0, G212+1, 0)</f>
        <v>4</v>
      </c>
      <c r="H213" s="4">
        <f>IF(AND(AND(ekodom36[[#This Row],[Dni bez deszczu dp]] &gt;= 5, MOD(ekodom36[[#This Row],[Dni bez deszczu dp]], 5) = 0), ekodom36[[#This Row],[Czy dobry przedział ]] = "TAK"), 300, 0)</f>
        <v>0</v>
      </c>
      <c r="I213" s="4" t="str">
        <f>IF(AND(ekodom36[[#This Row],[Data]] &gt;= DATE(2022,4,1), ekodom36[[#This Row],[Data]]&lt;=DATE(2022,9, 30)), "TAK", "NIE")</f>
        <v>TAK</v>
      </c>
      <c r="J213" s="4">
        <f>ekodom36[[#This Row],[Zużycie rodzinne]]+ekodom36[[#This Row],[Specjalne dolanie]]</f>
        <v>190</v>
      </c>
      <c r="K213" s="4">
        <f>ekodom36[[#This Row],[Stan po renetcji]]-ekodom36[[#This Row],[Zmiana]]</f>
        <v>2197</v>
      </c>
      <c r="L213" s="4">
        <f>MAX(ekodom36[[#This Row],[Zbiornik po zmianie]],0)</f>
        <v>2197</v>
      </c>
    </row>
    <row r="214" spans="1:12" x14ac:dyDescent="0.45">
      <c r="A214" s="1">
        <v>44774</v>
      </c>
      <c r="B214">
        <v>0</v>
      </c>
      <c r="C214">
        <f t="shared" si="3"/>
        <v>2197</v>
      </c>
      <c r="D214">
        <f>ekodom36[[#This Row],[retencja]]+ekodom36[[#This Row],[Stan przed]]</f>
        <v>2197</v>
      </c>
      <c r="E214">
        <f>IF(ekodom36[[#This Row],[Dzień tygodnia]] = 3, 260, 190)</f>
        <v>190</v>
      </c>
      <c r="F214">
        <f>WEEKDAY(ekodom36[[#This Row],[Data]],2)</f>
        <v>1</v>
      </c>
      <c r="G214" s="4">
        <f>IF(ekodom36[[#This Row],[retencja]]= 0, G213+1, 0)</f>
        <v>5</v>
      </c>
      <c r="H214" s="4">
        <f>IF(AND(AND(ekodom36[[#This Row],[Dni bez deszczu dp]] &gt;= 5, MOD(ekodom36[[#This Row],[Dni bez deszczu dp]], 5) = 0), ekodom36[[#This Row],[Czy dobry przedział ]] = "TAK"), 300, 0)</f>
        <v>300</v>
      </c>
      <c r="I214" s="4" t="str">
        <f>IF(AND(ekodom36[[#This Row],[Data]] &gt;= DATE(2022,4,1), ekodom36[[#This Row],[Data]]&lt;=DATE(2022,9, 30)), "TAK", "NIE")</f>
        <v>TAK</v>
      </c>
      <c r="J214" s="4">
        <f>ekodom36[[#This Row],[Zużycie rodzinne]]+ekodom36[[#This Row],[Specjalne dolanie]]</f>
        <v>490</v>
      </c>
      <c r="K214" s="4">
        <f>ekodom36[[#This Row],[Stan po renetcji]]-ekodom36[[#This Row],[Zmiana]]</f>
        <v>1707</v>
      </c>
      <c r="L214" s="4">
        <f>MAX(ekodom36[[#This Row],[Zbiornik po zmianie]],0)</f>
        <v>1707</v>
      </c>
    </row>
    <row r="215" spans="1:12" x14ac:dyDescent="0.45">
      <c r="A215" s="1">
        <v>44775</v>
      </c>
      <c r="B215">
        <v>0</v>
      </c>
      <c r="C215">
        <f t="shared" si="3"/>
        <v>1707</v>
      </c>
      <c r="D215">
        <f>ekodom36[[#This Row],[retencja]]+ekodom36[[#This Row],[Stan przed]]</f>
        <v>1707</v>
      </c>
      <c r="E215">
        <f>IF(ekodom36[[#This Row],[Dzień tygodnia]] = 3, 260, 190)</f>
        <v>190</v>
      </c>
      <c r="F215">
        <f>WEEKDAY(ekodom36[[#This Row],[Data]],2)</f>
        <v>2</v>
      </c>
      <c r="G215" s="4">
        <f>IF(ekodom36[[#This Row],[retencja]]= 0, G214+1, 0)</f>
        <v>6</v>
      </c>
      <c r="H215" s="4">
        <f>IF(AND(AND(ekodom36[[#This Row],[Dni bez deszczu dp]] &gt;= 5, MOD(ekodom36[[#This Row],[Dni bez deszczu dp]], 5) = 0), ekodom36[[#This Row],[Czy dobry przedział ]] = "TAK"), 300, 0)</f>
        <v>0</v>
      </c>
      <c r="I215" s="4" t="str">
        <f>IF(AND(ekodom36[[#This Row],[Data]] &gt;= DATE(2022,4,1), ekodom36[[#This Row],[Data]]&lt;=DATE(2022,9, 30)), "TAK", "NIE")</f>
        <v>TAK</v>
      </c>
      <c r="J215" s="4">
        <f>ekodom36[[#This Row],[Zużycie rodzinne]]+ekodom36[[#This Row],[Specjalne dolanie]]</f>
        <v>190</v>
      </c>
      <c r="K215" s="4">
        <f>ekodom36[[#This Row],[Stan po renetcji]]-ekodom36[[#This Row],[Zmiana]]</f>
        <v>1517</v>
      </c>
      <c r="L215" s="4">
        <f>MAX(ekodom36[[#This Row],[Zbiornik po zmianie]],0)</f>
        <v>1517</v>
      </c>
    </row>
    <row r="216" spans="1:12" x14ac:dyDescent="0.45">
      <c r="A216" s="1">
        <v>44776</v>
      </c>
      <c r="B216">
        <v>0</v>
      </c>
      <c r="C216">
        <f t="shared" si="3"/>
        <v>1517</v>
      </c>
      <c r="D216">
        <f>ekodom36[[#This Row],[retencja]]+ekodom36[[#This Row],[Stan przed]]</f>
        <v>1517</v>
      </c>
      <c r="E216">
        <f>IF(ekodom36[[#This Row],[Dzień tygodnia]] = 3, 260, 190)</f>
        <v>260</v>
      </c>
      <c r="F216">
        <f>WEEKDAY(ekodom36[[#This Row],[Data]],2)</f>
        <v>3</v>
      </c>
      <c r="G216" s="4">
        <f>IF(ekodom36[[#This Row],[retencja]]= 0, G215+1, 0)</f>
        <v>7</v>
      </c>
      <c r="H216" s="4">
        <f>IF(AND(AND(ekodom36[[#This Row],[Dni bez deszczu dp]] &gt;= 5, MOD(ekodom36[[#This Row],[Dni bez deszczu dp]], 5) = 0), ekodom36[[#This Row],[Czy dobry przedział ]] = "TAK"), 300, 0)</f>
        <v>0</v>
      </c>
      <c r="I216" s="4" t="str">
        <f>IF(AND(ekodom36[[#This Row],[Data]] &gt;= DATE(2022,4,1), ekodom36[[#This Row],[Data]]&lt;=DATE(2022,9, 30)), "TAK", "NIE")</f>
        <v>TAK</v>
      </c>
      <c r="J216" s="4">
        <f>ekodom36[[#This Row],[Zużycie rodzinne]]+ekodom36[[#This Row],[Specjalne dolanie]]</f>
        <v>260</v>
      </c>
      <c r="K216" s="4">
        <f>ekodom36[[#This Row],[Stan po renetcji]]-ekodom36[[#This Row],[Zmiana]]</f>
        <v>1257</v>
      </c>
      <c r="L216" s="4">
        <f>MAX(ekodom36[[#This Row],[Zbiornik po zmianie]],0)</f>
        <v>1257</v>
      </c>
    </row>
    <row r="217" spans="1:12" x14ac:dyDescent="0.45">
      <c r="A217" s="1">
        <v>44777</v>
      </c>
      <c r="B217">
        <v>0</v>
      </c>
      <c r="C217">
        <f t="shared" si="3"/>
        <v>1257</v>
      </c>
      <c r="D217">
        <f>ekodom36[[#This Row],[retencja]]+ekodom36[[#This Row],[Stan przed]]</f>
        <v>1257</v>
      </c>
      <c r="E217">
        <f>IF(ekodom36[[#This Row],[Dzień tygodnia]] = 3, 260, 190)</f>
        <v>190</v>
      </c>
      <c r="F217">
        <f>WEEKDAY(ekodom36[[#This Row],[Data]],2)</f>
        <v>4</v>
      </c>
      <c r="G217" s="4">
        <f>IF(ekodom36[[#This Row],[retencja]]= 0, G216+1, 0)</f>
        <v>8</v>
      </c>
      <c r="H217" s="4">
        <f>IF(AND(AND(ekodom36[[#This Row],[Dni bez deszczu dp]] &gt;= 5, MOD(ekodom36[[#This Row],[Dni bez deszczu dp]], 5) = 0), ekodom36[[#This Row],[Czy dobry przedział ]] = "TAK"), 300, 0)</f>
        <v>0</v>
      </c>
      <c r="I217" s="4" t="str">
        <f>IF(AND(ekodom36[[#This Row],[Data]] &gt;= DATE(2022,4,1), ekodom36[[#This Row],[Data]]&lt;=DATE(2022,9, 30)), "TAK", "NIE")</f>
        <v>TAK</v>
      </c>
      <c r="J217" s="4">
        <f>ekodom36[[#This Row],[Zużycie rodzinne]]+ekodom36[[#This Row],[Specjalne dolanie]]</f>
        <v>190</v>
      </c>
      <c r="K217" s="4">
        <f>ekodom36[[#This Row],[Stan po renetcji]]-ekodom36[[#This Row],[Zmiana]]</f>
        <v>1067</v>
      </c>
      <c r="L217" s="4">
        <f>MAX(ekodom36[[#This Row],[Zbiornik po zmianie]],0)</f>
        <v>1067</v>
      </c>
    </row>
    <row r="218" spans="1:12" x14ac:dyDescent="0.45">
      <c r="A218" s="1">
        <v>44778</v>
      </c>
      <c r="B218">
        <v>0</v>
      </c>
      <c r="C218">
        <f t="shared" si="3"/>
        <v>1067</v>
      </c>
      <c r="D218">
        <f>ekodom36[[#This Row],[retencja]]+ekodom36[[#This Row],[Stan przed]]</f>
        <v>1067</v>
      </c>
      <c r="E218">
        <f>IF(ekodom36[[#This Row],[Dzień tygodnia]] = 3, 260, 190)</f>
        <v>190</v>
      </c>
      <c r="F218">
        <f>WEEKDAY(ekodom36[[#This Row],[Data]],2)</f>
        <v>5</v>
      </c>
      <c r="G218" s="4">
        <f>IF(ekodom36[[#This Row],[retencja]]= 0, G217+1, 0)</f>
        <v>9</v>
      </c>
      <c r="H218" s="4">
        <f>IF(AND(AND(ekodom36[[#This Row],[Dni bez deszczu dp]] &gt;= 5, MOD(ekodom36[[#This Row],[Dni bez deszczu dp]], 5) = 0), ekodom36[[#This Row],[Czy dobry przedział ]] = "TAK"), 300, 0)</f>
        <v>0</v>
      </c>
      <c r="I218" s="4" t="str">
        <f>IF(AND(ekodom36[[#This Row],[Data]] &gt;= DATE(2022,4,1), ekodom36[[#This Row],[Data]]&lt;=DATE(2022,9, 30)), "TAK", "NIE")</f>
        <v>TAK</v>
      </c>
      <c r="J218" s="4">
        <f>ekodom36[[#This Row],[Zużycie rodzinne]]+ekodom36[[#This Row],[Specjalne dolanie]]</f>
        <v>190</v>
      </c>
      <c r="K218" s="4">
        <f>ekodom36[[#This Row],[Stan po renetcji]]-ekodom36[[#This Row],[Zmiana]]</f>
        <v>877</v>
      </c>
      <c r="L218" s="4">
        <f>MAX(ekodom36[[#This Row],[Zbiornik po zmianie]],0)</f>
        <v>877</v>
      </c>
    </row>
    <row r="219" spans="1:12" x14ac:dyDescent="0.45">
      <c r="A219" s="1">
        <v>44779</v>
      </c>
      <c r="B219">
        <v>0</v>
      </c>
      <c r="C219">
        <f t="shared" si="3"/>
        <v>877</v>
      </c>
      <c r="D219">
        <f>ekodom36[[#This Row],[retencja]]+ekodom36[[#This Row],[Stan przed]]</f>
        <v>877</v>
      </c>
      <c r="E219">
        <f>IF(ekodom36[[#This Row],[Dzień tygodnia]] = 3, 260, 190)</f>
        <v>190</v>
      </c>
      <c r="F219">
        <f>WEEKDAY(ekodom36[[#This Row],[Data]],2)</f>
        <v>6</v>
      </c>
      <c r="G219" s="4">
        <f>IF(ekodom36[[#This Row],[retencja]]= 0, G218+1, 0)</f>
        <v>10</v>
      </c>
      <c r="H219" s="4">
        <f>IF(AND(AND(ekodom36[[#This Row],[Dni bez deszczu dp]] &gt;= 5, MOD(ekodom36[[#This Row],[Dni bez deszczu dp]], 5) = 0), ekodom36[[#This Row],[Czy dobry przedział ]] = "TAK"), 300, 0)</f>
        <v>300</v>
      </c>
      <c r="I219" s="4" t="str">
        <f>IF(AND(ekodom36[[#This Row],[Data]] &gt;= DATE(2022,4,1), ekodom36[[#This Row],[Data]]&lt;=DATE(2022,9, 30)), "TAK", "NIE")</f>
        <v>TAK</v>
      </c>
      <c r="J219" s="4">
        <f>ekodom36[[#This Row],[Zużycie rodzinne]]+ekodom36[[#This Row],[Specjalne dolanie]]</f>
        <v>490</v>
      </c>
      <c r="K219" s="4">
        <f>ekodom36[[#This Row],[Stan po renetcji]]-ekodom36[[#This Row],[Zmiana]]</f>
        <v>387</v>
      </c>
      <c r="L219" s="4">
        <f>MAX(ekodom36[[#This Row],[Zbiornik po zmianie]],0)</f>
        <v>387</v>
      </c>
    </row>
    <row r="220" spans="1:12" x14ac:dyDescent="0.45">
      <c r="A220" s="1">
        <v>44780</v>
      </c>
      <c r="B220">
        <v>0</v>
      </c>
      <c r="C220">
        <f t="shared" si="3"/>
        <v>387</v>
      </c>
      <c r="D220">
        <f>ekodom36[[#This Row],[retencja]]+ekodom36[[#This Row],[Stan przed]]</f>
        <v>387</v>
      </c>
      <c r="E220">
        <f>IF(ekodom36[[#This Row],[Dzień tygodnia]] = 3, 260, 190)</f>
        <v>190</v>
      </c>
      <c r="F220">
        <f>WEEKDAY(ekodom36[[#This Row],[Data]],2)</f>
        <v>7</v>
      </c>
      <c r="G220" s="4">
        <f>IF(ekodom36[[#This Row],[retencja]]= 0, G219+1, 0)</f>
        <v>11</v>
      </c>
      <c r="H220" s="4">
        <f>IF(AND(AND(ekodom36[[#This Row],[Dni bez deszczu dp]] &gt;= 5, MOD(ekodom36[[#This Row],[Dni bez deszczu dp]], 5) = 0), ekodom36[[#This Row],[Czy dobry przedział ]] = "TAK"), 300, 0)</f>
        <v>0</v>
      </c>
      <c r="I220" s="4" t="str">
        <f>IF(AND(ekodom36[[#This Row],[Data]] &gt;= DATE(2022,4,1), ekodom36[[#This Row],[Data]]&lt;=DATE(2022,9, 30)), "TAK", "NIE")</f>
        <v>TAK</v>
      </c>
      <c r="J220" s="4">
        <f>ekodom36[[#This Row],[Zużycie rodzinne]]+ekodom36[[#This Row],[Specjalne dolanie]]</f>
        <v>190</v>
      </c>
      <c r="K220" s="4">
        <f>ekodom36[[#This Row],[Stan po renetcji]]-ekodom36[[#This Row],[Zmiana]]</f>
        <v>197</v>
      </c>
      <c r="L220" s="4">
        <f>MAX(ekodom36[[#This Row],[Zbiornik po zmianie]],0)</f>
        <v>197</v>
      </c>
    </row>
    <row r="221" spans="1:12" x14ac:dyDescent="0.45">
      <c r="A221" s="1">
        <v>44781</v>
      </c>
      <c r="B221">
        <v>660</v>
      </c>
      <c r="C221">
        <f t="shared" si="3"/>
        <v>197</v>
      </c>
      <c r="D221">
        <f>ekodom36[[#This Row],[retencja]]+ekodom36[[#This Row],[Stan przed]]</f>
        <v>857</v>
      </c>
      <c r="E221">
        <f>IF(ekodom36[[#This Row],[Dzień tygodnia]] = 3, 260, 190)</f>
        <v>190</v>
      </c>
      <c r="F221">
        <f>WEEKDAY(ekodom36[[#This Row],[Data]],2)</f>
        <v>1</v>
      </c>
      <c r="G221" s="4">
        <f>IF(ekodom36[[#This Row],[retencja]]= 0, G220+1, 0)</f>
        <v>0</v>
      </c>
      <c r="H221" s="4">
        <f>IF(AND(AND(ekodom36[[#This Row],[Dni bez deszczu dp]] &gt;= 5, MOD(ekodom36[[#This Row],[Dni bez deszczu dp]], 5) = 0), ekodom36[[#This Row],[Czy dobry przedział ]] = "TAK"), 300, 0)</f>
        <v>0</v>
      </c>
      <c r="I221" s="4" t="str">
        <f>IF(AND(ekodom36[[#This Row],[Data]] &gt;= DATE(2022,4,1), ekodom36[[#This Row],[Data]]&lt;=DATE(2022,9, 30)), "TAK", "NIE")</f>
        <v>TAK</v>
      </c>
      <c r="J221" s="4">
        <f>ekodom36[[#This Row],[Zużycie rodzinne]]+ekodom36[[#This Row],[Specjalne dolanie]]</f>
        <v>190</v>
      </c>
      <c r="K221" s="4">
        <f>ekodom36[[#This Row],[Stan po renetcji]]-ekodom36[[#This Row],[Zmiana]]</f>
        <v>667</v>
      </c>
      <c r="L221" s="4">
        <f>MAX(ekodom36[[#This Row],[Zbiornik po zmianie]],0)</f>
        <v>667</v>
      </c>
    </row>
    <row r="222" spans="1:12" x14ac:dyDescent="0.45">
      <c r="A222" s="1">
        <v>44782</v>
      </c>
      <c r="B222">
        <v>1245</v>
      </c>
      <c r="C222">
        <f t="shared" si="3"/>
        <v>667</v>
      </c>
      <c r="D222">
        <f>ekodom36[[#This Row],[retencja]]+ekodom36[[#This Row],[Stan przed]]</f>
        <v>1912</v>
      </c>
      <c r="E222">
        <f>IF(ekodom36[[#This Row],[Dzień tygodnia]] = 3, 260, 190)</f>
        <v>190</v>
      </c>
      <c r="F222">
        <f>WEEKDAY(ekodom36[[#This Row],[Data]],2)</f>
        <v>2</v>
      </c>
      <c r="G222" s="4">
        <f>IF(ekodom36[[#This Row],[retencja]]= 0, G221+1, 0)</f>
        <v>0</v>
      </c>
      <c r="H222" s="4">
        <f>IF(AND(AND(ekodom36[[#This Row],[Dni bez deszczu dp]] &gt;= 5, MOD(ekodom36[[#This Row],[Dni bez deszczu dp]], 5) = 0), ekodom36[[#This Row],[Czy dobry przedział ]] = "TAK"), 300, 0)</f>
        <v>0</v>
      </c>
      <c r="I222" s="4" t="str">
        <f>IF(AND(ekodom36[[#This Row],[Data]] &gt;= DATE(2022,4,1), ekodom36[[#This Row],[Data]]&lt;=DATE(2022,9, 30)), "TAK", "NIE")</f>
        <v>TAK</v>
      </c>
      <c r="J222" s="4">
        <f>ekodom36[[#This Row],[Zużycie rodzinne]]+ekodom36[[#This Row],[Specjalne dolanie]]</f>
        <v>190</v>
      </c>
      <c r="K222" s="4">
        <f>ekodom36[[#This Row],[Stan po renetcji]]-ekodom36[[#This Row],[Zmiana]]</f>
        <v>1722</v>
      </c>
      <c r="L222" s="4">
        <f>MAX(ekodom36[[#This Row],[Zbiornik po zmianie]],0)</f>
        <v>1722</v>
      </c>
    </row>
    <row r="223" spans="1:12" x14ac:dyDescent="0.45">
      <c r="A223" s="1">
        <v>44783</v>
      </c>
      <c r="B223">
        <v>745</v>
      </c>
      <c r="C223">
        <f t="shared" si="3"/>
        <v>1722</v>
      </c>
      <c r="D223">
        <f>ekodom36[[#This Row],[retencja]]+ekodom36[[#This Row],[Stan przed]]</f>
        <v>2467</v>
      </c>
      <c r="E223">
        <f>IF(ekodom36[[#This Row],[Dzień tygodnia]] = 3, 260, 190)</f>
        <v>260</v>
      </c>
      <c r="F223">
        <f>WEEKDAY(ekodom36[[#This Row],[Data]],2)</f>
        <v>3</v>
      </c>
      <c r="G223" s="4">
        <f>IF(ekodom36[[#This Row],[retencja]]= 0, G222+1, 0)</f>
        <v>0</v>
      </c>
      <c r="H223" s="4">
        <f>IF(AND(AND(ekodom36[[#This Row],[Dni bez deszczu dp]] &gt;= 5, MOD(ekodom36[[#This Row],[Dni bez deszczu dp]], 5) = 0), ekodom36[[#This Row],[Czy dobry przedział ]] = "TAK"), 300, 0)</f>
        <v>0</v>
      </c>
      <c r="I223" s="4" t="str">
        <f>IF(AND(ekodom36[[#This Row],[Data]] &gt;= DATE(2022,4,1), ekodom36[[#This Row],[Data]]&lt;=DATE(2022,9, 30)), "TAK", "NIE")</f>
        <v>TAK</v>
      </c>
      <c r="J223" s="4">
        <f>ekodom36[[#This Row],[Zużycie rodzinne]]+ekodom36[[#This Row],[Specjalne dolanie]]</f>
        <v>260</v>
      </c>
      <c r="K223" s="4">
        <f>ekodom36[[#This Row],[Stan po renetcji]]-ekodom36[[#This Row],[Zmiana]]</f>
        <v>2207</v>
      </c>
      <c r="L223" s="4">
        <f>MAX(ekodom36[[#This Row],[Zbiornik po zmianie]],0)</f>
        <v>2207</v>
      </c>
    </row>
    <row r="224" spans="1:12" x14ac:dyDescent="0.45">
      <c r="A224" s="1">
        <v>44784</v>
      </c>
      <c r="B224">
        <v>48</v>
      </c>
      <c r="C224">
        <f t="shared" si="3"/>
        <v>2207</v>
      </c>
      <c r="D224">
        <f>ekodom36[[#This Row],[retencja]]+ekodom36[[#This Row],[Stan przed]]</f>
        <v>2255</v>
      </c>
      <c r="E224">
        <f>IF(ekodom36[[#This Row],[Dzień tygodnia]] = 3, 260, 190)</f>
        <v>190</v>
      </c>
      <c r="F224">
        <f>WEEKDAY(ekodom36[[#This Row],[Data]],2)</f>
        <v>4</v>
      </c>
      <c r="G224" s="4">
        <f>IF(ekodom36[[#This Row],[retencja]]= 0, G223+1, 0)</f>
        <v>0</v>
      </c>
      <c r="H224" s="4">
        <f>IF(AND(AND(ekodom36[[#This Row],[Dni bez deszczu dp]] &gt;= 5, MOD(ekodom36[[#This Row],[Dni bez deszczu dp]], 5) = 0), ekodom36[[#This Row],[Czy dobry przedział ]] = "TAK"), 300, 0)</f>
        <v>0</v>
      </c>
      <c r="I224" s="4" t="str">
        <f>IF(AND(ekodom36[[#This Row],[Data]] &gt;= DATE(2022,4,1), ekodom36[[#This Row],[Data]]&lt;=DATE(2022,9, 30)), "TAK", "NIE")</f>
        <v>TAK</v>
      </c>
      <c r="J224" s="4">
        <f>ekodom36[[#This Row],[Zużycie rodzinne]]+ekodom36[[#This Row],[Specjalne dolanie]]</f>
        <v>190</v>
      </c>
      <c r="K224" s="4">
        <f>ekodom36[[#This Row],[Stan po renetcji]]-ekodom36[[#This Row],[Zmiana]]</f>
        <v>2065</v>
      </c>
      <c r="L224" s="4">
        <f>MAX(ekodom36[[#This Row],[Zbiornik po zmianie]],0)</f>
        <v>2065</v>
      </c>
    </row>
    <row r="225" spans="1:12" x14ac:dyDescent="0.45">
      <c r="A225" s="1">
        <v>44785</v>
      </c>
      <c r="B225">
        <v>0</v>
      </c>
      <c r="C225">
        <f t="shared" si="3"/>
        <v>2065</v>
      </c>
      <c r="D225">
        <f>ekodom36[[#This Row],[retencja]]+ekodom36[[#This Row],[Stan przed]]</f>
        <v>2065</v>
      </c>
      <c r="E225">
        <f>IF(ekodom36[[#This Row],[Dzień tygodnia]] = 3, 260, 190)</f>
        <v>190</v>
      </c>
      <c r="F225">
        <f>WEEKDAY(ekodom36[[#This Row],[Data]],2)</f>
        <v>5</v>
      </c>
      <c r="G225" s="4">
        <f>IF(ekodom36[[#This Row],[retencja]]= 0, G224+1, 0)</f>
        <v>1</v>
      </c>
      <c r="H225" s="4">
        <f>IF(AND(AND(ekodom36[[#This Row],[Dni bez deszczu dp]] &gt;= 5, MOD(ekodom36[[#This Row],[Dni bez deszczu dp]], 5) = 0), ekodom36[[#This Row],[Czy dobry przedział ]] = "TAK"), 300, 0)</f>
        <v>0</v>
      </c>
      <c r="I225" s="4" t="str">
        <f>IF(AND(ekodom36[[#This Row],[Data]] &gt;= DATE(2022,4,1), ekodom36[[#This Row],[Data]]&lt;=DATE(2022,9, 30)), "TAK", "NIE")</f>
        <v>TAK</v>
      </c>
      <c r="J225" s="4">
        <f>ekodom36[[#This Row],[Zużycie rodzinne]]+ekodom36[[#This Row],[Specjalne dolanie]]</f>
        <v>190</v>
      </c>
      <c r="K225" s="4">
        <f>ekodom36[[#This Row],[Stan po renetcji]]-ekodom36[[#This Row],[Zmiana]]</f>
        <v>1875</v>
      </c>
      <c r="L225" s="4">
        <f>MAX(ekodom36[[#This Row],[Zbiornik po zmianie]],0)</f>
        <v>1875</v>
      </c>
    </row>
    <row r="226" spans="1:12" x14ac:dyDescent="0.45">
      <c r="A226" s="1">
        <v>44786</v>
      </c>
      <c r="B226">
        <v>0</v>
      </c>
      <c r="C226">
        <f t="shared" si="3"/>
        <v>1875</v>
      </c>
      <c r="D226">
        <f>ekodom36[[#This Row],[retencja]]+ekodom36[[#This Row],[Stan przed]]</f>
        <v>1875</v>
      </c>
      <c r="E226">
        <f>IF(ekodom36[[#This Row],[Dzień tygodnia]] = 3, 260, 190)</f>
        <v>190</v>
      </c>
      <c r="F226">
        <f>WEEKDAY(ekodom36[[#This Row],[Data]],2)</f>
        <v>6</v>
      </c>
      <c r="G226" s="4">
        <f>IF(ekodom36[[#This Row],[retencja]]= 0, G225+1, 0)</f>
        <v>2</v>
      </c>
      <c r="H226" s="4">
        <f>IF(AND(AND(ekodom36[[#This Row],[Dni bez deszczu dp]] &gt;= 5, MOD(ekodom36[[#This Row],[Dni bez deszczu dp]], 5) = 0), ekodom36[[#This Row],[Czy dobry przedział ]] = "TAK"), 300, 0)</f>
        <v>0</v>
      </c>
      <c r="I226" s="4" t="str">
        <f>IF(AND(ekodom36[[#This Row],[Data]] &gt;= DATE(2022,4,1), ekodom36[[#This Row],[Data]]&lt;=DATE(2022,9, 30)), "TAK", "NIE")</f>
        <v>TAK</v>
      </c>
      <c r="J226" s="4">
        <f>ekodom36[[#This Row],[Zużycie rodzinne]]+ekodom36[[#This Row],[Specjalne dolanie]]</f>
        <v>190</v>
      </c>
      <c r="K226" s="4">
        <f>ekodom36[[#This Row],[Stan po renetcji]]-ekodom36[[#This Row],[Zmiana]]</f>
        <v>1685</v>
      </c>
      <c r="L226" s="4">
        <f>MAX(ekodom36[[#This Row],[Zbiornik po zmianie]],0)</f>
        <v>1685</v>
      </c>
    </row>
    <row r="227" spans="1:12" x14ac:dyDescent="0.45">
      <c r="A227" s="1">
        <v>44787</v>
      </c>
      <c r="B227">
        <v>0</v>
      </c>
      <c r="C227">
        <f t="shared" si="3"/>
        <v>1685</v>
      </c>
      <c r="D227">
        <f>ekodom36[[#This Row],[retencja]]+ekodom36[[#This Row],[Stan przed]]</f>
        <v>1685</v>
      </c>
      <c r="E227">
        <f>IF(ekodom36[[#This Row],[Dzień tygodnia]] = 3, 260, 190)</f>
        <v>190</v>
      </c>
      <c r="F227">
        <f>WEEKDAY(ekodom36[[#This Row],[Data]],2)</f>
        <v>7</v>
      </c>
      <c r="G227" s="4">
        <f>IF(ekodom36[[#This Row],[retencja]]= 0, G226+1, 0)</f>
        <v>3</v>
      </c>
      <c r="H227" s="4">
        <f>IF(AND(AND(ekodom36[[#This Row],[Dni bez deszczu dp]] &gt;= 5, MOD(ekodom36[[#This Row],[Dni bez deszczu dp]], 5) = 0), ekodom36[[#This Row],[Czy dobry przedział ]] = "TAK"), 300, 0)</f>
        <v>0</v>
      </c>
      <c r="I227" s="4" t="str">
        <f>IF(AND(ekodom36[[#This Row],[Data]] &gt;= DATE(2022,4,1), ekodom36[[#This Row],[Data]]&lt;=DATE(2022,9, 30)), "TAK", "NIE")</f>
        <v>TAK</v>
      </c>
      <c r="J227" s="4">
        <f>ekodom36[[#This Row],[Zużycie rodzinne]]+ekodom36[[#This Row],[Specjalne dolanie]]</f>
        <v>190</v>
      </c>
      <c r="K227" s="4">
        <f>ekodom36[[#This Row],[Stan po renetcji]]-ekodom36[[#This Row],[Zmiana]]</f>
        <v>1495</v>
      </c>
      <c r="L227" s="4">
        <f>MAX(ekodom36[[#This Row],[Zbiornik po zmianie]],0)</f>
        <v>1495</v>
      </c>
    </row>
    <row r="228" spans="1:12" x14ac:dyDescent="0.45">
      <c r="A228" s="1">
        <v>44788</v>
      </c>
      <c r="B228">
        <v>0</v>
      </c>
      <c r="C228">
        <f t="shared" si="3"/>
        <v>1495</v>
      </c>
      <c r="D228">
        <f>ekodom36[[#This Row],[retencja]]+ekodom36[[#This Row],[Stan przed]]</f>
        <v>1495</v>
      </c>
      <c r="E228">
        <f>IF(ekodom36[[#This Row],[Dzień tygodnia]] = 3, 260, 190)</f>
        <v>190</v>
      </c>
      <c r="F228">
        <f>WEEKDAY(ekodom36[[#This Row],[Data]],2)</f>
        <v>1</v>
      </c>
      <c r="G228" s="4">
        <f>IF(ekodom36[[#This Row],[retencja]]= 0, G227+1, 0)</f>
        <v>4</v>
      </c>
      <c r="H228" s="4">
        <f>IF(AND(AND(ekodom36[[#This Row],[Dni bez deszczu dp]] &gt;= 5, MOD(ekodom36[[#This Row],[Dni bez deszczu dp]], 5) = 0), ekodom36[[#This Row],[Czy dobry przedział ]] = "TAK"), 300, 0)</f>
        <v>0</v>
      </c>
      <c r="I228" s="4" t="str">
        <f>IF(AND(ekodom36[[#This Row],[Data]] &gt;= DATE(2022,4,1), ekodom36[[#This Row],[Data]]&lt;=DATE(2022,9, 30)), "TAK", "NIE")</f>
        <v>TAK</v>
      </c>
      <c r="J228" s="4">
        <f>ekodom36[[#This Row],[Zużycie rodzinne]]+ekodom36[[#This Row],[Specjalne dolanie]]</f>
        <v>190</v>
      </c>
      <c r="K228" s="4">
        <f>ekodom36[[#This Row],[Stan po renetcji]]-ekodom36[[#This Row],[Zmiana]]</f>
        <v>1305</v>
      </c>
      <c r="L228" s="4">
        <f>MAX(ekodom36[[#This Row],[Zbiornik po zmianie]],0)</f>
        <v>1305</v>
      </c>
    </row>
    <row r="229" spans="1:12" x14ac:dyDescent="0.45">
      <c r="A229" s="1">
        <v>44789</v>
      </c>
      <c r="B229">
        <v>0</v>
      </c>
      <c r="C229">
        <f t="shared" si="3"/>
        <v>1305</v>
      </c>
      <c r="D229">
        <f>ekodom36[[#This Row],[retencja]]+ekodom36[[#This Row],[Stan przed]]</f>
        <v>1305</v>
      </c>
      <c r="E229">
        <f>IF(ekodom36[[#This Row],[Dzień tygodnia]] = 3, 260, 190)</f>
        <v>190</v>
      </c>
      <c r="F229">
        <f>WEEKDAY(ekodom36[[#This Row],[Data]],2)</f>
        <v>2</v>
      </c>
      <c r="G229" s="4">
        <f>IF(ekodom36[[#This Row],[retencja]]= 0, G228+1, 0)</f>
        <v>5</v>
      </c>
      <c r="H229" s="4">
        <f>IF(AND(AND(ekodom36[[#This Row],[Dni bez deszczu dp]] &gt;= 5, MOD(ekodom36[[#This Row],[Dni bez deszczu dp]], 5) = 0), ekodom36[[#This Row],[Czy dobry przedział ]] = "TAK"), 300, 0)</f>
        <v>300</v>
      </c>
      <c r="I229" s="4" t="str">
        <f>IF(AND(ekodom36[[#This Row],[Data]] &gt;= DATE(2022,4,1), ekodom36[[#This Row],[Data]]&lt;=DATE(2022,9, 30)), "TAK", "NIE")</f>
        <v>TAK</v>
      </c>
      <c r="J229" s="4">
        <f>ekodom36[[#This Row],[Zużycie rodzinne]]+ekodom36[[#This Row],[Specjalne dolanie]]</f>
        <v>490</v>
      </c>
      <c r="K229" s="4">
        <f>ekodom36[[#This Row],[Stan po renetcji]]-ekodom36[[#This Row],[Zmiana]]</f>
        <v>815</v>
      </c>
      <c r="L229" s="4">
        <f>MAX(ekodom36[[#This Row],[Zbiornik po zmianie]],0)</f>
        <v>815</v>
      </c>
    </row>
    <row r="230" spans="1:12" x14ac:dyDescent="0.45">
      <c r="A230" s="1">
        <v>44790</v>
      </c>
      <c r="B230">
        <v>0</v>
      </c>
      <c r="C230">
        <f t="shared" si="3"/>
        <v>815</v>
      </c>
      <c r="D230">
        <f>ekodom36[[#This Row],[retencja]]+ekodom36[[#This Row],[Stan przed]]</f>
        <v>815</v>
      </c>
      <c r="E230">
        <f>IF(ekodom36[[#This Row],[Dzień tygodnia]] = 3, 260, 190)</f>
        <v>260</v>
      </c>
      <c r="F230">
        <f>WEEKDAY(ekodom36[[#This Row],[Data]],2)</f>
        <v>3</v>
      </c>
      <c r="G230" s="4">
        <f>IF(ekodom36[[#This Row],[retencja]]= 0, G229+1, 0)</f>
        <v>6</v>
      </c>
      <c r="H230" s="4">
        <f>IF(AND(AND(ekodom36[[#This Row],[Dni bez deszczu dp]] &gt;= 5, MOD(ekodom36[[#This Row],[Dni bez deszczu dp]], 5) = 0), ekodom36[[#This Row],[Czy dobry przedział ]] = "TAK"), 300, 0)</f>
        <v>0</v>
      </c>
      <c r="I230" s="4" t="str">
        <f>IF(AND(ekodom36[[#This Row],[Data]] &gt;= DATE(2022,4,1), ekodom36[[#This Row],[Data]]&lt;=DATE(2022,9, 30)), "TAK", "NIE")</f>
        <v>TAK</v>
      </c>
      <c r="J230" s="4">
        <f>ekodom36[[#This Row],[Zużycie rodzinne]]+ekodom36[[#This Row],[Specjalne dolanie]]</f>
        <v>260</v>
      </c>
      <c r="K230" s="4">
        <f>ekodom36[[#This Row],[Stan po renetcji]]-ekodom36[[#This Row],[Zmiana]]</f>
        <v>555</v>
      </c>
      <c r="L230" s="4">
        <f>MAX(ekodom36[[#This Row],[Zbiornik po zmianie]],0)</f>
        <v>555</v>
      </c>
    </row>
    <row r="231" spans="1:12" x14ac:dyDescent="0.45">
      <c r="A231" s="1">
        <v>44791</v>
      </c>
      <c r="B231">
        <v>0</v>
      </c>
      <c r="C231">
        <f t="shared" si="3"/>
        <v>555</v>
      </c>
      <c r="D231">
        <f>ekodom36[[#This Row],[retencja]]+ekodom36[[#This Row],[Stan przed]]</f>
        <v>555</v>
      </c>
      <c r="E231">
        <f>IF(ekodom36[[#This Row],[Dzień tygodnia]] = 3, 260, 190)</f>
        <v>190</v>
      </c>
      <c r="F231">
        <f>WEEKDAY(ekodom36[[#This Row],[Data]],2)</f>
        <v>4</v>
      </c>
      <c r="G231" s="4">
        <f>IF(ekodom36[[#This Row],[retencja]]= 0, G230+1, 0)</f>
        <v>7</v>
      </c>
      <c r="H231" s="4">
        <f>IF(AND(AND(ekodom36[[#This Row],[Dni bez deszczu dp]] &gt;= 5, MOD(ekodom36[[#This Row],[Dni bez deszczu dp]], 5) = 0), ekodom36[[#This Row],[Czy dobry przedział ]] = "TAK"), 300, 0)</f>
        <v>0</v>
      </c>
      <c r="I231" s="4" t="str">
        <f>IF(AND(ekodom36[[#This Row],[Data]] &gt;= DATE(2022,4,1), ekodom36[[#This Row],[Data]]&lt;=DATE(2022,9, 30)), "TAK", "NIE")</f>
        <v>TAK</v>
      </c>
      <c r="J231" s="4">
        <f>ekodom36[[#This Row],[Zużycie rodzinne]]+ekodom36[[#This Row],[Specjalne dolanie]]</f>
        <v>190</v>
      </c>
      <c r="K231" s="4">
        <f>ekodom36[[#This Row],[Stan po renetcji]]-ekodom36[[#This Row],[Zmiana]]</f>
        <v>365</v>
      </c>
      <c r="L231" s="4">
        <f>MAX(ekodom36[[#This Row],[Zbiornik po zmianie]],0)</f>
        <v>365</v>
      </c>
    </row>
    <row r="232" spans="1:12" x14ac:dyDescent="0.45">
      <c r="A232" s="1">
        <v>44792</v>
      </c>
      <c r="B232">
        <v>0</v>
      </c>
      <c r="C232">
        <f t="shared" si="3"/>
        <v>365</v>
      </c>
      <c r="D232">
        <f>ekodom36[[#This Row],[retencja]]+ekodom36[[#This Row],[Stan przed]]</f>
        <v>365</v>
      </c>
      <c r="E232">
        <f>IF(ekodom36[[#This Row],[Dzień tygodnia]] = 3, 260, 190)</f>
        <v>190</v>
      </c>
      <c r="F232">
        <f>WEEKDAY(ekodom36[[#This Row],[Data]],2)</f>
        <v>5</v>
      </c>
      <c r="G232" s="4">
        <f>IF(ekodom36[[#This Row],[retencja]]= 0, G231+1, 0)</f>
        <v>8</v>
      </c>
      <c r="H232" s="4">
        <f>IF(AND(AND(ekodom36[[#This Row],[Dni bez deszczu dp]] &gt;= 5, MOD(ekodom36[[#This Row],[Dni bez deszczu dp]], 5) = 0), ekodom36[[#This Row],[Czy dobry przedział ]] = "TAK"), 300, 0)</f>
        <v>0</v>
      </c>
      <c r="I232" s="4" t="str">
        <f>IF(AND(ekodom36[[#This Row],[Data]] &gt;= DATE(2022,4,1), ekodom36[[#This Row],[Data]]&lt;=DATE(2022,9, 30)), "TAK", "NIE")</f>
        <v>TAK</v>
      </c>
      <c r="J232" s="4">
        <f>ekodom36[[#This Row],[Zużycie rodzinne]]+ekodom36[[#This Row],[Specjalne dolanie]]</f>
        <v>190</v>
      </c>
      <c r="K232" s="4">
        <f>ekodom36[[#This Row],[Stan po renetcji]]-ekodom36[[#This Row],[Zmiana]]</f>
        <v>175</v>
      </c>
      <c r="L232" s="4">
        <f>MAX(ekodom36[[#This Row],[Zbiornik po zmianie]],0)</f>
        <v>175</v>
      </c>
    </row>
    <row r="233" spans="1:12" x14ac:dyDescent="0.45">
      <c r="A233" s="1">
        <v>44793</v>
      </c>
      <c r="B233">
        <v>0</v>
      </c>
      <c r="C233">
        <f t="shared" si="3"/>
        <v>175</v>
      </c>
      <c r="D233">
        <f>ekodom36[[#This Row],[retencja]]+ekodom36[[#This Row],[Stan przed]]</f>
        <v>175</v>
      </c>
      <c r="E233">
        <f>IF(ekodom36[[#This Row],[Dzień tygodnia]] = 3, 260, 190)</f>
        <v>190</v>
      </c>
      <c r="F233">
        <f>WEEKDAY(ekodom36[[#This Row],[Data]],2)</f>
        <v>6</v>
      </c>
      <c r="G233" s="4">
        <f>IF(ekodom36[[#This Row],[retencja]]= 0, G232+1, 0)</f>
        <v>9</v>
      </c>
      <c r="H233" s="4">
        <f>IF(AND(AND(ekodom36[[#This Row],[Dni bez deszczu dp]] &gt;= 5, MOD(ekodom36[[#This Row],[Dni bez deszczu dp]], 5) = 0), ekodom36[[#This Row],[Czy dobry przedział ]] = "TAK"), 300, 0)</f>
        <v>0</v>
      </c>
      <c r="I233" s="4" t="str">
        <f>IF(AND(ekodom36[[#This Row],[Data]] &gt;= DATE(2022,4,1), ekodom36[[#This Row],[Data]]&lt;=DATE(2022,9, 30)), "TAK", "NIE")</f>
        <v>TAK</v>
      </c>
      <c r="J233" s="4">
        <f>ekodom36[[#This Row],[Zużycie rodzinne]]+ekodom36[[#This Row],[Specjalne dolanie]]</f>
        <v>190</v>
      </c>
      <c r="K233" s="4">
        <f>ekodom36[[#This Row],[Stan po renetcji]]-ekodom36[[#This Row],[Zmiana]]</f>
        <v>-15</v>
      </c>
      <c r="L233" s="4">
        <f>MAX(ekodom36[[#This Row],[Zbiornik po zmianie]],0)</f>
        <v>0</v>
      </c>
    </row>
    <row r="234" spans="1:12" x14ac:dyDescent="0.45">
      <c r="A234" s="1">
        <v>44794</v>
      </c>
      <c r="B234">
        <v>0</v>
      </c>
      <c r="C234">
        <f t="shared" si="3"/>
        <v>0</v>
      </c>
      <c r="D234">
        <f>ekodom36[[#This Row],[retencja]]+ekodom36[[#This Row],[Stan przed]]</f>
        <v>0</v>
      </c>
      <c r="E234">
        <f>IF(ekodom36[[#This Row],[Dzień tygodnia]] = 3, 260, 190)</f>
        <v>190</v>
      </c>
      <c r="F234">
        <f>WEEKDAY(ekodom36[[#This Row],[Data]],2)</f>
        <v>7</v>
      </c>
      <c r="G234" s="4">
        <f>IF(ekodom36[[#This Row],[retencja]]= 0, G233+1, 0)</f>
        <v>10</v>
      </c>
      <c r="H234" s="4">
        <f>IF(AND(AND(ekodom36[[#This Row],[Dni bez deszczu dp]] &gt;= 5, MOD(ekodom36[[#This Row],[Dni bez deszczu dp]], 5) = 0), ekodom36[[#This Row],[Czy dobry przedział ]] = "TAK"), 300, 0)</f>
        <v>300</v>
      </c>
      <c r="I234" s="4" t="str">
        <f>IF(AND(ekodom36[[#This Row],[Data]] &gt;= DATE(2022,4,1), ekodom36[[#This Row],[Data]]&lt;=DATE(2022,9, 30)), "TAK", "NIE")</f>
        <v>TAK</v>
      </c>
      <c r="J234" s="4">
        <f>ekodom36[[#This Row],[Zużycie rodzinne]]+ekodom36[[#This Row],[Specjalne dolanie]]</f>
        <v>490</v>
      </c>
      <c r="K234" s="4">
        <f>ekodom36[[#This Row],[Stan po renetcji]]-ekodom36[[#This Row],[Zmiana]]</f>
        <v>-490</v>
      </c>
      <c r="L234" s="4">
        <f>MAX(ekodom36[[#This Row],[Zbiornik po zmianie]],0)</f>
        <v>0</v>
      </c>
    </row>
    <row r="235" spans="1:12" x14ac:dyDescent="0.45">
      <c r="A235" s="1">
        <v>44795</v>
      </c>
      <c r="B235">
        <v>0</v>
      </c>
      <c r="C235">
        <f t="shared" si="3"/>
        <v>0</v>
      </c>
      <c r="D235">
        <f>ekodom36[[#This Row],[retencja]]+ekodom36[[#This Row],[Stan przed]]</f>
        <v>0</v>
      </c>
      <c r="E235">
        <f>IF(ekodom36[[#This Row],[Dzień tygodnia]] = 3, 260, 190)</f>
        <v>190</v>
      </c>
      <c r="F235">
        <f>WEEKDAY(ekodom36[[#This Row],[Data]],2)</f>
        <v>1</v>
      </c>
      <c r="G235" s="4">
        <f>IF(ekodom36[[#This Row],[retencja]]= 0, G234+1, 0)</f>
        <v>11</v>
      </c>
      <c r="H235" s="4">
        <f>IF(AND(AND(ekodom36[[#This Row],[Dni bez deszczu dp]] &gt;= 5, MOD(ekodom36[[#This Row],[Dni bez deszczu dp]], 5) = 0), ekodom36[[#This Row],[Czy dobry przedział ]] = "TAK"), 300, 0)</f>
        <v>0</v>
      </c>
      <c r="I235" s="4" t="str">
        <f>IF(AND(ekodom36[[#This Row],[Data]] &gt;= DATE(2022,4,1), ekodom36[[#This Row],[Data]]&lt;=DATE(2022,9, 30)), "TAK", "NIE")</f>
        <v>TAK</v>
      </c>
      <c r="J235" s="4">
        <f>ekodom36[[#This Row],[Zużycie rodzinne]]+ekodom36[[#This Row],[Specjalne dolanie]]</f>
        <v>190</v>
      </c>
      <c r="K235" s="4">
        <f>ekodom36[[#This Row],[Stan po renetcji]]-ekodom36[[#This Row],[Zmiana]]</f>
        <v>-190</v>
      </c>
      <c r="L235" s="4">
        <f>MAX(ekodom36[[#This Row],[Zbiornik po zmianie]],0)</f>
        <v>0</v>
      </c>
    </row>
    <row r="236" spans="1:12" x14ac:dyDescent="0.45">
      <c r="A236" s="1">
        <v>44796</v>
      </c>
      <c r="B236">
        <v>0</v>
      </c>
      <c r="C236">
        <f t="shared" si="3"/>
        <v>0</v>
      </c>
      <c r="D236">
        <f>ekodom36[[#This Row],[retencja]]+ekodom36[[#This Row],[Stan przed]]</f>
        <v>0</v>
      </c>
      <c r="E236">
        <f>IF(ekodom36[[#This Row],[Dzień tygodnia]] = 3, 260, 190)</f>
        <v>190</v>
      </c>
      <c r="F236">
        <f>WEEKDAY(ekodom36[[#This Row],[Data]],2)</f>
        <v>2</v>
      </c>
      <c r="G236" s="4">
        <f>IF(ekodom36[[#This Row],[retencja]]= 0, G235+1, 0)</f>
        <v>12</v>
      </c>
      <c r="H236" s="4">
        <f>IF(AND(AND(ekodom36[[#This Row],[Dni bez deszczu dp]] &gt;= 5, MOD(ekodom36[[#This Row],[Dni bez deszczu dp]], 5) = 0), ekodom36[[#This Row],[Czy dobry przedział ]] = "TAK"), 300, 0)</f>
        <v>0</v>
      </c>
      <c r="I236" s="4" t="str">
        <f>IF(AND(ekodom36[[#This Row],[Data]] &gt;= DATE(2022,4,1), ekodom36[[#This Row],[Data]]&lt;=DATE(2022,9, 30)), "TAK", "NIE")</f>
        <v>TAK</v>
      </c>
      <c r="J236" s="4">
        <f>ekodom36[[#This Row],[Zużycie rodzinne]]+ekodom36[[#This Row],[Specjalne dolanie]]</f>
        <v>190</v>
      </c>
      <c r="K236" s="4">
        <f>ekodom36[[#This Row],[Stan po renetcji]]-ekodom36[[#This Row],[Zmiana]]</f>
        <v>-190</v>
      </c>
      <c r="L236" s="4">
        <f>MAX(ekodom36[[#This Row],[Zbiornik po zmianie]],0)</f>
        <v>0</v>
      </c>
    </row>
    <row r="237" spans="1:12" x14ac:dyDescent="0.45">
      <c r="A237" s="1">
        <v>44797</v>
      </c>
      <c r="B237">
        <v>0</v>
      </c>
      <c r="C237">
        <f t="shared" si="3"/>
        <v>0</v>
      </c>
      <c r="D237">
        <f>ekodom36[[#This Row],[retencja]]+ekodom36[[#This Row],[Stan przed]]</f>
        <v>0</v>
      </c>
      <c r="E237">
        <f>IF(ekodom36[[#This Row],[Dzień tygodnia]] = 3, 260, 190)</f>
        <v>260</v>
      </c>
      <c r="F237">
        <f>WEEKDAY(ekodom36[[#This Row],[Data]],2)</f>
        <v>3</v>
      </c>
      <c r="G237" s="4">
        <f>IF(ekodom36[[#This Row],[retencja]]= 0, G236+1, 0)</f>
        <v>13</v>
      </c>
      <c r="H237" s="4">
        <f>IF(AND(AND(ekodom36[[#This Row],[Dni bez deszczu dp]] &gt;= 5, MOD(ekodom36[[#This Row],[Dni bez deszczu dp]], 5) = 0), ekodom36[[#This Row],[Czy dobry przedział ]] = "TAK"), 300, 0)</f>
        <v>0</v>
      </c>
      <c r="I237" s="4" t="str">
        <f>IF(AND(ekodom36[[#This Row],[Data]] &gt;= DATE(2022,4,1), ekodom36[[#This Row],[Data]]&lt;=DATE(2022,9, 30)), "TAK", "NIE")</f>
        <v>TAK</v>
      </c>
      <c r="J237" s="4">
        <f>ekodom36[[#This Row],[Zużycie rodzinne]]+ekodom36[[#This Row],[Specjalne dolanie]]</f>
        <v>260</v>
      </c>
      <c r="K237" s="4">
        <f>ekodom36[[#This Row],[Stan po renetcji]]-ekodom36[[#This Row],[Zmiana]]</f>
        <v>-260</v>
      </c>
      <c r="L237" s="4">
        <f>MAX(ekodom36[[#This Row],[Zbiornik po zmianie]],0)</f>
        <v>0</v>
      </c>
    </row>
    <row r="238" spans="1:12" x14ac:dyDescent="0.45">
      <c r="A238" s="1">
        <v>44798</v>
      </c>
      <c r="B238">
        <v>0</v>
      </c>
      <c r="C238">
        <f t="shared" si="3"/>
        <v>0</v>
      </c>
      <c r="D238">
        <f>ekodom36[[#This Row],[retencja]]+ekodom36[[#This Row],[Stan przed]]</f>
        <v>0</v>
      </c>
      <c r="E238">
        <f>IF(ekodom36[[#This Row],[Dzień tygodnia]] = 3, 260, 190)</f>
        <v>190</v>
      </c>
      <c r="F238">
        <f>WEEKDAY(ekodom36[[#This Row],[Data]],2)</f>
        <v>4</v>
      </c>
      <c r="G238" s="4">
        <f>IF(ekodom36[[#This Row],[retencja]]= 0, G237+1, 0)</f>
        <v>14</v>
      </c>
      <c r="H238" s="4">
        <f>IF(AND(AND(ekodom36[[#This Row],[Dni bez deszczu dp]] &gt;= 5, MOD(ekodom36[[#This Row],[Dni bez deszczu dp]], 5) = 0), ekodom36[[#This Row],[Czy dobry przedział ]] = "TAK"), 300, 0)</f>
        <v>0</v>
      </c>
      <c r="I238" s="4" t="str">
        <f>IF(AND(ekodom36[[#This Row],[Data]] &gt;= DATE(2022,4,1), ekodom36[[#This Row],[Data]]&lt;=DATE(2022,9, 30)), "TAK", "NIE")</f>
        <v>TAK</v>
      </c>
      <c r="J238" s="4">
        <f>ekodom36[[#This Row],[Zużycie rodzinne]]+ekodom36[[#This Row],[Specjalne dolanie]]</f>
        <v>190</v>
      </c>
      <c r="K238" s="4">
        <f>ekodom36[[#This Row],[Stan po renetcji]]-ekodom36[[#This Row],[Zmiana]]</f>
        <v>-190</v>
      </c>
      <c r="L238" s="4">
        <f>MAX(ekodom36[[#This Row],[Zbiornik po zmianie]],0)</f>
        <v>0</v>
      </c>
    </row>
    <row r="239" spans="1:12" x14ac:dyDescent="0.45">
      <c r="A239" s="1">
        <v>44799</v>
      </c>
      <c r="B239">
        <v>0</v>
      </c>
      <c r="C239">
        <f t="shared" si="3"/>
        <v>0</v>
      </c>
      <c r="D239">
        <f>ekodom36[[#This Row],[retencja]]+ekodom36[[#This Row],[Stan przed]]</f>
        <v>0</v>
      </c>
      <c r="E239">
        <f>IF(ekodom36[[#This Row],[Dzień tygodnia]] = 3, 260, 190)</f>
        <v>190</v>
      </c>
      <c r="F239">
        <f>WEEKDAY(ekodom36[[#This Row],[Data]],2)</f>
        <v>5</v>
      </c>
      <c r="G239" s="4">
        <f>IF(ekodom36[[#This Row],[retencja]]= 0, G238+1, 0)</f>
        <v>15</v>
      </c>
      <c r="H239" s="4">
        <f>IF(AND(AND(ekodom36[[#This Row],[Dni bez deszczu dp]] &gt;= 5, MOD(ekodom36[[#This Row],[Dni bez deszczu dp]], 5) = 0), ekodom36[[#This Row],[Czy dobry przedział ]] = "TAK"), 300, 0)</f>
        <v>300</v>
      </c>
      <c r="I239" s="4" t="str">
        <f>IF(AND(ekodom36[[#This Row],[Data]] &gt;= DATE(2022,4,1), ekodom36[[#This Row],[Data]]&lt;=DATE(2022,9, 30)), "TAK", "NIE")</f>
        <v>TAK</v>
      </c>
      <c r="J239" s="4">
        <f>ekodom36[[#This Row],[Zużycie rodzinne]]+ekodom36[[#This Row],[Specjalne dolanie]]</f>
        <v>490</v>
      </c>
      <c r="K239" s="4">
        <f>ekodom36[[#This Row],[Stan po renetcji]]-ekodom36[[#This Row],[Zmiana]]</f>
        <v>-490</v>
      </c>
      <c r="L239" s="4">
        <f>MAX(ekodom36[[#This Row],[Zbiornik po zmianie]],0)</f>
        <v>0</v>
      </c>
    </row>
    <row r="240" spans="1:12" x14ac:dyDescent="0.45">
      <c r="A240" s="1">
        <v>44800</v>
      </c>
      <c r="B240">
        <v>0</v>
      </c>
      <c r="C240">
        <f t="shared" si="3"/>
        <v>0</v>
      </c>
      <c r="D240">
        <f>ekodom36[[#This Row],[retencja]]+ekodom36[[#This Row],[Stan przed]]</f>
        <v>0</v>
      </c>
      <c r="E240">
        <f>IF(ekodom36[[#This Row],[Dzień tygodnia]] = 3, 260, 190)</f>
        <v>190</v>
      </c>
      <c r="F240">
        <f>WEEKDAY(ekodom36[[#This Row],[Data]],2)</f>
        <v>6</v>
      </c>
      <c r="G240" s="4">
        <f>IF(ekodom36[[#This Row],[retencja]]= 0, G239+1, 0)</f>
        <v>16</v>
      </c>
      <c r="H240" s="4">
        <f>IF(AND(AND(ekodom36[[#This Row],[Dni bez deszczu dp]] &gt;= 5, MOD(ekodom36[[#This Row],[Dni bez deszczu dp]], 5) = 0), ekodom36[[#This Row],[Czy dobry przedział ]] = "TAK"), 300, 0)</f>
        <v>0</v>
      </c>
      <c r="I240" s="4" t="str">
        <f>IF(AND(ekodom36[[#This Row],[Data]] &gt;= DATE(2022,4,1), ekodom36[[#This Row],[Data]]&lt;=DATE(2022,9, 30)), "TAK", "NIE")</f>
        <v>TAK</v>
      </c>
      <c r="J240" s="4">
        <f>ekodom36[[#This Row],[Zużycie rodzinne]]+ekodom36[[#This Row],[Specjalne dolanie]]</f>
        <v>190</v>
      </c>
      <c r="K240" s="4">
        <f>ekodom36[[#This Row],[Stan po renetcji]]-ekodom36[[#This Row],[Zmiana]]</f>
        <v>-190</v>
      </c>
      <c r="L240" s="4">
        <f>MAX(ekodom36[[#This Row],[Zbiornik po zmianie]],0)</f>
        <v>0</v>
      </c>
    </row>
    <row r="241" spans="1:12" x14ac:dyDescent="0.45">
      <c r="A241" s="1">
        <v>44801</v>
      </c>
      <c r="B241">
        <v>0</v>
      </c>
      <c r="C241">
        <f t="shared" si="3"/>
        <v>0</v>
      </c>
      <c r="D241">
        <f>ekodom36[[#This Row],[retencja]]+ekodom36[[#This Row],[Stan przed]]</f>
        <v>0</v>
      </c>
      <c r="E241">
        <f>IF(ekodom36[[#This Row],[Dzień tygodnia]] = 3, 260, 190)</f>
        <v>190</v>
      </c>
      <c r="F241">
        <f>WEEKDAY(ekodom36[[#This Row],[Data]],2)</f>
        <v>7</v>
      </c>
      <c r="G241" s="4">
        <f>IF(ekodom36[[#This Row],[retencja]]= 0, G240+1, 0)</f>
        <v>17</v>
      </c>
      <c r="H241" s="4">
        <f>IF(AND(AND(ekodom36[[#This Row],[Dni bez deszczu dp]] &gt;= 5, MOD(ekodom36[[#This Row],[Dni bez deszczu dp]], 5) = 0), ekodom36[[#This Row],[Czy dobry przedział ]] = "TAK"), 300, 0)</f>
        <v>0</v>
      </c>
      <c r="I241" s="4" t="str">
        <f>IF(AND(ekodom36[[#This Row],[Data]] &gt;= DATE(2022,4,1), ekodom36[[#This Row],[Data]]&lt;=DATE(2022,9, 30)), "TAK", "NIE")</f>
        <v>TAK</v>
      </c>
      <c r="J241" s="4">
        <f>ekodom36[[#This Row],[Zużycie rodzinne]]+ekodom36[[#This Row],[Specjalne dolanie]]</f>
        <v>190</v>
      </c>
      <c r="K241" s="4">
        <f>ekodom36[[#This Row],[Stan po renetcji]]-ekodom36[[#This Row],[Zmiana]]</f>
        <v>-190</v>
      </c>
      <c r="L241" s="4">
        <f>MAX(ekodom36[[#This Row],[Zbiornik po zmianie]],0)</f>
        <v>0</v>
      </c>
    </row>
    <row r="242" spans="1:12" x14ac:dyDescent="0.45">
      <c r="A242" s="1">
        <v>44802</v>
      </c>
      <c r="B242">
        <v>0</v>
      </c>
      <c r="C242">
        <f t="shared" si="3"/>
        <v>0</v>
      </c>
      <c r="D242">
        <f>ekodom36[[#This Row],[retencja]]+ekodom36[[#This Row],[Stan przed]]</f>
        <v>0</v>
      </c>
      <c r="E242">
        <f>IF(ekodom36[[#This Row],[Dzień tygodnia]] = 3, 260, 190)</f>
        <v>190</v>
      </c>
      <c r="F242">
        <f>WEEKDAY(ekodom36[[#This Row],[Data]],2)</f>
        <v>1</v>
      </c>
      <c r="G242" s="4">
        <f>IF(ekodom36[[#This Row],[retencja]]= 0, G241+1, 0)</f>
        <v>18</v>
      </c>
      <c r="H242" s="4">
        <f>IF(AND(AND(ekodom36[[#This Row],[Dni bez deszczu dp]] &gt;= 5, MOD(ekodom36[[#This Row],[Dni bez deszczu dp]], 5) = 0), ekodom36[[#This Row],[Czy dobry przedział ]] = "TAK"), 300, 0)</f>
        <v>0</v>
      </c>
      <c r="I242" s="4" t="str">
        <f>IF(AND(ekodom36[[#This Row],[Data]] &gt;= DATE(2022,4,1), ekodom36[[#This Row],[Data]]&lt;=DATE(2022,9, 30)), "TAK", "NIE")</f>
        <v>TAK</v>
      </c>
      <c r="J242" s="4">
        <f>ekodom36[[#This Row],[Zużycie rodzinne]]+ekodom36[[#This Row],[Specjalne dolanie]]</f>
        <v>190</v>
      </c>
      <c r="K242" s="4">
        <f>ekodom36[[#This Row],[Stan po renetcji]]-ekodom36[[#This Row],[Zmiana]]</f>
        <v>-190</v>
      </c>
      <c r="L242" s="4">
        <f>MAX(ekodom36[[#This Row],[Zbiornik po zmianie]],0)</f>
        <v>0</v>
      </c>
    </row>
    <row r="243" spans="1:12" x14ac:dyDescent="0.45">
      <c r="A243" s="1">
        <v>44803</v>
      </c>
      <c r="B243">
        <v>0</v>
      </c>
      <c r="C243">
        <f t="shared" si="3"/>
        <v>0</v>
      </c>
      <c r="D243">
        <f>ekodom36[[#This Row],[retencja]]+ekodom36[[#This Row],[Stan przed]]</f>
        <v>0</v>
      </c>
      <c r="E243">
        <f>IF(ekodom36[[#This Row],[Dzień tygodnia]] = 3, 260, 190)</f>
        <v>190</v>
      </c>
      <c r="F243">
        <f>WEEKDAY(ekodom36[[#This Row],[Data]],2)</f>
        <v>2</v>
      </c>
      <c r="G243" s="4">
        <f>IF(ekodom36[[#This Row],[retencja]]= 0, G242+1, 0)</f>
        <v>19</v>
      </c>
      <c r="H243" s="4">
        <f>IF(AND(AND(ekodom36[[#This Row],[Dni bez deszczu dp]] &gt;= 5, MOD(ekodom36[[#This Row],[Dni bez deszczu dp]], 5) = 0), ekodom36[[#This Row],[Czy dobry przedział ]] = "TAK"), 300, 0)</f>
        <v>0</v>
      </c>
      <c r="I243" s="4" t="str">
        <f>IF(AND(ekodom36[[#This Row],[Data]] &gt;= DATE(2022,4,1), ekodom36[[#This Row],[Data]]&lt;=DATE(2022,9, 30)), "TAK", "NIE")</f>
        <v>TAK</v>
      </c>
      <c r="J243" s="4">
        <f>ekodom36[[#This Row],[Zużycie rodzinne]]+ekodom36[[#This Row],[Specjalne dolanie]]</f>
        <v>190</v>
      </c>
      <c r="K243" s="4">
        <f>ekodom36[[#This Row],[Stan po renetcji]]-ekodom36[[#This Row],[Zmiana]]</f>
        <v>-190</v>
      </c>
      <c r="L243" s="4">
        <f>MAX(ekodom36[[#This Row],[Zbiornik po zmianie]],0)</f>
        <v>0</v>
      </c>
    </row>
    <row r="244" spans="1:12" x14ac:dyDescent="0.45">
      <c r="A244" s="1">
        <v>44804</v>
      </c>
      <c r="B244">
        <v>0</v>
      </c>
      <c r="C244">
        <f t="shared" si="3"/>
        <v>0</v>
      </c>
      <c r="D244">
        <f>ekodom36[[#This Row],[retencja]]+ekodom36[[#This Row],[Stan przed]]</f>
        <v>0</v>
      </c>
      <c r="E244">
        <f>IF(ekodom36[[#This Row],[Dzień tygodnia]] = 3, 260, 190)</f>
        <v>260</v>
      </c>
      <c r="F244">
        <f>WEEKDAY(ekodom36[[#This Row],[Data]],2)</f>
        <v>3</v>
      </c>
      <c r="G244" s="4">
        <f>IF(ekodom36[[#This Row],[retencja]]= 0, G243+1, 0)</f>
        <v>20</v>
      </c>
      <c r="H244" s="4">
        <f>IF(AND(AND(ekodom36[[#This Row],[Dni bez deszczu dp]] &gt;= 5, MOD(ekodom36[[#This Row],[Dni bez deszczu dp]], 5) = 0), ekodom36[[#This Row],[Czy dobry przedział ]] = "TAK"), 300, 0)</f>
        <v>300</v>
      </c>
      <c r="I244" s="4" t="str">
        <f>IF(AND(ekodom36[[#This Row],[Data]] &gt;= DATE(2022,4,1), ekodom36[[#This Row],[Data]]&lt;=DATE(2022,9, 30)), "TAK", "NIE")</f>
        <v>TAK</v>
      </c>
      <c r="J244" s="4">
        <f>ekodom36[[#This Row],[Zużycie rodzinne]]+ekodom36[[#This Row],[Specjalne dolanie]]</f>
        <v>560</v>
      </c>
      <c r="K244" s="4">
        <f>ekodom36[[#This Row],[Stan po renetcji]]-ekodom36[[#This Row],[Zmiana]]</f>
        <v>-560</v>
      </c>
      <c r="L244" s="4">
        <f>MAX(ekodom36[[#This Row],[Zbiornik po zmianie]],0)</f>
        <v>0</v>
      </c>
    </row>
    <row r="245" spans="1:12" x14ac:dyDescent="0.45">
      <c r="A245" s="1">
        <v>44805</v>
      </c>
      <c r="B245">
        <v>0</v>
      </c>
      <c r="C245">
        <f t="shared" si="3"/>
        <v>0</v>
      </c>
      <c r="D245">
        <f>ekodom36[[#This Row],[retencja]]+ekodom36[[#This Row],[Stan przed]]</f>
        <v>0</v>
      </c>
      <c r="E245">
        <f>IF(ekodom36[[#This Row],[Dzień tygodnia]] = 3, 260, 190)</f>
        <v>190</v>
      </c>
      <c r="F245">
        <f>WEEKDAY(ekodom36[[#This Row],[Data]],2)</f>
        <v>4</v>
      </c>
      <c r="G245" s="4">
        <f>IF(ekodom36[[#This Row],[retencja]]= 0, G244+1, 0)</f>
        <v>21</v>
      </c>
      <c r="H245" s="4">
        <f>IF(AND(AND(ekodom36[[#This Row],[Dni bez deszczu dp]] &gt;= 5, MOD(ekodom36[[#This Row],[Dni bez deszczu dp]], 5) = 0), ekodom36[[#This Row],[Czy dobry przedział ]] = "TAK"), 300, 0)</f>
        <v>0</v>
      </c>
      <c r="I245" s="4" t="str">
        <f>IF(AND(ekodom36[[#This Row],[Data]] &gt;= DATE(2022,4,1), ekodom36[[#This Row],[Data]]&lt;=DATE(2022,9, 30)), "TAK", "NIE")</f>
        <v>TAK</v>
      </c>
      <c r="J245" s="4">
        <f>ekodom36[[#This Row],[Zużycie rodzinne]]+ekodom36[[#This Row],[Specjalne dolanie]]</f>
        <v>190</v>
      </c>
      <c r="K245" s="4">
        <f>ekodom36[[#This Row],[Stan po renetcji]]-ekodom36[[#This Row],[Zmiana]]</f>
        <v>-190</v>
      </c>
      <c r="L245" s="4">
        <f>MAX(ekodom36[[#This Row],[Zbiornik po zmianie]],0)</f>
        <v>0</v>
      </c>
    </row>
    <row r="246" spans="1:12" x14ac:dyDescent="0.45">
      <c r="A246" s="1">
        <v>44806</v>
      </c>
      <c r="B246">
        <v>388</v>
      </c>
      <c r="C246">
        <f t="shared" si="3"/>
        <v>0</v>
      </c>
      <c r="D246">
        <f>ekodom36[[#This Row],[retencja]]+ekodom36[[#This Row],[Stan przed]]</f>
        <v>388</v>
      </c>
      <c r="E246">
        <f>IF(ekodom36[[#This Row],[Dzień tygodnia]] = 3, 260, 190)</f>
        <v>190</v>
      </c>
      <c r="F246">
        <f>WEEKDAY(ekodom36[[#This Row],[Data]],2)</f>
        <v>5</v>
      </c>
      <c r="G246" s="4">
        <f>IF(ekodom36[[#This Row],[retencja]]= 0, G245+1, 0)</f>
        <v>0</v>
      </c>
      <c r="H246" s="4">
        <f>IF(AND(AND(ekodom36[[#This Row],[Dni bez deszczu dp]] &gt;= 5, MOD(ekodom36[[#This Row],[Dni bez deszczu dp]], 5) = 0), ekodom36[[#This Row],[Czy dobry przedział ]] = "TAK"), 300, 0)</f>
        <v>0</v>
      </c>
      <c r="I246" s="4" t="str">
        <f>IF(AND(ekodom36[[#This Row],[Data]] &gt;= DATE(2022,4,1), ekodom36[[#This Row],[Data]]&lt;=DATE(2022,9, 30)), "TAK", "NIE")</f>
        <v>TAK</v>
      </c>
      <c r="J246" s="4">
        <f>ekodom36[[#This Row],[Zużycie rodzinne]]+ekodom36[[#This Row],[Specjalne dolanie]]</f>
        <v>190</v>
      </c>
      <c r="K246" s="4">
        <f>ekodom36[[#This Row],[Stan po renetcji]]-ekodom36[[#This Row],[Zmiana]]</f>
        <v>198</v>
      </c>
      <c r="L246" s="4">
        <f>MAX(ekodom36[[#This Row],[Zbiornik po zmianie]],0)</f>
        <v>198</v>
      </c>
    </row>
    <row r="247" spans="1:12" x14ac:dyDescent="0.45">
      <c r="A247" s="1">
        <v>44807</v>
      </c>
      <c r="B247">
        <v>415</v>
      </c>
      <c r="C247">
        <f t="shared" si="3"/>
        <v>198</v>
      </c>
      <c r="D247">
        <f>ekodom36[[#This Row],[retencja]]+ekodom36[[#This Row],[Stan przed]]</f>
        <v>613</v>
      </c>
      <c r="E247">
        <f>IF(ekodom36[[#This Row],[Dzień tygodnia]] = 3, 260, 190)</f>
        <v>190</v>
      </c>
      <c r="F247">
        <f>WEEKDAY(ekodom36[[#This Row],[Data]],2)</f>
        <v>6</v>
      </c>
      <c r="G247" s="4">
        <f>IF(ekodom36[[#This Row],[retencja]]= 0, G246+1, 0)</f>
        <v>0</v>
      </c>
      <c r="H247" s="4">
        <f>IF(AND(AND(ekodom36[[#This Row],[Dni bez deszczu dp]] &gt;= 5, MOD(ekodom36[[#This Row],[Dni bez deszczu dp]], 5) = 0), ekodom36[[#This Row],[Czy dobry przedział ]] = "TAK"), 300, 0)</f>
        <v>0</v>
      </c>
      <c r="I247" s="4" t="str">
        <f>IF(AND(ekodom36[[#This Row],[Data]] &gt;= DATE(2022,4,1), ekodom36[[#This Row],[Data]]&lt;=DATE(2022,9, 30)), "TAK", "NIE")</f>
        <v>TAK</v>
      </c>
      <c r="J247" s="4">
        <f>ekodom36[[#This Row],[Zużycie rodzinne]]+ekodom36[[#This Row],[Specjalne dolanie]]</f>
        <v>190</v>
      </c>
      <c r="K247" s="4">
        <f>ekodom36[[#This Row],[Stan po renetcji]]-ekodom36[[#This Row],[Zmiana]]</f>
        <v>423</v>
      </c>
      <c r="L247" s="4">
        <f>MAX(ekodom36[[#This Row],[Zbiornik po zmianie]],0)</f>
        <v>423</v>
      </c>
    </row>
    <row r="248" spans="1:12" x14ac:dyDescent="0.45">
      <c r="A248" s="1">
        <v>44808</v>
      </c>
      <c r="B248">
        <v>560</v>
      </c>
      <c r="C248">
        <f t="shared" si="3"/>
        <v>423</v>
      </c>
      <c r="D248">
        <f>ekodom36[[#This Row],[retencja]]+ekodom36[[#This Row],[Stan przed]]</f>
        <v>983</v>
      </c>
      <c r="E248">
        <f>IF(ekodom36[[#This Row],[Dzień tygodnia]] = 3, 260, 190)</f>
        <v>190</v>
      </c>
      <c r="F248">
        <f>WEEKDAY(ekodom36[[#This Row],[Data]],2)</f>
        <v>7</v>
      </c>
      <c r="G248" s="4">
        <f>IF(ekodom36[[#This Row],[retencja]]= 0, G247+1, 0)</f>
        <v>0</v>
      </c>
      <c r="H248" s="4">
        <f>IF(AND(AND(ekodom36[[#This Row],[Dni bez deszczu dp]] &gt;= 5, MOD(ekodom36[[#This Row],[Dni bez deszczu dp]], 5) = 0), ekodom36[[#This Row],[Czy dobry przedział ]] = "TAK"), 300, 0)</f>
        <v>0</v>
      </c>
      <c r="I248" s="4" t="str">
        <f>IF(AND(ekodom36[[#This Row],[Data]] &gt;= DATE(2022,4,1), ekodom36[[#This Row],[Data]]&lt;=DATE(2022,9, 30)), "TAK", "NIE")</f>
        <v>TAK</v>
      </c>
      <c r="J248" s="4">
        <f>ekodom36[[#This Row],[Zużycie rodzinne]]+ekodom36[[#This Row],[Specjalne dolanie]]</f>
        <v>190</v>
      </c>
      <c r="K248" s="4">
        <f>ekodom36[[#This Row],[Stan po renetcji]]-ekodom36[[#This Row],[Zmiana]]</f>
        <v>793</v>
      </c>
      <c r="L248" s="4">
        <f>MAX(ekodom36[[#This Row],[Zbiornik po zmianie]],0)</f>
        <v>793</v>
      </c>
    </row>
    <row r="249" spans="1:12" x14ac:dyDescent="0.45">
      <c r="A249" s="1">
        <v>44809</v>
      </c>
      <c r="B249">
        <v>467</v>
      </c>
      <c r="C249">
        <f t="shared" si="3"/>
        <v>793</v>
      </c>
      <c r="D249">
        <f>ekodom36[[#This Row],[retencja]]+ekodom36[[#This Row],[Stan przed]]</f>
        <v>1260</v>
      </c>
      <c r="E249">
        <f>IF(ekodom36[[#This Row],[Dzień tygodnia]] = 3, 260, 190)</f>
        <v>190</v>
      </c>
      <c r="F249">
        <f>WEEKDAY(ekodom36[[#This Row],[Data]],2)</f>
        <v>1</v>
      </c>
      <c r="G249" s="4">
        <f>IF(ekodom36[[#This Row],[retencja]]= 0, G248+1, 0)</f>
        <v>0</v>
      </c>
      <c r="H249" s="4">
        <f>IF(AND(AND(ekodom36[[#This Row],[Dni bez deszczu dp]] &gt;= 5, MOD(ekodom36[[#This Row],[Dni bez deszczu dp]], 5) = 0), ekodom36[[#This Row],[Czy dobry przedział ]] = "TAK"), 300, 0)</f>
        <v>0</v>
      </c>
      <c r="I249" s="4" t="str">
        <f>IF(AND(ekodom36[[#This Row],[Data]] &gt;= DATE(2022,4,1), ekodom36[[#This Row],[Data]]&lt;=DATE(2022,9, 30)), "TAK", "NIE")</f>
        <v>TAK</v>
      </c>
      <c r="J249" s="4">
        <f>ekodom36[[#This Row],[Zużycie rodzinne]]+ekodom36[[#This Row],[Specjalne dolanie]]</f>
        <v>190</v>
      </c>
      <c r="K249" s="4">
        <f>ekodom36[[#This Row],[Stan po renetcji]]-ekodom36[[#This Row],[Zmiana]]</f>
        <v>1070</v>
      </c>
      <c r="L249" s="4">
        <f>MAX(ekodom36[[#This Row],[Zbiornik po zmianie]],0)</f>
        <v>1070</v>
      </c>
    </row>
    <row r="250" spans="1:12" x14ac:dyDescent="0.45">
      <c r="A250" s="1">
        <v>44810</v>
      </c>
      <c r="B250">
        <v>517</v>
      </c>
      <c r="C250">
        <f t="shared" si="3"/>
        <v>1070</v>
      </c>
      <c r="D250">
        <f>ekodom36[[#This Row],[retencja]]+ekodom36[[#This Row],[Stan przed]]</f>
        <v>1587</v>
      </c>
      <c r="E250">
        <f>IF(ekodom36[[#This Row],[Dzień tygodnia]] = 3, 260, 190)</f>
        <v>190</v>
      </c>
      <c r="F250">
        <f>WEEKDAY(ekodom36[[#This Row],[Data]],2)</f>
        <v>2</v>
      </c>
      <c r="G250" s="4">
        <f>IF(ekodom36[[#This Row],[retencja]]= 0, G249+1, 0)</f>
        <v>0</v>
      </c>
      <c r="H250" s="4">
        <f>IF(AND(AND(ekodom36[[#This Row],[Dni bez deszczu dp]] &gt;= 5, MOD(ekodom36[[#This Row],[Dni bez deszczu dp]], 5) = 0), ekodom36[[#This Row],[Czy dobry przedział ]] = "TAK"), 300, 0)</f>
        <v>0</v>
      </c>
      <c r="I250" s="4" t="str">
        <f>IF(AND(ekodom36[[#This Row],[Data]] &gt;= DATE(2022,4,1), ekodom36[[#This Row],[Data]]&lt;=DATE(2022,9, 30)), "TAK", "NIE")</f>
        <v>TAK</v>
      </c>
      <c r="J250" s="4">
        <f>ekodom36[[#This Row],[Zużycie rodzinne]]+ekodom36[[#This Row],[Specjalne dolanie]]</f>
        <v>190</v>
      </c>
      <c r="K250" s="4">
        <f>ekodom36[[#This Row],[Stan po renetcji]]-ekodom36[[#This Row],[Zmiana]]</f>
        <v>1397</v>
      </c>
      <c r="L250" s="4">
        <f>MAX(ekodom36[[#This Row],[Zbiornik po zmianie]],0)</f>
        <v>1397</v>
      </c>
    </row>
    <row r="251" spans="1:12" x14ac:dyDescent="0.45">
      <c r="A251" s="1">
        <v>44811</v>
      </c>
      <c r="B251">
        <v>552</v>
      </c>
      <c r="C251">
        <f t="shared" si="3"/>
        <v>1397</v>
      </c>
      <c r="D251">
        <f>ekodom36[[#This Row],[retencja]]+ekodom36[[#This Row],[Stan przed]]</f>
        <v>1949</v>
      </c>
      <c r="E251">
        <f>IF(ekodom36[[#This Row],[Dzień tygodnia]] = 3, 260, 190)</f>
        <v>260</v>
      </c>
      <c r="F251">
        <f>WEEKDAY(ekodom36[[#This Row],[Data]],2)</f>
        <v>3</v>
      </c>
      <c r="G251" s="4">
        <f>IF(ekodom36[[#This Row],[retencja]]= 0, G250+1, 0)</f>
        <v>0</v>
      </c>
      <c r="H251" s="4">
        <f>IF(AND(AND(ekodom36[[#This Row],[Dni bez deszczu dp]] &gt;= 5, MOD(ekodom36[[#This Row],[Dni bez deszczu dp]], 5) = 0), ekodom36[[#This Row],[Czy dobry przedział ]] = "TAK"), 300, 0)</f>
        <v>0</v>
      </c>
      <c r="I251" s="4" t="str">
        <f>IF(AND(ekodom36[[#This Row],[Data]] &gt;= DATE(2022,4,1), ekodom36[[#This Row],[Data]]&lt;=DATE(2022,9, 30)), "TAK", "NIE")</f>
        <v>TAK</v>
      </c>
      <c r="J251" s="4">
        <f>ekodom36[[#This Row],[Zużycie rodzinne]]+ekodom36[[#This Row],[Specjalne dolanie]]</f>
        <v>260</v>
      </c>
      <c r="K251" s="4">
        <f>ekodom36[[#This Row],[Stan po renetcji]]-ekodom36[[#This Row],[Zmiana]]</f>
        <v>1689</v>
      </c>
      <c r="L251" s="4">
        <f>MAX(ekodom36[[#This Row],[Zbiornik po zmianie]],0)</f>
        <v>1689</v>
      </c>
    </row>
    <row r="252" spans="1:12" x14ac:dyDescent="0.45">
      <c r="A252" s="1">
        <v>44812</v>
      </c>
      <c r="B252">
        <v>0</v>
      </c>
      <c r="C252">
        <f t="shared" si="3"/>
        <v>1689</v>
      </c>
      <c r="D252">
        <f>ekodom36[[#This Row],[retencja]]+ekodom36[[#This Row],[Stan przed]]</f>
        <v>1689</v>
      </c>
      <c r="E252">
        <f>IF(ekodom36[[#This Row],[Dzień tygodnia]] = 3, 260, 190)</f>
        <v>190</v>
      </c>
      <c r="F252">
        <f>WEEKDAY(ekodom36[[#This Row],[Data]],2)</f>
        <v>4</v>
      </c>
      <c r="G252" s="4">
        <f>IF(ekodom36[[#This Row],[retencja]]= 0, G251+1, 0)</f>
        <v>1</v>
      </c>
      <c r="H252" s="4">
        <f>IF(AND(AND(ekodom36[[#This Row],[Dni bez deszczu dp]] &gt;= 5, MOD(ekodom36[[#This Row],[Dni bez deszczu dp]], 5) = 0), ekodom36[[#This Row],[Czy dobry przedział ]] = "TAK"), 300, 0)</f>
        <v>0</v>
      </c>
      <c r="I252" s="4" t="str">
        <f>IF(AND(ekodom36[[#This Row],[Data]] &gt;= DATE(2022,4,1), ekodom36[[#This Row],[Data]]&lt;=DATE(2022,9, 30)), "TAK", "NIE")</f>
        <v>TAK</v>
      </c>
      <c r="J252" s="4">
        <f>ekodom36[[#This Row],[Zużycie rodzinne]]+ekodom36[[#This Row],[Specjalne dolanie]]</f>
        <v>190</v>
      </c>
      <c r="K252" s="4">
        <f>ekodom36[[#This Row],[Stan po renetcji]]-ekodom36[[#This Row],[Zmiana]]</f>
        <v>1499</v>
      </c>
      <c r="L252" s="4">
        <f>MAX(ekodom36[[#This Row],[Zbiornik po zmianie]],0)</f>
        <v>1499</v>
      </c>
    </row>
    <row r="253" spans="1:12" x14ac:dyDescent="0.45">
      <c r="A253" s="1">
        <v>44813</v>
      </c>
      <c r="B253">
        <v>0</v>
      </c>
      <c r="C253">
        <f t="shared" si="3"/>
        <v>1499</v>
      </c>
      <c r="D253">
        <f>ekodom36[[#This Row],[retencja]]+ekodom36[[#This Row],[Stan przed]]</f>
        <v>1499</v>
      </c>
      <c r="E253">
        <f>IF(ekodom36[[#This Row],[Dzień tygodnia]] = 3, 260, 190)</f>
        <v>190</v>
      </c>
      <c r="F253">
        <f>WEEKDAY(ekodom36[[#This Row],[Data]],2)</f>
        <v>5</v>
      </c>
      <c r="G253" s="4">
        <f>IF(ekodom36[[#This Row],[retencja]]= 0, G252+1, 0)</f>
        <v>2</v>
      </c>
      <c r="H253" s="4">
        <f>IF(AND(AND(ekodom36[[#This Row],[Dni bez deszczu dp]] &gt;= 5, MOD(ekodom36[[#This Row],[Dni bez deszczu dp]], 5) = 0), ekodom36[[#This Row],[Czy dobry przedział ]] = "TAK"), 300, 0)</f>
        <v>0</v>
      </c>
      <c r="I253" s="4" t="str">
        <f>IF(AND(ekodom36[[#This Row],[Data]] &gt;= DATE(2022,4,1), ekodom36[[#This Row],[Data]]&lt;=DATE(2022,9, 30)), "TAK", "NIE")</f>
        <v>TAK</v>
      </c>
      <c r="J253" s="4">
        <f>ekodom36[[#This Row],[Zużycie rodzinne]]+ekodom36[[#This Row],[Specjalne dolanie]]</f>
        <v>190</v>
      </c>
      <c r="K253" s="4">
        <f>ekodom36[[#This Row],[Stan po renetcji]]-ekodom36[[#This Row],[Zmiana]]</f>
        <v>1309</v>
      </c>
      <c r="L253" s="4">
        <f>MAX(ekodom36[[#This Row],[Zbiornik po zmianie]],0)</f>
        <v>1309</v>
      </c>
    </row>
    <row r="254" spans="1:12" x14ac:dyDescent="0.45">
      <c r="A254" s="1">
        <v>44814</v>
      </c>
      <c r="B254">
        <v>0</v>
      </c>
      <c r="C254">
        <f t="shared" si="3"/>
        <v>1309</v>
      </c>
      <c r="D254">
        <f>ekodom36[[#This Row],[retencja]]+ekodom36[[#This Row],[Stan przed]]</f>
        <v>1309</v>
      </c>
      <c r="E254">
        <f>IF(ekodom36[[#This Row],[Dzień tygodnia]] = 3, 260, 190)</f>
        <v>190</v>
      </c>
      <c r="F254">
        <f>WEEKDAY(ekodom36[[#This Row],[Data]],2)</f>
        <v>6</v>
      </c>
      <c r="G254" s="4">
        <f>IF(ekodom36[[#This Row],[retencja]]= 0, G253+1, 0)</f>
        <v>3</v>
      </c>
      <c r="H254" s="4">
        <f>IF(AND(AND(ekodom36[[#This Row],[Dni bez deszczu dp]] &gt;= 5, MOD(ekodom36[[#This Row],[Dni bez deszczu dp]], 5) = 0), ekodom36[[#This Row],[Czy dobry przedział ]] = "TAK"), 300, 0)</f>
        <v>0</v>
      </c>
      <c r="I254" s="4" t="str">
        <f>IF(AND(ekodom36[[#This Row],[Data]] &gt;= DATE(2022,4,1), ekodom36[[#This Row],[Data]]&lt;=DATE(2022,9, 30)), "TAK", "NIE")</f>
        <v>TAK</v>
      </c>
      <c r="J254" s="4">
        <f>ekodom36[[#This Row],[Zużycie rodzinne]]+ekodom36[[#This Row],[Specjalne dolanie]]</f>
        <v>190</v>
      </c>
      <c r="K254" s="4">
        <f>ekodom36[[#This Row],[Stan po renetcji]]-ekodom36[[#This Row],[Zmiana]]</f>
        <v>1119</v>
      </c>
      <c r="L254" s="4">
        <f>MAX(ekodom36[[#This Row],[Zbiornik po zmianie]],0)</f>
        <v>1119</v>
      </c>
    </row>
    <row r="255" spans="1:12" x14ac:dyDescent="0.45">
      <c r="A255" s="1">
        <v>44815</v>
      </c>
      <c r="B255">
        <v>0</v>
      </c>
      <c r="C255">
        <f t="shared" si="3"/>
        <v>1119</v>
      </c>
      <c r="D255">
        <f>ekodom36[[#This Row],[retencja]]+ekodom36[[#This Row],[Stan przed]]</f>
        <v>1119</v>
      </c>
      <c r="E255">
        <f>IF(ekodom36[[#This Row],[Dzień tygodnia]] = 3, 260, 190)</f>
        <v>190</v>
      </c>
      <c r="F255">
        <f>WEEKDAY(ekodom36[[#This Row],[Data]],2)</f>
        <v>7</v>
      </c>
      <c r="G255" s="4">
        <f>IF(ekodom36[[#This Row],[retencja]]= 0, G254+1, 0)</f>
        <v>4</v>
      </c>
      <c r="H255" s="4">
        <f>IF(AND(AND(ekodom36[[#This Row],[Dni bez deszczu dp]] &gt;= 5, MOD(ekodom36[[#This Row],[Dni bez deszczu dp]], 5) = 0), ekodom36[[#This Row],[Czy dobry przedział ]] = "TAK"), 300, 0)</f>
        <v>0</v>
      </c>
      <c r="I255" s="4" t="str">
        <f>IF(AND(ekodom36[[#This Row],[Data]] &gt;= DATE(2022,4,1), ekodom36[[#This Row],[Data]]&lt;=DATE(2022,9, 30)), "TAK", "NIE")</f>
        <v>TAK</v>
      </c>
      <c r="J255" s="4">
        <f>ekodom36[[#This Row],[Zużycie rodzinne]]+ekodom36[[#This Row],[Specjalne dolanie]]</f>
        <v>190</v>
      </c>
      <c r="K255" s="4">
        <f>ekodom36[[#This Row],[Stan po renetcji]]-ekodom36[[#This Row],[Zmiana]]</f>
        <v>929</v>
      </c>
      <c r="L255" s="4">
        <f>MAX(ekodom36[[#This Row],[Zbiornik po zmianie]],0)</f>
        <v>929</v>
      </c>
    </row>
    <row r="256" spans="1:12" x14ac:dyDescent="0.45">
      <c r="A256" s="1">
        <v>44816</v>
      </c>
      <c r="B256">
        <v>435</v>
      </c>
      <c r="C256">
        <f t="shared" si="3"/>
        <v>929</v>
      </c>
      <c r="D256">
        <f>ekodom36[[#This Row],[retencja]]+ekodom36[[#This Row],[Stan przed]]</f>
        <v>1364</v>
      </c>
      <c r="E256">
        <f>IF(ekodom36[[#This Row],[Dzień tygodnia]] = 3, 260, 190)</f>
        <v>190</v>
      </c>
      <c r="F256">
        <f>WEEKDAY(ekodom36[[#This Row],[Data]],2)</f>
        <v>1</v>
      </c>
      <c r="G256" s="4">
        <f>IF(ekodom36[[#This Row],[retencja]]= 0, G255+1, 0)</f>
        <v>0</v>
      </c>
      <c r="H256" s="4">
        <f>IF(AND(AND(ekodom36[[#This Row],[Dni bez deszczu dp]] &gt;= 5, MOD(ekodom36[[#This Row],[Dni bez deszczu dp]], 5) = 0), ekodom36[[#This Row],[Czy dobry przedział ]] = "TAK"), 300, 0)</f>
        <v>0</v>
      </c>
      <c r="I256" s="4" t="str">
        <f>IF(AND(ekodom36[[#This Row],[Data]] &gt;= DATE(2022,4,1), ekodom36[[#This Row],[Data]]&lt;=DATE(2022,9, 30)), "TAK", "NIE")</f>
        <v>TAK</v>
      </c>
      <c r="J256" s="4">
        <f>ekodom36[[#This Row],[Zużycie rodzinne]]+ekodom36[[#This Row],[Specjalne dolanie]]</f>
        <v>190</v>
      </c>
      <c r="K256" s="4">
        <f>ekodom36[[#This Row],[Stan po renetcji]]-ekodom36[[#This Row],[Zmiana]]</f>
        <v>1174</v>
      </c>
      <c r="L256" s="4">
        <f>MAX(ekodom36[[#This Row],[Zbiornik po zmianie]],0)</f>
        <v>1174</v>
      </c>
    </row>
    <row r="257" spans="1:12" x14ac:dyDescent="0.45">
      <c r="A257" s="1">
        <v>44817</v>
      </c>
      <c r="B257">
        <v>406</v>
      </c>
      <c r="C257">
        <f t="shared" si="3"/>
        <v>1174</v>
      </c>
      <c r="D257">
        <f>ekodom36[[#This Row],[retencja]]+ekodom36[[#This Row],[Stan przed]]</f>
        <v>1580</v>
      </c>
      <c r="E257">
        <f>IF(ekodom36[[#This Row],[Dzień tygodnia]] = 3, 260, 190)</f>
        <v>190</v>
      </c>
      <c r="F257">
        <f>WEEKDAY(ekodom36[[#This Row],[Data]],2)</f>
        <v>2</v>
      </c>
      <c r="G257" s="4">
        <f>IF(ekodom36[[#This Row],[retencja]]= 0, G256+1, 0)</f>
        <v>0</v>
      </c>
      <c r="H257" s="4">
        <f>IF(AND(AND(ekodom36[[#This Row],[Dni bez deszczu dp]] &gt;= 5, MOD(ekodom36[[#This Row],[Dni bez deszczu dp]], 5) = 0), ekodom36[[#This Row],[Czy dobry przedział ]] = "TAK"), 300, 0)</f>
        <v>0</v>
      </c>
      <c r="I257" s="4" t="str">
        <f>IF(AND(ekodom36[[#This Row],[Data]] &gt;= DATE(2022,4,1), ekodom36[[#This Row],[Data]]&lt;=DATE(2022,9, 30)), "TAK", "NIE")</f>
        <v>TAK</v>
      </c>
      <c r="J257" s="4">
        <f>ekodom36[[#This Row],[Zużycie rodzinne]]+ekodom36[[#This Row],[Specjalne dolanie]]</f>
        <v>190</v>
      </c>
      <c r="K257" s="4">
        <f>ekodom36[[#This Row],[Stan po renetcji]]-ekodom36[[#This Row],[Zmiana]]</f>
        <v>1390</v>
      </c>
      <c r="L257" s="4">
        <f>MAX(ekodom36[[#This Row],[Zbiornik po zmianie]],0)</f>
        <v>1390</v>
      </c>
    </row>
    <row r="258" spans="1:12" x14ac:dyDescent="0.45">
      <c r="A258" s="1">
        <v>44818</v>
      </c>
      <c r="B258">
        <v>0</v>
      </c>
      <c r="C258">
        <f t="shared" si="3"/>
        <v>1390</v>
      </c>
      <c r="D258">
        <f>ekodom36[[#This Row],[retencja]]+ekodom36[[#This Row],[Stan przed]]</f>
        <v>1390</v>
      </c>
      <c r="E258">
        <f>IF(ekodom36[[#This Row],[Dzień tygodnia]] = 3, 260, 190)</f>
        <v>260</v>
      </c>
      <c r="F258">
        <f>WEEKDAY(ekodom36[[#This Row],[Data]],2)</f>
        <v>3</v>
      </c>
      <c r="G258" s="4">
        <f>IF(ekodom36[[#This Row],[retencja]]= 0, G257+1, 0)</f>
        <v>1</v>
      </c>
      <c r="H258" s="4">
        <f>IF(AND(AND(ekodom36[[#This Row],[Dni bez deszczu dp]] &gt;= 5, MOD(ekodom36[[#This Row],[Dni bez deszczu dp]], 5) = 0), ekodom36[[#This Row],[Czy dobry przedział ]] = "TAK"), 300, 0)</f>
        <v>0</v>
      </c>
      <c r="I258" s="4" t="str">
        <f>IF(AND(ekodom36[[#This Row],[Data]] &gt;= DATE(2022,4,1), ekodom36[[#This Row],[Data]]&lt;=DATE(2022,9, 30)), "TAK", "NIE")</f>
        <v>TAK</v>
      </c>
      <c r="J258" s="4">
        <f>ekodom36[[#This Row],[Zużycie rodzinne]]+ekodom36[[#This Row],[Specjalne dolanie]]</f>
        <v>260</v>
      </c>
      <c r="K258" s="4">
        <f>ekodom36[[#This Row],[Stan po renetcji]]-ekodom36[[#This Row],[Zmiana]]</f>
        <v>1130</v>
      </c>
      <c r="L258" s="4">
        <f>MAX(ekodom36[[#This Row],[Zbiornik po zmianie]],0)</f>
        <v>1130</v>
      </c>
    </row>
    <row r="259" spans="1:12" x14ac:dyDescent="0.45">
      <c r="A259" s="1">
        <v>44819</v>
      </c>
      <c r="B259">
        <v>0</v>
      </c>
      <c r="C259">
        <f t="shared" si="3"/>
        <v>1130</v>
      </c>
      <c r="D259">
        <f>ekodom36[[#This Row],[retencja]]+ekodom36[[#This Row],[Stan przed]]</f>
        <v>1130</v>
      </c>
      <c r="E259">
        <f>IF(ekodom36[[#This Row],[Dzień tygodnia]] = 3, 260, 190)</f>
        <v>190</v>
      </c>
      <c r="F259">
        <f>WEEKDAY(ekodom36[[#This Row],[Data]],2)</f>
        <v>4</v>
      </c>
      <c r="G259" s="4">
        <f>IF(ekodom36[[#This Row],[retencja]]= 0, G258+1, 0)</f>
        <v>2</v>
      </c>
      <c r="H259" s="4">
        <f>IF(AND(AND(ekodom36[[#This Row],[Dni bez deszczu dp]] &gt;= 5, MOD(ekodom36[[#This Row],[Dni bez deszczu dp]], 5) = 0), ekodom36[[#This Row],[Czy dobry przedział ]] = "TAK"), 300, 0)</f>
        <v>0</v>
      </c>
      <c r="I259" s="4" t="str">
        <f>IF(AND(ekodom36[[#This Row],[Data]] &gt;= DATE(2022,4,1), ekodom36[[#This Row],[Data]]&lt;=DATE(2022,9, 30)), "TAK", "NIE")</f>
        <v>TAK</v>
      </c>
      <c r="J259" s="4">
        <f>ekodom36[[#This Row],[Zużycie rodzinne]]+ekodom36[[#This Row],[Specjalne dolanie]]</f>
        <v>190</v>
      </c>
      <c r="K259" s="4">
        <f>ekodom36[[#This Row],[Stan po renetcji]]-ekodom36[[#This Row],[Zmiana]]</f>
        <v>940</v>
      </c>
      <c r="L259" s="4">
        <f>MAX(ekodom36[[#This Row],[Zbiornik po zmianie]],0)</f>
        <v>940</v>
      </c>
    </row>
    <row r="260" spans="1:12" x14ac:dyDescent="0.45">
      <c r="A260" s="1">
        <v>44820</v>
      </c>
      <c r="B260">
        <v>0</v>
      </c>
      <c r="C260">
        <f t="shared" ref="C260:C323" si="4">L259</f>
        <v>940</v>
      </c>
      <c r="D260">
        <f>ekodom36[[#This Row],[retencja]]+ekodom36[[#This Row],[Stan przed]]</f>
        <v>940</v>
      </c>
      <c r="E260">
        <f>IF(ekodom36[[#This Row],[Dzień tygodnia]] = 3, 260, 190)</f>
        <v>190</v>
      </c>
      <c r="F260">
        <f>WEEKDAY(ekodom36[[#This Row],[Data]],2)</f>
        <v>5</v>
      </c>
      <c r="G260" s="4">
        <f>IF(ekodom36[[#This Row],[retencja]]= 0, G259+1, 0)</f>
        <v>3</v>
      </c>
      <c r="H260" s="4">
        <f>IF(AND(AND(ekodom36[[#This Row],[Dni bez deszczu dp]] &gt;= 5, MOD(ekodom36[[#This Row],[Dni bez deszczu dp]], 5) = 0), ekodom36[[#This Row],[Czy dobry przedział ]] = "TAK"), 300, 0)</f>
        <v>0</v>
      </c>
      <c r="I260" s="4" t="str">
        <f>IF(AND(ekodom36[[#This Row],[Data]] &gt;= DATE(2022,4,1), ekodom36[[#This Row],[Data]]&lt;=DATE(2022,9, 30)), "TAK", "NIE")</f>
        <v>TAK</v>
      </c>
      <c r="J260" s="4">
        <f>ekodom36[[#This Row],[Zużycie rodzinne]]+ekodom36[[#This Row],[Specjalne dolanie]]</f>
        <v>190</v>
      </c>
      <c r="K260" s="4">
        <f>ekodom36[[#This Row],[Stan po renetcji]]-ekodom36[[#This Row],[Zmiana]]</f>
        <v>750</v>
      </c>
      <c r="L260" s="4">
        <f>MAX(ekodom36[[#This Row],[Zbiornik po zmianie]],0)</f>
        <v>750</v>
      </c>
    </row>
    <row r="261" spans="1:12" x14ac:dyDescent="0.45">
      <c r="A261" s="1">
        <v>44821</v>
      </c>
      <c r="B261">
        <v>0</v>
      </c>
      <c r="C261">
        <f t="shared" si="4"/>
        <v>750</v>
      </c>
      <c r="D261">
        <f>ekodom36[[#This Row],[retencja]]+ekodom36[[#This Row],[Stan przed]]</f>
        <v>750</v>
      </c>
      <c r="E261">
        <f>IF(ekodom36[[#This Row],[Dzień tygodnia]] = 3, 260, 190)</f>
        <v>190</v>
      </c>
      <c r="F261">
        <f>WEEKDAY(ekodom36[[#This Row],[Data]],2)</f>
        <v>6</v>
      </c>
      <c r="G261" s="4">
        <f>IF(ekodom36[[#This Row],[retencja]]= 0, G260+1, 0)</f>
        <v>4</v>
      </c>
      <c r="H261" s="4">
        <f>IF(AND(AND(ekodom36[[#This Row],[Dni bez deszczu dp]] &gt;= 5, MOD(ekodom36[[#This Row],[Dni bez deszczu dp]], 5) = 0), ekodom36[[#This Row],[Czy dobry przedział ]] = "TAK"), 300, 0)</f>
        <v>0</v>
      </c>
      <c r="I261" s="4" t="str">
        <f>IF(AND(ekodom36[[#This Row],[Data]] &gt;= DATE(2022,4,1), ekodom36[[#This Row],[Data]]&lt;=DATE(2022,9, 30)), "TAK", "NIE")</f>
        <v>TAK</v>
      </c>
      <c r="J261" s="4">
        <f>ekodom36[[#This Row],[Zużycie rodzinne]]+ekodom36[[#This Row],[Specjalne dolanie]]</f>
        <v>190</v>
      </c>
      <c r="K261" s="4">
        <f>ekodom36[[#This Row],[Stan po renetcji]]-ekodom36[[#This Row],[Zmiana]]</f>
        <v>560</v>
      </c>
      <c r="L261" s="4">
        <f>MAX(ekodom36[[#This Row],[Zbiornik po zmianie]],0)</f>
        <v>560</v>
      </c>
    </row>
    <row r="262" spans="1:12" x14ac:dyDescent="0.45">
      <c r="A262" s="1">
        <v>44822</v>
      </c>
      <c r="B262">
        <v>0</v>
      </c>
      <c r="C262">
        <f t="shared" si="4"/>
        <v>560</v>
      </c>
      <c r="D262">
        <f>ekodom36[[#This Row],[retencja]]+ekodom36[[#This Row],[Stan przed]]</f>
        <v>560</v>
      </c>
      <c r="E262">
        <f>IF(ekodom36[[#This Row],[Dzień tygodnia]] = 3, 260, 190)</f>
        <v>190</v>
      </c>
      <c r="F262">
        <f>WEEKDAY(ekodom36[[#This Row],[Data]],2)</f>
        <v>7</v>
      </c>
      <c r="G262" s="4">
        <f>IF(ekodom36[[#This Row],[retencja]]= 0, G261+1, 0)</f>
        <v>5</v>
      </c>
      <c r="H262" s="4">
        <f>IF(AND(AND(ekodom36[[#This Row],[Dni bez deszczu dp]] &gt;= 5, MOD(ekodom36[[#This Row],[Dni bez deszczu dp]], 5) = 0), ekodom36[[#This Row],[Czy dobry przedział ]] = "TAK"), 300, 0)</f>
        <v>300</v>
      </c>
      <c r="I262" s="4" t="str">
        <f>IF(AND(ekodom36[[#This Row],[Data]] &gt;= DATE(2022,4,1), ekodom36[[#This Row],[Data]]&lt;=DATE(2022,9, 30)), "TAK", "NIE")</f>
        <v>TAK</v>
      </c>
      <c r="J262" s="4">
        <f>ekodom36[[#This Row],[Zużycie rodzinne]]+ekodom36[[#This Row],[Specjalne dolanie]]</f>
        <v>490</v>
      </c>
      <c r="K262" s="4">
        <f>ekodom36[[#This Row],[Stan po renetcji]]-ekodom36[[#This Row],[Zmiana]]</f>
        <v>70</v>
      </c>
      <c r="L262" s="4">
        <f>MAX(ekodom36[[#This Row],[Zbiornik po zmianie]],0)</f>
        <v>70</v>
      </c>
    </row>
    <row r="263" spans="1:12" x14ac:dyDescent="0.45">
      <c r="A263" s="1">
        <v>44823</v>
      </c>
      <c r="B263">
        <v>353</v>
      </c>
      <c r="C263">
        <f t="shared" si="4"/>
        <v>70</v>
      </c>
      <c r="D263">
        <f>ekodom36[[#This Row],[retencja]]+ekodom36[[#This Row],[Stan przed]]</f>
        <v>423</v>
      </c>
      <c r="E263">
        <f>IF(ekodom36[[#This Row],[Dzień tygodnia]] = 3, 260, 190)</f>
        <v>190</v>
      </c>
      <c r="F263">
        <f>WEEKDAY(ekodom36[[#This Row],[Data]],2)</f>
        <v>1</v>
      </c>
      <c r="G263" s="4">
        <f>IF(ekodom36[[#This Row],[retencja]]= 0, G262+1, 0)</f>
        <v>0</v>
      </c>
      <c r="H263" s="4">
        <f>IF(AND(AND(ekodom36[[#This Row],[Dni bez deszczu dp]] &gt;= 5, MOD(ekodom36[[#This Row],[Dni bez deszczu dp]], 5) = 0), ekodom36[[#This Row],[Czy dobry przedział ]] = "TAK"), 300, 0)</f>
        <v>0</v>
      </c>
      <c r="I263" s="4" t="str">
        <f>IF(AND(ekodom36[[#This Row],[Data]] &gt;= DATE(2022,4,1), ekodom36[[#This Row],[Data]]&lt;=DATE(2022,9, 30)), "TAK", "NIE")</f>
        <v>TAK</v>
      </c>
      <c r="J263" s="4">
        <f>ekodom36[[#This Row],[Zużycie rodzinne]]+ekodom36[[#This Row],[Specjalne dolanie]]</f>
        <v>190</v>
      </c>
      <c r="K263" s="4">
        <f>ekodom36[[#This Row],[Stan po renetcji]]-ekodom36[[#This Row],[Zmiana]]</f>
        <v>233</v>
      </c>
      <c r="L263" s="4">
        <f>MAX(ekodom36[[#This Row],[Zbiornik po zmianie]],0)</f>
        <v>233</v>
      </c>
    </row>
    <row r="264" spans="1:12" x14ac:dyDescent="0.45">
      <c r="A264" s="1">
        <v>44824</v>
      </c>
      <c r="B264">
        <v>476</v>
      </c>
      <c r="C264">
        <f t="shared" si="4"/>
        <v>233</v>
      </c>
      <c r="D264">
        <f>ekodom36[[#This Row],[retencja]]+ekodom36[[#This Row],[Stan przed]]</f>
        <v>709</v>
      </c>
      <c r="E264">
        <f>IF(ekodom36[[#This Row],[Dzień tygodnia]] = 3, 260, 190)</f>
        <v>190</v>
      </c>
      <c r="F264">
        <f>WEEKDAY(ekodom36[[#This Row],[Data]],2)</f>
        <v>2</v>
      </c>
      <c r="G264" s="4">
        <f>IF(ekodom36[[#This Row],[retencja]]= 0, G263+1, 0)</f>
        <v>0</v>
      </c>
      <c r="H264" s="4">
        <f>IF(AND(AND(ekodom36[[#This Row],[Dni bez deszczu dp]] &gt;= 5, MOD(ekodom36[[#This Row],[Dni bez deszczu dp]], 5) = 0), ekodom36[[#This Row],[Czy dobry przedział ]] = "TAK"), 300, 0)</f>
        <v>0</v>
      </c>
      <c r="I264" s="4" t="str">
        <f>IF(AND(ekodom36[[#This Row],[Data]] &gt;= DATE(2022,4,1), ekodom36[[#This Row],[Data]]&lt;=DATE(2022,9, 30)), "TAK", "NIE")</f>
        <v>TAK</v>
      </c>
      <c r="J264" s="4">
        <f>ekodom36[[#This Row],[Zużycie rodzinne]]+ekodom36[[#This Row],[Specjalne dolanie]]</f>
        <v>190</v>
      </c>
      <c r="K264" s="4">
        <f>ekodom36[[#This Row],[Stan po renetcji]]-ekodom36[[#This Row],[Zmiana]]</f>
        <v>519</v>
      </c>
      <c r="L264" s="4">
        <f>MAX(ekodom36[[#This Row],[Zbiornik po zmianie]],0)</f>
        <v>519</v>
      </c>
    </row>
    <row r="265" spans="1:12" x14ac:dyDescent="0.45">
      <c r="A265" s="1">
        <v>44825</v>
      </c>
      <c r="B265">
        <v>383</v>
      </c>
      <c r="C265">
        <f t="shared" si="4"/>
        <v>519</v>
      </c>
      <c r="D265">
        <f>ekodom36[[#This Row],[retencja]]+ekodom36[[#This Row],[Stan przed]]</f>
        <v>902</v>
      </c>
      <c r="E265">
        <f>IF(ekodom36[[#This Row],[Dzień tygodnia]] = 3, 260, 190)</f>
        <v>260</v>
      </c>
      <c r="F265">
        <f>WEEKDAY(ekodom36[[#This Row],[Data]],2)</f>
        <v>3</v>
      </c>
      <c r="G265" s="4">
        <f>IF(ekodom36[[#This Row],[retencja]]= 0, G264+1, 0)</f>
        <v>0</v>
      </c>
      <c r="H265" s="4">
        <f>IF(AND(AND(ekodom36[[#This Row],[Dni bez deszczu dp]] &gt;= 5, MOD(ekodom36[[#This Row],[Dni bez deszczu dp]], 5) = 0), ekodom36[[#This Row],[Czy dobry przedział ]] = "TAK"), 300, 0)</f>
        <v>0</v>
      </c>
      <c r="I265" s="4" t="str">
        <f>IF(AND(ekodom36[[#This Row],[Data]] &gt;= DATE(2022,4,1), ekodom36[[#This Row],[Data]]&lt;=DATE(2022,9, 30)), "TAK", "NIE")</f>
        <v>TAK</v>
      </c>
      <c r="J265" s="4">
        <f>ekodom36[[#This Row],[Zużycie rodzinne]]+ekodom36[[#This Row],[Specjalne dolanie]]</f>
        <v>260</v>
      </c>
      <c r="K265" s="4">
        <f>ekodom36[[#This Row],[Stan po renetcji]]-ekodom36[[#This Row],[Zmiana]]</f>
        <v>642</v>
      </c>
      <c r="L265" s="4">
        <f>MAX(ekodom36[[#This Row],[Zbiornik po zmianie]],0)</f>
        <v>642</v>
      </c>
    </row>
    <row r="266" spans="1:12" x14ac:dyDescent="0.45">
      <c r="A266" s="1">
        <v>44826</v>
      </c>
      <c r="B266">
        <v>0</v>
      </c>
      <c r="C266">
        <f t="shared" si="4"/>
        <v>642</v>
      </c>
      <c r="D266">
        <f>ekodom36[[#This Row],[retencja]]+ekodom36[[#This Row],[Stan przed]]</f>
        <v>642</v>
      </c>
      <c r="E266">
        <f>IF(ekodom36[[#This Row],[Dzień tygodnia]] = 3, 260, 190)</f>
        <v>190</v>
      </c>
      <c r="F266">
        <f>WEEKDAY(ekodom36[[#This Row],[Data]],2)</f>
        <v>4</v>
      </c>
      <c r="G266" s="4">
        <f>IF(ekodom36[[#This Row],[retencja]]= 0, G265+1, 0)</f>
        <v>1</v>
      </c>
      <c r="H266" s="4">
        <f>IF(AND(AND(ekodom36[[#This Row],[Dni bez deszczu dp]] &gt;= 5, MOD(ekodom36[[#This Row],[Dni bez deszczu dp]], 5) = 0), ekodom36[[#This Row],[Czy dobry przedział ]] = "TAK"), 300, 0)</f>
        <v>0</v>
      </c>
      <c r="I266" s="4" t="str">
        <f>IF(AND(ekodom36[[#This Row],[Data]] &gt;= DATE(2022,4,1), ekodom36[[#This Row],[Data]]&lt;=DATE(2022,9, 30)), "TAK", "NIE")</f>
        <v>TAK</v>
      </c>
      <c r="J266" s="4">
        <f>ekodom36[[#This Row],[Zużycie rodzinne]]+ekodom36[[#This Row],[Specjalne dolanie]]</f>
        <v>190</v>
      </c>
      <c r="K266" s="4">
        <f>ekodom36[[#This Row],[Stan po renetcji]]-ekodom36[[#This Row],[Zmiana]]</f>
        <v>452</v>
      </c>
      <c r="L266" s="4">
        <f>MAX(ekodom36[[#This Row],[Zbiornik po zmianie]],0)</f>
        <v>452</v>
      </c>
    </row>
    <row r="267" spans="1:12" x14ac:dyDescent="0.45">
      <c r="A267" s="1">
        <v>44827</v>
      </c>
      <c r="B267">
        <v>0</v>
      </c>
      <c r="C267">
        <f t="shared" si="4"/>
        <v>452</v>
      </c>
      <c r="D267">
        <f>ekodom36[[#This Row],[retencja]]+ekodom36[[#This Row],[Stan przed]]</f>
        <v>452</v>
      </c>
      <c r="E267">
        <f>IF(ekodom36[[#This Row],[Dzień tygodnia]] = 3, 260, 190)</f>
        <v>190</v>
      </c>
      <c r="F267">
        <f>WEEKDAY(ekodom36[[#This Row],[Data]],2)</f>
        <v>5</v>
      </c>
      <c r="G267" s="4">
        <f>IF(ekodom36[[#This Row],[retencja]]= 0, G266+1, 0)</f>
        <v>2</v>
      </c>
      <c r="H267" s="4">
        <f>IF(AND(AND(ekodom36[[#This Row],[Dni bez deszczu dp]] &gt;= 5, MOD(ekodom36[[#This Row],[Dni bez deszczu dp]], 5) = 0), ekodom36[[#This Row],[Czy dobry przedział ]] = "TAK"), 300, 0)</f>
        <v>0</v>
      </c>
      <c r="I267" s="4" t="str">
        <f>IF(AND(ekodom36[[#This Row],[Data]] &gt;= DATE(2022,4,1), ekodom36[[#This Row],[Data]]&lt;=DATE(2022,9, 30)), "TAK", "NIE")</f>
        <v>TAK</v>
      </c>
      <c r="J267" s="4">
        <f>ekodom36[[#This Row],[Zużycie rodzinne]]+ekodom36[[#This Row],[Specjalne dolanie]]</f>
        <v>190</v>
      </c>
      <c r="K267" s="4">
        <f>ekodom36[[#This Row],[Stan po renetcji]]-ekodom36[[#This Row],[Zmiana]]</f>
        <v>262</v>
      </c>
      <c r="L267" s="4">
        <f>MAX(ekodom36[[#This Row],[Zbiornik po zmianie]],0)</f>
        <v>262</v>
      </c>
    </row>
    <row r="268" spans="1:12" x14ac:dyDescent="0.45">
      <c r="A268" s="1">
        <v>44828</v>
      </c>
      <c r="B268">
        <v>0</v>
      </c>
      <c r="C268">
        <f t="shared" si="4"/>
        <v>262</v>
      </c>
      <c r="D268">
        <f>ekodom36[[#This Row],[retencja]]+ekodom36[[#This Row],[Stan przed]]</f>
        <v>262</v>
      </c>
      <c r="E268">
        <f>IF(ekodom36[[#This Row],[Dzień tygodnia]] = 3, 260, 190)</f>
        <v>190</v>
      </c>
      <c r="F268">
        <f>WEEKDAY(ekodom36[[#This Row],[Data]],2)</f>
        <v>6</v>
      </c>
      <c r="G268" s="4">
        <f>IF(ekodom36[[#This Row],[retencja]]= 0, G267+1, 0)</f>
        <v>3</v>
      </c>
      <c r="H268" s="4">
        <f>IF(AND(AND(ekodom36[[#This Row],[Dni bez deszczu dp]] &gt;= 5, MOD(ekodom36[[#This Row],[Dni bez deszczu dp]], 5) = 0), ekodom36[[#This Row],[Czy dobry przedział ]] = "TAK"), 300, 0)</f>
        <v>0</v>
      </c>
      <c r="I268" s="4" t="str">
        <f>IF(AND(ekodom36[[#This Row],[Data]] &gt;= DATE(2022,4,1), ekodom36[[#This Row],[Data]]&lt;=DATE(2022,9, 30)), "TAK", "NIE")</f>
        <v>TAK</v>
      </c>
      <c r="J268" s="4">
        <f>ekodom36[[#This Row],[Zużycie rodzinne]]+ekodom36[[#This Row],[Specjalne dolanie]]</f>
        <v>190</v>
      </c>
      <c r="K268" s="4">
        <f>ekodom36[[#This Row],[Stan po renetcji]]-ekodom36[[#This Row],[Zmiana]]</f>
        <v>72</v>
      </c>
      <c r="L268" s="4">
        <f>MAX(ekodom36[[#This Row],[Zbiornik po zmianie]],0)</f>
        <v>72</v>
      </c>
    </row>
    <row r="269" spans="1:12" x14ac:dyDescent="0.45">
      <c r="A269" s="1">
        <v>44829</v>
      </c>
      <c r="B269">
        <v>0</v>
      </c>
      <c r="C269">
        <f t="shared" si="4"/>
        <v>72</v>
      </c>
      <c r="D269">
        <f>ekodom36[[#This Row],[retencja]]+ekodom36[[#This Row],[Stan przed]]</f>
        <v>72</v>
      </c>
      <c r="E269">
        <f>IF(ekodom36[[#This Row],[Dzień tygodnia]] = 3, 260, 190)</f>
        <v>190</v>
      </c>
      <c r="F269">
        <f>WEEKDAY(ekodom36[[#This Row],[Data]],2)</f>
        <v>7</v>
      </c>
      <c r="G269" s="4">
        <f>IF(ekodom36[[#This Row],[retencja]]= 0, G268+1, 0)</f>
        <v>4</v>
      </c>
      <c r="H269" s="4">
        <f>IF(AND(AND(ekodom36[[#This Row],[Dni bez deszczu dp]] &gt;= 5, MOD(ekodom36[[#This Row],[Dni bez deszczu dp]], 5) = 0), ekodom36[[#This Row],[Czy dobry przedział ]] = "TAK"), 300, 0)</f>
        <v>0</v>
      </c>
      <c r="I269" s="4" t="str">
        <f>IF(AND(ekodom36[[#This Row],[Data]] &gt;= DATE(2022,4,1), ekodom36[[#This Row],[Data]]&lt;=DATE(2022,9, 30)), "TAK", "NIE")</f>
        <v>TAK</v>
      </c>
      <c r="J269" s="4">
        <f>ekodom36[[#This Row],[Zużycie rodzinne]]+ekodom36[[#This Row],[Specjalne dolanie]]</f>
        <v>190</v>
      </c>
      <c r="K269" s="4">
        <f>ekodom36[[#This Row],[Stan po renetcji]]-ekodom36[[#This Row],[Zmiana]]</f>
        <v>-118</v>
      </c>
      <c r="L269" s="4">
        <f>MAX(ekodom36[[#This Row],[Zbiornik po zmianie]],0)</f>
        <v>0</v>
      </c>
    </row>
    <row r="270" spans="1:12" x14ac:dyDescent="0.45">
      <c r="A270" s="1">
        <v>44830</v>
      </c>
      <c r="B270">
        <v>0</v>
      </c>
      <c r="C270">
        <f t="shared" si="4"/>
        <v>0</v>
      </c>
      <c r="D270">
        <f>ekodom36[[#This Row],[retencja]]+ekodom36[[#This Row],[Stan przed]]</f>
        <v>0</v>
      </c>
      <c r="E270">
        <f>IF(ekodom36[[#This Row],[Dzień tygodnia]] = 3, 260, 190)</f>
        <v>190</v>
      </c>
      <c r="F270">
        <f>WEEKDAY(ekodom36[[#This Row],[Data]],2)</f>
        <v>1</v>
      </c>
      <c r="G270" s="4">
        <f>IF(ekodom36[[#This Row],[retencja]]= 0, G269+1, 0)</f>
        <v>5</v>
      </c>
      <c r="H270" s="4">
        <f>IF(AND(AND(ekodom36[[#This Row],[Dni bez deszczu dp]] &gt;= 5, MOD(ekodom36[[#This Row],[Dni bez deszczu dp]], 5) = 0), ekodom36[[#This Row],[Czy dobry przedział ]] = "TAK"), 300, 0)</f>
        <v>300</v>
      </c>
      <c r="I270" s="4" t="str">
        <f>IF(AND(ekodom36[[#This Row],[Data]] &gt;= DATE(2022,4,1), ekodom36[[#This Row],[Data]]&lt;=DATE(2022,9, 30)), "TAK", "NIE")</f>
        <v>TAK</v>
      </c>
      <c r="J270" s="4">
        <f>ekodom36[[#This Row],[Zużycie rodzinne]]+ekodom36[[#This Row],[Specjalne dolanie]]</f>
        <v>490</v>
      </c>
      <c r="K270" s="4">
        <f>ekodom36[[#This Row],[Stan po renetcji]]-ekodom36[[#This Row],[Zmiana]]</f>
        <v>-490</v>
      </c>
      <c r="L270" s="4">
        <f>MAX(ekodom36[[#This Row],[Zbiornik po zmianie]],0)</f>
        <v>0</v>
      </c>
    </row>
    <row r="271" spans="1:12" x14ac:dyDescent="0.45">
      <c r="A271" s="1">
        <v>44831</v>
      </c>
      <c r="B271">
        <v>0</v>
      </c>
      <c r="C271">
        <f t="shared" si="4"/>
        <v>0</v>
      </c>
      <c r="D271">
        <f>ekodom36[[#This Row],[retencja]]+ekodom36[[#This Row],[Stan przed]]</f>
        <v>0</v>
      </c>
      <c r="E271">
        <f>IF(ekodom36[[#This Row],[Dzień tygodnia]] = 3, 260, 190)</f>
        <v>190</v>
      </c>
      <c r="F271">
        <f>WEEKDAY(ekodom36[[#This Row],[Data]],2)</f>
        <v>2</v>
      </c>
      <c r="G271" s="4">
        <f>IF(ekodom36[[#This Row],[retencja]]= 0, G270+1, 0)</f>
        <v>6</v>
      </c>
      <c r="H271" s="4">
        <f>IF(AND(AND(ekodom36[[#This Row],[Dni bez deszczu dp]] &gt;= 5, MOD(ekodom36[[#This Row],[Dni bez deszczu dp]], 5) = 0), ekodom36[[#This Row],[Czy dobry przedział ]] = "TAK"), 300, 0)</f>
        <v>0</v>
      </c>
      <c r="I271" s="4" t="str">
        <f>IF(AND(ekodom36[[#This Row],[Data]] &gt;= DATE(2022,4,1), ekodom36[[#This Row],[Data]]&lt;=DATE(2022,9, 30)), "TAK", "NIE")</f>
        <v>TAK</v>
      </c>
      <c r="J271" s="4">
        <f>ekodom36[[#This Row],[Zużycie rodzinne]]+ekodom36[[#This Row],[Specjalne dolanie]]</f>
        <v>190</v>
      </c>
      <c r="K271" s="4">
        <f>ekodom36[[#This Row],[Stan po renetcji]]-ekodom36[[#This Row],[Zmiana]]</f>
        <v>-190</v>
      </c>
      <c r="L271" s="4">
        <f>MAX(ekodom36[[#This Row],[Zbiornik po zmianie]],0)</f>
        <v>0</v>
      </c>
    </row>
    <row r="272" spans="1:12" x14ac:dyDescent="0.45">
      <c r="A272" s="1">
        <v>44832</v>
      </c>
      <c r="B272">
        <v>0</v>
      </c>
      <c r="C272">
        <f t="shared" si="4"/>
        <v>0</v>
      </c>
      <c r="D272">
        <f>ekodom36[[#This Row],[retencja]]+ekodom36[[#This Row],[Stan przed]]</f>
        <v>0</v>
      </c>
      <c r="E272">
        <f>IF(ekodom36[[#This Row],[Dzień tygodnia]] = 3, 260, 190)</f>
        <v>260</v>
      </c>
      <c r="F272">
        <f>WEEKDAY(ekodom36[[#This Row],[Data]],2)</f>
        <v>3</v>
      </c>
      <c r="G272" s="4">
        <f>IF(ekodom36[[#This Row],[retencja]]= 0, G271+1, 0)</f>
        <v>7</v>
      </c>
      <c r="H272" s="4">
        <f>IF(AND(AND(ekodom36[[#This Row],[Dni bez deszczu dp]] &gt;= 5, MOD(ekodom36[[#This Row],[Dni bez deszczu dp]], 5) = 0), ekodom36[[#This Row],[Czy dobry przedział ]] = "TAK"), 300, 0)</f>
        <v>0</v>
      </c>
      <c r="I272" s="4" t="str">
        <f>IF(AND(ekodom36[[#This Row],[Data]] &gt;= DATE(2022,4,1), ekodom36[[#This Row],[Data]]&lt;=DATE(2022,9, 30)), "TAK", "NIE")</f>
        <v>TAK</v>
      </c>
      <c r="J272" s="4">
        <f>ekodom36[[#This Row],[Zużycie rodzinne]]+ekodom36[[#This Row],[Specjalne dolanie]]</f>
        <v>260</v>
      </c>
      <c r="K272" s="4">
        <f>ekodom36[[#This Row],[Stan po renetcji]]-ekodom36[[#This Row],[Zmiana]]</f>
        <v>-260</v>
      </c>
      <c r="L272" s="4">
        <f>MAX(ekodom36[[#This Row],[Zbiornik po zmianie]],0)</f>
        <v>0</v>
      </c>
    </row>
    <row r="273" spans="1:12" x14ac:dyDescent="0.45">
      <c r="A273" s="1">
        <v>44833</v>
      </c>
      <c r="B273">
        <v>302</v>
      </c>
      <c r="C273">
        <f t="shared" si="4"/>
        <v>0</v>
      </c>
      <c r="D273">
        <f>ekodom36[[#This Row],[retencja]]+ekodom36[[#This Row],[Stan przed]]</f>
        <v>302</v>
      </c>
      <c r="E273">
        <f>IF(ekodom36[[#This Row],[Dzień tygodnia]] = 3, 260, 190)</f>
        <v>190</v>
      </c>
      <c r="F273">
        <f>WEEKDAY(ekodom36[[#This Row],[Data]],2)</f>
        <v>4</v>
      </c>
      <c r="G273" s="4">
        <f>IF(ekodom36[[#This Row],[retencja]]= 0, G272+1, 0)</f>
        <v>0</v>
      </c>
      <c r="H273" s="4">
        <f>IF(AND(AND(ekodom36[[#This Row],[Dni bez deszczu dp]] &gt;= 5, MOD(ekodom36[[#This Row],[Dni bez deszczu dp]], 5) = 0), ekodom36[[#This Row],[Czy dobry przedział ]] = "TAK"), 300, 0)</f>
        <v>0</v>
      </c>
      <c r="I273" s="4" t="str">
        <f>IF(AND(ekodom36[[#This Row],[Data]] &gt;= DATE(2022,4,1), ekodom36[[#This Row],[Data]]&lt;=DATE(2022,9, 30)), "TAK", "NIE")</f>
        <v>TAK</v>
      </c>
      <c r="J273" s="4">
        <f>ekodom36[[#This Row],[Zużycie rodzinne]]+ekodom36[[#This Row],[Specjalne dolanie]]</f>
        <v>190</v>
      </c>
      <c r="K273" s="4">
        <f>ekodom36[[#This Row],[Stan po renetcji]]-ekodom36[[#This Row],[Zmiana]]</f>
        <v>112</v>
      </c>
      <c r="L273" s="4">
        <f>MAX(ekodom36[[#This Row],[Zbiornik po zmianie]],0)</f>
        <v>112</v>
      </c>
    </row>
    <row r="274" spans="1:12" x14ac:dyDescent="0.45">
      <c r="A274" s="1">
        <v>44834</v>
      </c>
      <c r="B274">
        <v>426</v>
      </c>
      <c r="C274">
        <f t="shared" si="4"/>
        <v>112</v>
      </c>
      <c r="D274">
        <f>ekodom36[[#This Row],[retencja]]+ekodom36[[#This Row],[Stan przed]]</f>
        <v>538</v>
      </c>
      <c r="E274">
        <f>IF(ekodom36[[#This Row],[Dzień tygodnia]] = 3, 260, 190)</f>
        <v>190</v>
      </c>
      <c r="F274">
        <f>WEEKDAY(ekodom36[[#This Row],[Data]],2)</f>
        <v>5</v>
      </c>
      <c r="G274" s="4">
        <f>IF(ekodom36[[#This Row],[retencja]]= 0, G273+1, 0)</f>
        <v>0</v>
      </c>
      <c r="H274" s="4">
        <f>IF(AND(AND(ekodom36[[#This Row],[Dni bez deszczu dp]] &gt;= 5, MOD(ekodom36[[#This Row],[Dni bez deszczu dp]], 5) = 0), ekodom36[[#This Row],[Czy dobry przedział ]] = "TAK"), 300, 0)</f>
        <v>0</v>
      </c>
      <c r="I274" s="4" t="str">
        <f>IF(AND(ekodom36[[#This Row],[Data]] &gt;= DATE(2022,4,1), ekodom36[[#This Row],[Data]]&lt;=DATE(2022,9, 30)), "TAK", "NIE")</f>
        <v>TAK</v>
      </c>
      <c r="J274" s="4">
        <f>ekodom36[[#This Row],[Zużycie rodzinne]]+ekodom36[[#This Row],[Specjalne dolanie]]</f>
        <v>190</v>
      </c>
      <c r="K274" s="4">
        <f>ekodom36[[#This Row],[Stan po renetcji]]-ekodom36[[#This Row],[Zmiana]]</f>
        <v>348</v>
      </c>
      <c r="L274" s="4">
        <f>MAX(ekodom36[[#This Row],[Zbiornik po zmianie]],0)</f>
        <v>348</v>
      </c>
    </row>
    <row r="275" spans="1:12" x14ac:dyDescent="0.45">
      <c r="A275" s="1">
        <v>44835</v>
      </c>
      <c r="B275">
        <v>456</v>
      </c>
      <c r="C275">
        <f t="shared" si="4"/>
        <v>348</v>
      </c>
      <c r="D275">
        <f>ekodom36[[#This Row],[retencja]]+ekodom36[[#This Row],[Stan przed]]</f>
        <v>804</v>
      </c>
      <c r="E275">
        <f>IF(ekodom36[[#This Row],[Dzień tygodnia]] = 3, 260, 190)</f>
        <v>190</v>
      </c>
      <c r="F275">
        <f>WEEKDAY(ekodom36[[#This Row],[Data]],2)</f>
        <v>6</v>
      </c>
      <c r="G275" s="4">
        <f>IF(ekodom36[[#This Row],[retencja]]= 0, G274+1, 0)</f>
        <v>0</v>
      </c>
      <c r="H275" s="4">
        <f>IF(AND(AND(ekodom36[[#This Row],[Dni bez deszczu dp]] &gt;= 5, MOD(ekodom36[[#This Row],[Dni bez deszczu dp]], 5) = 0), ekodom36[[#This Row],[Czy dobry przedział ]] = "TAK"), 300, 0)</f>
        <v>0</v>
      </c>
      <c r="I275" s="4" t="str">
        <f>IF(AND(ekodom36[[#This Row],[Data]] &gt;= DATE(2022,4,1), ekodom36[[#This Row],[Data]]&lt;=DATE(2022,9, 30)), "TAK", "NIE")</f>
        <v>NIE</v>
      </c>
      <c r="J275" s="4">
        <f>ekodom36[[#This Row],[Zużycie rodzinne]]+ekodom36[[#This Row],[Specjalne dolanie]]</f>
        <v>190</v>
      </c>
      <c r="K275" s="4">
        <f>ekodom36[[#This Row],[Stan po renetcji]]-ekodom36[[#This Row],[Zmiana]]</f>
        <v>614</v>
      </c>
      <c r="L275" s="4">
        <f>MAX(ekodom36[[#This Row],[Zbiornik po zmianie]],0)</f>
        <v>614</v>
      </c>
    </row>
    <row r="276" spans="1:12" x14ac:dyDescent="0.45">
      <c r="A276" s="1">
        <v>44836</v>
      </c>
      <c r="B276">
        <v>568</v>
      </c>
      <c r="C276">
        <f t="shared" si="4"/>
        <v>614</v>
      </c>
      <c r="D276">
        <f>ekodom36[[#This Row],[retencja]]+ekodom36[[#This Row],[Stan przed]]</f>
        <v>1182</v>
      </c>
      <c r="E276">
        <f>IF(ekodom36[[#This Row],[Dzień tygodnia]] = 3, 260, 190)</f>
        <v>190</v>
      </c>
      <c r="F276">
        <f>WEEKDAY(ekodom36[[#This Row],[Data]],2)</f>
        <v>7</v>
      </c>
      <c r="G276" s="4">
        <f>IF(ekodom36[[#This Row],[retencja]]= 0, G275+1, 0)</f>
        <v>0</v>
      </c>
      <c r="H276" s="4">
        <f>IF(AND(AND(ekodom36[[#This Row],[Dni bez deszczu dp]] &gt;= 5, MOD(ekodom36[[#This Row],[Dni bez deszczu dp]], 5) = 0), ekodom36[[#This Row],[Czy dobry przedział ]] = "TAK"), 300, 0)</f>
        <v>0</v>
      </c>
      <c r="I276" s="4" t="str">
        <f>IF(AND(ekodom36[[#This Row],[Data]] &gt;= DATE(2022,4,1), ekodom36[[#This Row],[Data]]&lt;=DATE(2022,9, 30)), "TAK", "NIE")</f>
        <v>NIE</v>
      </c>
      <c r="J276" s="4">
        <f>ekodom36[[#This Row],[Zużycie rodzinne]]+ekodom36[[#This Row],[Specjalne dolanie]]</f>
        <v>190</v>
      </c>
      <c r="K276" s="4">
        <f>ekodom36[[#This Row],[Stan po renetcji]]-ekodom36[[#This Row],[Zmiana]]</f>
        <v>992</v>
      </c>
      <c r="L276" s="4">
        <f>MAX(ekodom36[[#This Row],[Zbiornik po zmianie]],0)</f>
        <v>992</v>
      </c>
    </row>
    <row r="277" spans="1:12" x14ac:dyDescent="0.45">
      <c r="A277" s="1">
        <v>44837</v>
      </c>
      <c r="B277">
        <v>1182</v>
      </c>
      <c r="C277">
        <f t="shared" si="4"/>
        <v>992</v>
      </c>
      <c r="D277">
        <f>ekodom36[[#This Row],[retencja]]+ekodom36[[#This Row],[Stan przed]]</f>
        <v>2174</v>
      </c>
      <c r="E277">
        <f>IF(ekodom36[[#This Row],[Dzień tygodnia]] = 3, 260, 190)</f>
        <v>190</v>
      </c>
      <c r="F277">
        <f>WEEKDAY(ekodom36[[#This Row],[Data]],2)</f>
        <v>1</v>
      </c>
      <c r="G277" s="4">
        <f>IF(ekodom36[[#This Row],[retencja]]= 0, G276+1, 0)</f>
        <v>0</v>
      </c>
      <c r="H277" s="4">
        <f>IF(AND(AND(ekodom36[[#This Row],[Dni bez deszczu dp]] &gt;= 5, MOD(ekodom36[[#This Row],[Dni bez deszczu dp]], 5) = 0), ekodom36[[#This Row],[Czy dobry przedział ]] = "TAK"), 300, 0)</f>
        <v>0</v>
      </c>
      <c r="I277" s="4" t="str">
        <f>IF(AND(ekodom36[[#This Row],[Data]] &gt;= DATE(2022,4,1), ekodom36[[#This Row],[Data]]&lt;=DATE(2022,9, 30)), "TAK", "NIE")</f>
        <v>NIE</v>
      </c>
      <c r="J277" s="4">
        <f>ekodom36[[#This Row],[Zużycie rodzinne]]+ekodom36[[#This Row],[Specjalne dolanie]]</f>
        <v>190</v>
      </c>
      <c r="K277" s="4">
        <f>ekodom36[[#This Row],[Stan po renetcji]]-ekodom36[[#This Row],[Zmiana]]</f>
        <v>1984</v>
      </c>
      <c r="L277" s="4">
        <f>MAX(ekodom36[[#This Row],[Zbiornik po zmianie]],0)</f>
        <v>1984</v>
      </c>
    </row>
    <row r="278" spans="1:12" x14ac:dyDescent="0.45">
      <c r="A278" s="1">
        <v>44838</v>
      </c>
      <c r="B278">
        <v>0</v>
      </c>
      <c r="C278">
        <f t="shared" si="4"/>
        <v>1984</v>
      </c>
      <c r="D278">
        <f>ekodom36[[#This Row],[retencja]]+ekodom36[[#This Row],[Stan przed]]</f>
        <v>1984</v>
      </c>
      <c r="E278">
        <f>IF(ekodom36[[#This Row],[Dzień tygodnia]] = 3, 260, 190)</f>
        <v>190</v>
      </c>
      <c r="F278">
        <f>WEEKDAY(ekodom36[[#This Row],[Data]],2)</f>
        <v>2</v>
      </c>
      <c r="G278" s="4">
        <f>IF(ekodom36[[#This Row],[retencja]]= 0, G277+1, 0)</f>
        <v>1</v>
      </c>
      <c r="H278" s="4">
        <f>IF(AND(AND(ekodom36[[#This Row],[Dni bez deszczu dp]] &gt;= 5, MOD(ekodom36[[#This Row],[Dni bez deszczu dp]], 5) = 0), ekodom36[[#This Row],[Czy dobry przedział ]] = "TAK"), 300, 0)</f>
        <v>0</v>
      </c>
      <c r="I278" s="4" t="str">
        <f>IF(AND(ekodom36[[#This Row],[Data]] &gt;= DATE(2022,4,1), ekodom36[[#This Row],[Data]]&lt;=DATE(2022,9, 30)), "TAK", "NIE")</f>
        <v>NIE</v>
      </c>
      <c r="J278" s="4">
        <f>ekodom36[[#This Row],[Zużycie rodzinne]]+ekodom36[[#This Row],[Specjalne dolanie]]</f>
        <v>190</v>
      </c>
      <c r="K278" s="4">
        <f>ekodom36[[#This Row],[Stan po renetcji]]-ekodom36[[#This Row],[Zmiana]]</f>
        <v>1794</v>
      </c>
      <c r="L278" s="4">
        <f>MAX(ekodom36[[#This Row],[Zbiornik po zmianie]],0)</f>
        <v>1794</v>
      </c>
    </row>
    <row r="279" spans="1:12" x14ac:dyDescent="0.45">
      <c r="A279" s="1">
        <v>44839</v>
      </c>
      <c r="B279">
        <v>0</v>
      </c>
      <c r="C279">
        <f t="shared" si="4"/>
        <v>1794</v>
      </c>
      <c r="D279">
        <f>ekodom36[[#This Row],[retencja]]+ekodom36[[#This Row],[Stan przed]]</f>
        <v>1794</v>
      </c>
      <c r="E279">
        <f>IF(ekodom36[[#This Row],[Dzień tygodnia]] = 3, 260, 190)</f>
        <v>260</v>
      </c>
      <c r="F279">
        <f>WEEKDAY(ekodom36[[#This Row],[Data]],2)</f>
        <v>3</v>
      </c>
      <c r="G279" s="4">
        <f>IF(ekodom36[[#This Row],[retencja]]= 0, G278+1, 0)</f>
        <v>2</v>
      </c>
      <c r="H279" s="4">
        <f>IF(AND(AND(ekodom36[[#This Row],[Dni bez deszczu dp]] &gt;= 5, MOD(ekodom36[[#This Row],[Dni bez deszczu dp]], 5) = 0), ekodom36[[#This Row],[Czy dobry przedział ]] = "TAK"), 300, 0)</f>
        <v>0</v>
      </c>
      <c r="I279" s="4" t="str">
        <f>IF(AND(ekodom36[[#This Row],[Data]] &gt;= DATE(2022,4,1), ekodom36[[#This Row],[Data]]&lt;=DATE(2022,9, 30)), "TAK", "NIE")</f>
        <v>NIE</v>
      </c>
      <c r="J279" s="4">
        <f>ekodom36[[#This Row],[Zużycie rodzinne]]+ekodom36[[#This Row],[Specjalne dolanie]]</f>
        <v>260</v>
      </c>
      <c r="K279" s="4">
        <f>ekodom36[[#This Row],[Stan po renetcji]]-ekodom36[[#This Row],[Zmiana]]</f>
        <v>1534</v>
      </c>
      <c r="L279" s="4">
        <f>MAX(ekodom36[[#This Row],[Zbiornik po zmianie]],0)</f>
        <v>1534</v>
      </c>
    </row>
    <row r="280" spans="1:12" x14ac:dyDescent="0.45">
      <c r="A280" s="1">
        <v>44840</v>
      </c>
      <c r="B280">
        <v>0</v>
      </c>
      <c r="C280">
        <f t="shared" si="4"/>
        <v>1534</v>
      </c>
      <c r="D280">
        <f>ekodom36[[#This Row],[retencja]]+ekodom36[[#This Row],[Stan przed]]</f>
        <v>1534</v>
      </c>
      <c r="E280">
        <f>IF(ekodom36[[#This Row],[Dzień tygodnia]] = 3, 260, 190)</f>
        <v>190</v>
      </c>
      <c r="F280">
        <f>WEEKDAY(ekodom36[[#This Row],[Data]],2)</f>
        <v>4</v>
      </c>
      <c r="G280" s="4">
        <f>IF(ekodom36[[#This Row],[retencja]]= 0, G279+1, 0)</f>
        <v>3</v>
      </c>
      <c r="H280" s="4">
        <f>IF(AND(AND(ekodom36[[#This Row],[Dni bez deszczu dp]] &gt;= 5, MOD(ekodom36[[#This Row],[Dni bez deszczu dp]], 5) = 0), ekodom36[[#This Row],[Czy dobry przedział ]] = "TAK"), 300, 0)</f>
        <v>0</v>
      </c>
      <c r="I280" s="4" t="str">
        <f>IF(AND(ekodom36[[#This Row],[Data]] &gt;= DATE(2022,4,1), ekodom36[[#This Row],[Data]]&lt;=DATE(2022,9, 30)), "TAK", "NIE")</f>
        <v>NIE</v>
      </c>
      <c r="J280" s="4">
        <f>ekodom36[[#This Row],[Zużycie rodzinne]]+ekodom36[[#This Row],[Specjalne dolanie]]</f>
        <v>190</v>
      </c>
      <c r="K280" s="4">
        <f>ekodom36[[#This Row],[Stan po renetcji]]-ekodom36[[#This Row],[Zmiana]]</f>
        <v>1344</v>
      </c>
      <c r="L280" s="4">
        <f>MAX(ekodom36[[#This Row],[Zbiornik po zmianie]],0)</f>
        <v>1344</v>
      </c>
    </row>
    <row r="281" spans="1:12" x14ac:dyDescent="0.45">
      <c r="A281" s="1">
        <v>44841</v>
      </c>
      <c r="B281">
        <v>0</v>
      </c>
      <c r="C281">
        <f t="shared" si="4"/>
        <v>1344</v>
      </c>
      <c r="D281">
        <f>ekodom36[[#This Row],[retencja]]+ekodom36[[#This Row],[Stan przed]]</f>
        <v>1344</v>
      </c>
      <c r="E281">
        <f>IF(ekodom36[[#This Row],[Dzień tygodnia]] = 3, 260, 190)</f>
        <v>190</v>
      </c>
      <c r="F281">
        <f>WEEKDAY(ekodom36[[#This Row],[Data]],2)</f>
        <v>5</v>
      </c>
      <c r="G281" s="4">
        <f>IF(ekodom36[[#This Row],[retencja]]= 0, G280+1, 0)</f>
        <v>4</v>
      </c>
      <c r="H281" s="4">
        <f>IF(AND(AND(ekodom36[[#This Row],[Dni bez deszczu dp]] &gt;= 5, MOD(ekodom36[[#This Row],[Dni bez deszczu dp]], 5) = 0), ekodom36[[#This Row],[Czy dobry przedział ]] = "TAK"), 300, 0)</f>
        <v>0</v>
      </c>
      <c r="I281" s="4" t="str">
        <f>IF(AND(ekodom36[[#This Row],[Data]] &gt;= DATE(2022,4,1), ekodom36[[#This Row],[Data]]&lt;=DATE(2022,9, 30)), "TAK", "NIE")</f>
        <v>NIE</v>
      </c>
      <c r="J281" s="4">
        <f>ekodom36[[#This Row],[Zużycie rodzinne]]+ekodom36[[#This Row],[Specjalne dolanie]]</f>
        <v>190</v>
      </c>
      <c r="K281" s="4">
        <f>ekodom36[[#This Row],[Stan po renetcji]]-ekodom36[[#This Row],[Zmiana]]</f>
        <v>1154</v>
      </c>
      <c r="L281" s="4">
        <f>MAX(ekodom36[[#This Row],[Zbiornik po zmianie]],0)</f>
        <v>1154</v>
      </c>
    </row>
    <row r="282" spans="1:12" x14ac:dyDescent="0.45">
      <c r="A282" s="1">
        <v>44842</v>
      </c>
      <c r="B282">
        <v>0</v>
      </c>
      <c r="C282">
        <f t="shared" si="4"/>
        <v>1154</v>
      </c>
      <c r="D282">
        <f>ekodom36[[#This Row],[retencja]]+ekodom36[[#This Row],[Stan przed]]</f>
        <v>1154</v>
      </c>
      <c r="E282">
        <f>IF(ekodom36[[#This Row],[Dzień tygodnia]] = 3, 260, 190)</f>
        <v>190</v>
      </c>
      <c r="F282">
        <f>WEEKDAY(ekodom36[[#This Row],[Data]],2)</f>
        <v>6</v>
      </c>
      <c r="G282" s="4">
        <f>IF(ekodom36[[#This Row],[retencja]]= 0, G281+1, 0)</f>
        <v>5</v>
      </c>
      <c r="H282" s="4">
        <f>IF(AND(AND(ekodom36[[#This Row],[Dni bez deszczu dp]] &gt;= 5, MOD(ekodom36[[#This Row],[Dni bez deszczu dp]], 5) = 0), ekodom36[[#This Row],[Czy dobry przedział ]] = "TAK"), 300, 0)</f>
        <v>0</v>
      </c>
      <c r="I282" s="4" t="str">
        <f>IF(AND(ekodom36[[#This Row],[Data]] &gt;= DATE(2022,4,1), ekodom36[[#This Row],[Data]]&lt;=DATE(2022,9, 30)), "TAK", "NIE")</f>
        <v>NIE</v>
      </c>
      <c r="J282" s="4">
        <f>ekodom36[[#This Row],[Zużycie rodzinne]]+ekodom36[[#This Row],[Specjalne dolanie]]</f>
        <v>190</v>
      </c>
      <c r="K282" s="4">
        <f>ekodom36[[#This Row],[Stan po renetcji]]-ekodom36[[#This Row],[Zmiana]]</f>
        <v>964</v>
      </c>
      <c r="L282" s="4">
        <f>MAX(ekodom36[[#This Row],[Zbiornik po zmianie]],0)</f>
        <v>964</v>
      </c>
    </row>
    <row r="283" spans="1:12" x14ac:dyDescent="0.45">
      <c r="A283" s="1">
        <v>44843</v>
      </c>
      <c r="B283">
        <v>0</v>
      </c>
      <c r="C283">
        <f t="shared" si="4"/>
        <v>964</v>
      </c>
      <c r="D283">
        <f>ekodom36[[#This Row],[retencja]]+ekodom36[[#This Row],[Stan przed]]</f>
        <v>964</v>
      </c>
      <c r="E283">
        <f>IF(ekodom36[[#This Row],[Dzień tygodnia]] = 3, 260, 190)</f>
        <v>190</v>
      </c>
      <c r="F283">
        <f>WEEKDAY(ekodom36[[#This Row],[Data]],2)</f>
        <v>7</v>
      </c>
      <c r="G283" s="4">
        <f>IF(ekodom36[[#This Row],[retencja]]= 0, G282+1, 0)</f>
        <v>6</v>
      </c>
      <c r="H283" s="4">
        <f>IF(AND(AND(ekodom36[[#This Row],[Dni bez deszczu dp]] &gt;= 5, MOD(ekodom36[[#This Row],[Dni bez deszczu dp]], 5) = 0), ekodom36[[#This Row],[Czy dobry przedział ]] = "TAK"), 300, 0)</f>
        <v>0</v>
      </c>
      <c r="I283" s="4" t="str">
        <f>IF(AND(ekodom36[[#This Row],[Data]] &gt;= DATE(2022,4,1), ekodom36[[#This Row],[Data]]&lt;=DATE(2022,9, 30)), "TAK", "NIE")</f>
        <v>NIE</v>
      </c>
      <c r="J283" s="4">
        <f>ekodom36[[#This Row],[Zużycie rodzinne]]+ekodom36[[#This Row],[Specjalne dolanie]]</f>
        <v>190</v>
      </c>
      <c r="K283" s="4">
        <f>ekodom36[[#This Row],[Stan po renetcji]]-ekodom36[[#This Row],[Zmiana]]</f>
        <v>774</v>
      </c>
      <c r="L283" s="4">
        <f>MAX(ekodom36[[#This Row],[Zbiornik po zmianie]],0)</f>
        <v>774</v>
      </c>
    </row>
    <row r="284" spans="1:12" x14ac:dyDescent="0.45">
      <c r="A284" s="1">
        <v>44844</v>
      </c>
      <c r="B284">
        <v>1170</v>
      </c>
      <c r="C284">
        <f t="shared" si="4"/>
        <v>774</v>
      </c>
      <c r="D284">
        <f>ekodom36[[#This Row],[retencja]]+ekodom36[[#This Row],[Stan przed]]</f>
        <v>1944</v>
      </c>
      <c r="E284">
        <f>IF(ekodom36[[#This Row],[Dzień tygodnia]] = 3, 260, 190)</f>
        <v>190</v>
      </c>
      <c r="F284">
        <f>WEEKDAY(ekodom36[[#This Row],[Data]],2)</f>
        <v>1</v>
      </c>
      <c r="G284" s="4">
        <f>IF(ekodom36[[#This Row],[retencja]]= 0, G283+1, 0)</f>
        <v>0</v>
      </c>
      <c r="H284" s="4">
        <f>IF(AND(AND(ekodom36[[#This Row],[Dni bez deszczu dp]] &gt;= 5, MOD(ekodom36[[#This Row],[Dni bez deszczu dp]], 5) = 0), ekodom36[[#This Row],[Czy dobry przedział ]] = "TAK"), 300, 0)</f>
        <v>0</v>
      </c>
      <c r="I284" s="4" t="str">
        <f>IF(AND(ekodom36[[#This Row],[Data]] &gt;= DATE(2022,4,1), ekodom36[[#This Row],[Data]]&lt;=DATE(2022,9, 30)), "TAK", "NIE")</f>
        <v>NIE</v>
      </c>
      <c r="J284" s="4">
        <f>ekodom36[[#This Row],[Zużycie rodzinne]]+ekodom36[[#This Row],[Specjalne dolanie]]</f>
        <v>190</v>
      </c>
      <c r="K284" s="4">
        <f>ekodom36[[#This Row],[Stan po renetcji]]-ekodom36[[#This Row],[Zmiana]]</f>
        <v>1754</v>
      </c>
      <c r="L284" s="4">
        <f>MAX(ekodom36[[#This Row],[Zbiornik po zmianie]],0)</f>
        <v>1754</v>
      </c>
    </row>
    <row r="285" spans="1:12" x14ac:dyDescent="0.45">
      <c r="A285" s="1">
        <v>44845</v>
      </c>
      <c r="B285">
        <v>695</v>
      </c>
      <c r="C285">
        <f t="shared" si="4"/>
        <v>1754</v>
      </c>
      <c r="D285">
        <f>ekodom36[[#This Row],[retencja]]+ekodom36[[#This Row],[Stan przed]]</f>
        <v>2449</v>
      </c>
      <c r="E285">
        <f>IF(ekodom36[[#This Row],[Dzień tygodnia]] = 3, 260, 190)</f>
        <v>190</v>
      </c>
      <c r="F285">
        <f>WEEKDAY(ekodom36[[#This Row],[Data]],2)</f>
        <v>2</v>
      </c>
      <c r="G285" s="4">
        <f>IF(ekodom36[[#This Row],[retencja]]= 0, G284+1, 0)</f>
        <v>0</v>
      </c>
      <c r="H285" s="4">
        <f>IF(AND(AND(ekodom36[[#This Row],[Dni bez deszczu dp]] &gt;= 5, MOD(ekodom36[[#This Row],[Dni bez deszczu dp]], 5) = 0), ekodom36[[#This Row],[Czy dobry przedział ]] = "TAK"), 300, 0)</f>
        <v>0</v>
      </c>
      <c r="I285" s="4" t="str">
        <f>IF(AND(ekodom36[[#This Row],[Data]] &gt;= DATE(2022,4,1), ekodom36[[#This Row],[Data]]&lt;=DATE(2022,9, 30)), "TAK", "NIE")</f>
        <v>NIE</v>
      </c>
      <c r="J285" s="4">
        <f>ekodom36[[#This Row],[Zużycie rodzinne]]+ekodom36[[#This Row],[Specjalne dolanie]]</f>
        <v>190</v>
      </c>
      <c r="K285" s="4">
        <f>ekodom36[[#This Row],[Stan po renetcji]]-ekodom36[[#This Row],[Zmiana]]</f>
        <v>2259</v>
      </c>
      <c r="L285" s="4">
        <f>MAX(ekodom36[[#This Row],[Zbiornik po zmianie]],0)</f>
        <v>2259</v>
      </c>
    </row>
    <row r="286" spans="1:12" x14ac:dyDescent="0.45">
      <c r="A286" s="1">
        <v>44846</v>
      </c>
      <c r="B286">
        <v>644</v>
      </c>
      <c r="C286">
        <f t="shared" si="4"/>
        <v>2259</v>
      </c>
      <c r="D286">
        <f>ekodom36[[#This Row],[retencja]]+ekodom36[[#This Row],[Stan przed]]</f>
        <v>2903</v>
      </c>
      <c r="E286">
        <f>IF(ekodom36[[#This Row],[Dzień tygodnia]] = 3, 260, 190)</f>
        <v>260</v>
      </c>
      <c r="F286">
        <f>WEEKDAY(ekodom36[[#This Row],[Data]],2)</f>
        <v>3</v>
      </c>
      <c r="G286" s="4">
        <f>IF(ekodom36[[#This Row],[retencja]]= 0, G285+1, 0)</f>
        <v>0</v>
      </c>
      <c r="H286" s="4">
        <f>IF(AND(AND(ekodom36[[#This Row],[Dni bez deszczu dp]] &gt;= 5, MOD(ekodom36[[#This Row],[Dni bez deszczu dp]], 5) = 0), ekodom36[[#This Row],[Czy dobry przedział ]] = "TAK"), 300, 0)</f>
        <v>0</v>
      </c>
      <c r="I286" s="4" t="str">
        <f>IF(AND(ekodom36[[#This Row],[Data]] &gt;= DATE(2022,4,1), ekodom36[[#This Row],[Data]]&lt;=DATE(2022,9, 30)), "TAK", "NIE")</f>
        <v>NIE</v>
      </c>
      <c r="J286" s="4">
        <f>ekodom36[[#This Row],[Zużycie rodzinne]]+ekodom36[[#This Row],[Specjalne dolanie]]</f>
        <v>260</v>
      </c>
      <c r="K286" s="4">
        <f>ekodom36[[#This Row],[Stan po renetcji]]-ekodom36[[#This Row],[Zmiana]]</f>
        <v>2643</v>
      </c>
      <c r="L286" s="4">
        <f>MAX(ekodom36[[#This Row],[Zbiornik po zmianie]],0)</f>
        <v>2643</v>
      </c>
    </row>
    <row r="287" spans="1:12" x14ac:dyDescent="0.45">
      <c r="A287" s="1">
        <v>44847</v>
      </c>
      <c r="B287">
        <v>0</v>
      </c>
      <c r="C287">
        <f t="shared" si="4"/>
        <v>2643</v>
      </c>
      <c r="D287">
        <f>ekodom36[[#This Row],[retencja]]+ekodom36[[#This Row],[Stan przed]]</f>
        <v>2643</v>
      </c>
      <c r="E287">
        <f>IF(ekodom36[[#This Row],[Dzień tygodnia]] = 3, 260, 190)</f>
        <v>190</v>
      </c>
      <c r="F287">
        <f>WEEKDAY(ekodom36[[#This Row],[Data]],2)</f>
        <v>4</v>
      </c>
      <c r="G287" s="4">
        <f>IF(ekodom36[[#This Row],[retencja]]= 0, G286+1, 0)</f>
        <v>1</v>
      </c>
      <c r="H287" s="4">
        <f>IF(AND(AND(ekodom36[[#This Row],[Dni bez deszczu dp]] &gt;= 5, MOD(ekodom36[[#This Row],[Dni bez deszczu dp]], 5) = 0), ekodom36[[#This Row],[Czy dobry przedział ]] = "TAK"), 300, 0)</f>
        <v>0</v>
      </c>
      <c r="I287" s="4" t="str">
        <f>IF(AND(ekodom36[[#This Row],[Data]] &gt;= DATE(2022,4,1), ekodom36[[#This Row],[Data]]&lt;=DATE(2022,9, 30)), "TAK", "NIE")</f>
        <v>NIE</v>
      </c>
      <c r="J287" s="4">
        <f>ekodom36[[#This Row],[Zużycie rodzinne]]+ekodom36[[#This Row],[Specjalne dolanie]]</f>
        <v>190</v>
      </c>
      <c r="K287" s="4">
        <f>ekodom36[[#This Row],[Stan po renetcji]]-ekodom36[[#This Row],[Zmiana]]</f>
        <v>2453</v>
      </c>
      <c r="L287" s="4">
        <f>MAX(ekodom36[[#This Row],[Zbiornik po zmianie]],0)</f>
        <v>2453</v>
      </c>
    </row>
    <row r="288" spans="1:12" x14ac:dyDescent="0.45">
      <c r="A288" s="1">
        <v>44848</v>
      </c>
      <c r="B288">
        <v>0</v>
      </c>
      <c r="C288">
        <f t="shared" si="4"/>
        <v>2453</v>
      </c>
      <c r="D288">
        <f>ekodom36[[#This Row],[retencja]]+ekodom36[[#This Row],[Stan przed]]</f>
        <v>2453</v>
      </c>
      <c r="E288">
        <f>IF(ekodom36[[#This Row],[Dzień tygodnia]] = 3, 260, 190)</f>
        <v>190</v>
      </c>
      <c r="F288">
        <f>WEEKDAY(ekodom36[[#This Row],[Data]],2)</f>
        <v>5</v>
      </c>
      <c r="G288" s="4">
        <f>IF(ekodom36[[#This Row],[retencja]]= 0, G287+1, 0)</f>
        <v>2</v>
      </c>
      <c r="H288" s="4">
        <f>IF(AND(AND(ekodom36[[#This Row],[Dni bez deszczu dp]] &gt;= 5, MOD(ekodom36[[#This Row],[Dni bez deszczu dp]], 5) = 0), ekodom36[[#This Row],[Czy dobry przedział ]] = "TAK"), 300, 0)</f>
        <v>0</v>
      </c>
      <c r="I288" s="4" t="str">
        <f>IF(AND(ekodom36[[#This Row],[Data]] &gt;= DATE(2022,4,1), ekodom36[[#This Row],[Data]]&lt;=DATE(2022,9, 30)), "TAK", "NIE")</f>
        <v>NIE</v>
      </c>
      <c r="J288" s="4">
        <f>ekodom36[[#This Row],[Zużycie rodzinne]]+ekodom36[[#This Row],[Specjalne dolanie]]</f>
        <v>190</v>
      </c>
      <c r="K288" s="4">
        <f>ekodom36[[#This Row],[Stan po renetcji]]-ekodom36[[#This Row],[Zmiana]]</f>
        <v>2263</v>
      </c>
      <c r="L288" s="4">
        <f>MAX(ekodom36[[#This Row],[Zbiornik po zmianie]],0)</f>
        <v>2263</v>
      </c>
    </row>
    <row r="289" spans="1:12" x14ac:dyDescent="0.45">
      <c r="A289" s="1">
        <v>44849</v>
      </c>
      <c r="B289">
        <v>0</v>
      </c>
      <c r="C289">
        <f t="shared" si="4"/>
        <v>2263</v>
      </c>
      <c r="D289">
        <f>ekodom36[[#This Row],[retencja]]+ekodom36[[#This Row],[Stan przed]]</f>
        <v>2263</v>
      </c>
      <c r="E289">
        <f>IF(ekodom36[[#This Row],[Dzień tygodnia]] = 3, 260, 190)</f>
        <v>190</v>
      </c>
      <c r="F289">
        <f>WEEKDAY(ekodom36[[#This Row],[Data]],2)</f>
        <v>6</v>
      </c>
      <c r="G289" s="4">
        <f>IF(ekodom36[[#This Row],[retencja]]= 0, G288+1, 0)</f>
        <v>3</v>
      </c>
      <c r="H289" s="4">
        <f>IF(AND(AND(ekodom36[[#This Row],[Dni bez deszczu dp]] &gt;= 5, MOD(ekodom36[[#This Row],[Dni bez deszczu dp]], 5) = 0), ekodom36[[#This Row],[Czy dobry przedział ]] = "TAK"), 300, 0)</f>
        <v>0</v>
      </c>
      <c r="I289" s="4" t="str">
        <f>IF(AND(ekodom36[[#This Row],[Data]] &gt;= DATE(2022,4,1), ekodom36[[#This Row],[Data]]&lt;=DATE(2022,9, 30)), "TAK", "NIE")</f>
        <v>NIE</v>
      </c>
      <c r="J289" s="4">
        <f>ekodom36[[#This Row],[Zużycie rodzinne]]+ekodom36[[#This Row],[Specjalne dolanie]]</f>
        <v>190</v>
      </c>
      <c r="K289" s="4">
        <f>ekodom36[[#This Row],[Stan po renetcji]]-ekodom36[[#This Row],[Zmiana]]</f>
        <v>2073</v>
      </c>
      <c r="L289" s="4">
        <f>MAX(ekodom36[[#This Row],[Zbiornik po zmianie]],0)</f>
        <v>2073</v>
      </c>
    </row>
    <row r="290" spans="1:12" x14ac:dyDescent="0.45">
      <c r="A290" s="1">
        <v>44850</v>
      </c>
      <c r="B290">
        <v>0</v>
      </c>
      <c r="C290">
        <f t="shared" si="4"/>
        <v>2073</v>
      </c>
      <c r="D290">
        <f>ekodom36[[#This Row],[retencja]]+ekodom36[[#This Row],[Stan przed]]</f>
        <v>2073</v>
      </c>
      <c r="E290">
        <f>IF(ekodom36[[#This Row],[Dzień tygodnia]] = 3, 260, 190)</f>
        <v>190</v>
      </c>
      <c r="F290">
        <f>WEEKDAY(ekodom36[[#This Row],[Data]],2)</f>
        <v>7</v>
      </c>
      <c r="G290" s="4">
        <f>IF(ekodom36[[#This Row],[retencja]]= 0, G289+1, 0)</f>
        <v>4</v>
      </c>
      <c r="H290" s="4">
        <f>IF(AND(AND(ekodom36[[#This Row],[Dni bez deszczu dp]] &gt;= 5, MOD(ekodom36[[#This Row],[Dni bez deszczu dp]], 5) = 0), ekodom36[[#This Row],[Czy dobry przedział ]] = "TAK"), 300, 0)</f>
        <v>0</v>
      </c>
      <c r="I290" s="4" t="str">
        <f>IF(AND(ekodom36[[#This Row],[Data]] &gt;= DATE(2022,4,1), ekodom36[[#This Row],[Data]]&lt;=DATE(2022,9, 30)), "TAK", "NIE")</f>
        <v>NIE</v>
      </c>
      <c r="J290" s="4">
        <f>ekodom36[[#This Row],[Zużycie rodzinne]]+ekodom36[[#This Row],[Specjalne dolanie]]</f>
        <v>190</v>
      </c>
      <c r="K290" s="4">
        <f>ekodom36[[#This Row],[Stan po renetcji]]-ekodom36[[#This Row],[Zmiana]]</f>
        <v>1883</v>
      </c>
      <c r="L290" s="4">
        <f>MAX(ekodom36[[#This Row],[Zbiornik po zmianie]],0)</f>
        <v>1883</v>
      </c>
    </row>
    <row r="291" spans="1:12" x14ac:dyDescent="0.45">
      <c r="A291" s="1">
        <v>44851</v>
      </c>
      <c r="B291">
        <v>0</v>
      </c>
      <c r="C291">
        <f t="shared" si="4"/>
        <v>1883</v>
      </c>
      <c r="D291">
        <f>ekodom36[[#This Row],[retencja]]+ekodom36[[#This Row],[Stan przed]]</f>
        <v>1883</v>
      </c>
      <c r="E291">
        <f>IF(ekodom36[[#This Row],[Dzień tygodnia]] = 3, 260, 190)</f>
        <v>190</v>
      </c>
      <c r="F291">
        <f>WEEKDAY(ekodom36[[#This Row],[Data]],2)</f>
        <v>1</v>
      </c>
      <c r="G291" s="4">
        <f>IF(ekodom36[[#This Row],[retencja]]= 0, G290+1, 0)</f>
        <v>5</v>
      </c>
      <c r="H291" s="4">
        <f>IF(AND(AND(ekodom36[[#This Row],[Dni bez deszczu dp]] &gt;= 5, MOD(ekodom36[[#This Row],[Dni bez deszczu dp]], 5) = 0), ekodom36[[#This Row],[Czy dobry przedział ]] = "TAK"), 300, 0)</f>
        <v>0</v>
      </c>
      <c r="I291" s="4" t="str">
        <f>IF(AND(ekodom36[[#This Row],[Data]] &gt;= DATE(2022,4,1), ekodom36[[#This Row],[Data]]&lt;=DATE(2022,9, 30)), "TAK", "NIE")</f>
        <v>NIE</v>
      </c>
      <c r="J291" s="4">
        <f>ekodom36[[#This Row],[Zużycie rodzinne]]+ekodom36[[#This Row],[Specjalne dolanie]]</f>
        <v>190</v>
      </c>
      <c r="K291" s="4">
        <f>ekodom36[[#This Row],[Stan po renetcji]]-ekodom36[[#This Row],[Zmiana]]</f>
        <v>1693</v>
      </c>
      <c r="L291" s="4">
        <f>MAX(ekodom36[[#This Row],[Zbiornik po zmianie]],0)</f>
        <v>1693</v>
      </c>
    </row>
    <row r="292" spans="1:12" x14ac:dyDescent="0.45">
      <c r="A292" s="1">
        <v>44852</v>
      </c>
      <c r="B292">
        <v>0</v>
      </c>
      <c r="C292">
        <f t="shared" si="4"/>
        <v>1693</v>
      </c>
      <c r="D292">
        <f>ekodom36[[#This Row],[retencja]]+ekodom36[[#This Row],[Stan przed]]</f>
        <v>1693</v>
      </c>
      <c r="E292">
        <f>IF(ekodom36[[#This Row],[Dzień tygodnia]] = 3, 260, 190)</f>
        <v>190</v>
      </c>
      <c r="F292">
        <f>WEEKDAY(ekodom36[[#This Row],[Data]],2)</f>
        <v>2</v>
      </c>
      <c r="G292" s="4">
        <f>IF(ekodom36[[#This Row],[retencja]]= 0, G291+1, 0)</f>
        <v>6</v>
      </c>
      <c r="H292" s="4">
        <f>IF(AND(AND(ekodom36[[#This Row],[Dni bez deszczu dp]] &gt;= 5, MOD(ekodom36[[#This Row],[Dni bez deszczu dp]], 5) = 0), ekodom36[[#This Row],[Czy dobry przedział ]] = "TAK"), 300, 0)</f>
        <v>0</v>
      </c>
      <c r="I292" s="4" t="str">
        <f>IF(AND(ekodom36[[#This Row],[Data]] &gt;= DATE(2022,4,1), ekodom36[[#This Row],[Data]]&lt;=DATE(2022,9, 30)), "TAK", "NIE")</f>
        <v>NIE</v>
      </c>
      <c r="J292" s="4">
        <f>ekodom36[[#This Row],[Zużycie rodzinne]]+ekodom36[[#This Row],[Specjalne dolanie]]</f>
        <v>190</v>
      </c>
      <c r="K292" s="4">
        <f>ekodom36[[#This Row],[Stan po renetcji]]-ekodom36[[#This Row],[Zmiana]]</f>
        <v>1503</v>
      </c>
      <c r="L292" s="4">
        <f>MAX(ekodom36[[#This Row],[Zbiornik po zmianie]],0)</f>
        <v>1503</v>
      </c>
    </row>
    <row r="293" spans="1:12" x14ac:dyDescent="0.45">
      <c r="A293" s="1">
        <v>44853</v>
      </c>
      <c r="B293">
        <v>0</v>
      </c>
      <c r="C293">
        <f t="shared" si="4"/>
        <v>1503</v>
      </c>
      <c r="D293">
        <f>ekodom36[[#This Row],[retencja]]+ekodom36[[#This Row],[Stan przed]]</f>
        <v>1503</v>
      </c>
      <c r="E293">
        <f>IF(ekodom36[[#This Row],[Dzień tygodnia]] = 3, 260, 190)</f>
        <v>260</v>
      </c>
      <c r="F293">
        <f>WEEKDAY(ekodom36[[#This Row],[Data]],2)</f>
        <v>3</v>
      </c>
      <c r="G293" s="4">
        <f>IF(ekodom36[[#This Row],[retencja]]= 0, G292+1, 0)</f>
        <v>7</v>
      </c>
      <c r="H293" s="4">
        <f>IF(AND(AND(ekodom36[[#This Row],[Dni bez deszczu dp]] &gt;= 5, MOD(ekodom36[[#This Row],[Dni bez deszczu dp]], 5) = 0), ekodom36[[#This Row],[Czy dobry przedział ]] = "TAK"), 300, 0)</f>
        <v>0</v>
      </c>
      <c r="I293" s="4" t="str">
        <f>IF(AND(ekodom36[[#This Row],[Data]] &gt;= DATE(2022,4,1), ekodom36[[#This Row],[Data]]&lt;=DATE(2022,9, 30)), "TAK", "NIE")</f>
        <v>NIE</v>
      </c>
      <c r="J293" s="4">
        <f>ekodom36[[#This Row],[Zużycie rodzinne]]+ekodom36[[#This Row],[Specjalne dolanie]]</f>
        <v>260</v>
      </c>
      <c r="K293" s="4">
        <f>ekodom36[[#This Row],[Stan po renetcji]]-ekodom36[[#This Row],[Zmiana]]</f>
        <v>1243</v>
      </c>
      <c r="L293" s="4">
        <f>MAX(ekodom36[[#This Row],[Zbiornik po zmianie]],0)</f>
        <v>1243</v>
      </c>
    </row>
    <row r="294" spans="1:12" x14ac:dyDescent="0.45">
      <c r="A294" s="1">
        <v>44854</v>
      </c>
      <c r="B294">
        <v>0</v>
      </c>
      <c r="C294">
        <f t="shared" si="4"/>
        <v>1243</v>
      </c>
      <c r="D294">
        <f>ekodom36[[#This Row],[retencja]]+ekodom36[[#This Row],[Stan przed]]</f>
        <v>1243</v>
      </c>
      <c r="E294">
        <f>IF(ekodom36[[#This Row],[Dzień tygodnia]] = 3, 260, 190)</f>
        <v>190</v>
      </c>
      <c r="F294">
        <f>WEEKDAY(ekodom36[[#This Row],[Data]],2)</f>
        <v>4</v>
      </c>
      <c r="G294" s="4">
        <f>IF(ekodom36[[#This Row],[retencja]]= 0, G293+1, 0)</f>
        <v>8</v>
      </c>
      <c r="H294" s="4">
        <f>IF(AND(AND(ekodom36[[#This Row],[Dni bez deszczu dp]] &gt;= 5, MOD(ekodom36[[#This Row],[Dni bez deszczu dp]], 5) = 0), ekodom36[[#This Row],[Czy dobry przedział ]] = "TAK"), 300, 0)</f>
        <v>0</v>
      </c>
      <c r="I294" s="4" t="str">
        <f>IF(AND(ekodom36[[#This Row],[Data]] &gt;= DATE(2022,4,1), ekodom36[[#This Row],[Data]]&lt;=DATE(2022,9, 30)), "TAK", "NIE")</f>
        <v>NIE</v>
      </c>
      <c r="J294" s="4">
        <f>ekodom36[[#This Row],[Zużycie rodzinne]]+ekodom36[[#This Row],[Specjalne dolanie]]</f>
        <v>190</v>
      </c>
      <c r="K294" s="4">
        <f>ekodom36[[#This Row],[Stan po renetcji]]-ekodom36[[#This Row],[Zmiana]]</f>
        <v>1053</v>
      </c>
      <c r="L294" s="4">
        <f>MAX(ekodom36[[#This Row],[Zbiornik po zmianie]],0)</f>
        <v>1053</v>
      </c>
    </row>
    <row r="295" spans="1:12" x14ac:dyDescent="0.45">
      <c r="A295" s="1">
        <v>44855</v>
      </c>
      <c r="B295">
        <v>0</v>
      </c>
      <c r="C295">
        <f t="shared" si="4"/>
        <v>1053</v>
      </c>
      <c r="D295">
        <f>ekodom36[[#This Row],[retencja]]+ekodom36[[#This Row],[Stan przed]]</f>
        <v>1053</v>
      </c>
      <c r="E295">
        <f>IF(ekodom36[[#This Row],[Dzień tygodnia]] = 3, 260, 190)</f>
        <v>190</v>
      </c>
      <c r="F295">
        <f>WEEKDAY(ekodom36[[#This Row],[Data]],2)</f>
        <v>5</v>
      </c>
      <c r="G295" s="4">
        <f>IF(ekodom36[[#This Row],[retencja]]= 0, G294+1, 0)</f>
        <v>9</v>
      </c>
      <c r="H295" s="4">
        <f>IF(AND(AND(ekodom36[[#This Row],[Dni bez deszczu dp]] &gt;= 5, MOD(ekodom36[[#This Row],[Dni bez deszczu dp]], 5) = 0), ekodom36[[#This Row],[Czy dobry przedział ]] = "TAK"), 300, 0)</f>
        <v>0</v>
      </c>
      <c r="I295" s="4" t="str">
        <f>IF(AND(ekodom36[[#This Row],[Data]] &gt;= DATE(2022,4,1), ekodom36[[#This Row],[Data]]&lt;=DATE(2022,9, 30)), "TAK", "NIE")</f>
        <v>NIE</v>
      </c>
      <c r="J295" s="4">
        <f>ekodom36[[#This Row],[Zużycie rodzinne]]+ekodom36[[#This Row],[Specjalne dolanie]]</f>
        <v>190</v>
      </c>
      <c r="K295" s="4">
        <f>ekodom36[[#This Row],[Stan po renetcji]]-ekodom36[[#This Row],[Zmiana]]</f>
        <v>863</v>
      </c>
      <c r="L295" s="4">
        <f>MAX(ekodom36[[#This Row],[Zbiornik po zmianie]],0)</f>
        <v>863</v>
      </c>
    </row>
    <row r="296" spans="1:12" x14ac:dyDescent="0.45">
      <c r="A296" s="1">
        <v>44856</v>
      </c>
      <c r="B296">
        <v>1084</v>
      </c>
      <c r="C296">
        <f t="shared" si="4"/>
        <v>863</v>
      </c>
      <c r="D296">
        <f>ekodom36[[#This Row],[retencja]]+ekodom36[[#This Row],[Stan przed]]</f>
        <v>1947</v>
      </c>
      <c r="E296">
        <f>IF(ekodom36[[#This Row],[Dzień tygodnia]] = 3, 260, 190)</f>
        <v>190</v>
      </c>
      <c r="F296">
        <f>WEEKDAY(ekodom36[[#This Row],[Data]],2)</f>
        <v>6</v>
      </c>
      <c r="G296" s="4">
        <f>IF(ekodom36[[#This Row],[retencja]]= 0, G295+1, 0)</f>
        <v>0</v>
      </c>
      <c r="H296" s="4">
        <f>IF(AND(AND(ekodom36[[#This Row],[Dni bez deszczu dp]] &gt;= 5, MOD(ekodom36[[#This Row],[Dni bez deszczu dp]], 5) = 0), ekodom36[[#This Row],[Czy dobry przedział ]] = "TAK"), 300, 0)</f>
        <v>0</v>
      </c>
      <c r="I296" s="4" t="str">
        <f>IF(AND(ekodom36[[#This Row],[Data]] &gt;= DATE(2022,4,1), ekodom36[[#This Row],[Data]]&lt;=DATE(2022,9, 30)), "TAK", "NIE")</f>
        <v>NIE</v>
      </c>
      <c r="J296" s="4">
        <f>ekodom36[[#This Row],[Zużycie rodzinne]]+ekodom36[[#This Row],[Specjalne dolanie]]</f>
        <v>190</v>
      </c>
      <c r="K296" s="4">
        <f>ekodom36[[#This Row],[Stan po renetcji]]-ekodom36[[#This Row],[Zmiana]]</f>
        <v>1757</v>
      </c>
      <c r="L296" s="4">
        <f>MAX(ekodom36[[#This Row],[Zbiornik po zmianie]],0)</f>
        <v>1757</v>
      </c>
    </row>
    <row r="297" spans="1:12" x14ac:dyDescent="0.45">
      <c r="A297" s="1">
        <v>44857</v>
      </c>
      <c r="B297">
        <v>1423</v>
      </c>
      <c r="C297">
        <f t="shared" si="4"/>
        <v>1757</v>
      </c>
      <c r="D297">
        <f>ekodom36[[#This Row],[retencja]]+ekodom36[[#This Row],[Stan przed]]</f>
        <v>3180</v>
      </c>
      <c r="E297">
        <f>IF(ekodom36[[#This Row],[Dzień tygodnia]] = 3, 260, 190)</f>
        <v>190</v>
      </c>
      <c r="F297">
        <f>WEEKDAY(ekodom36[[#This Row],[Data]],2)</f>
        <v>7</v>
      </c>
      <c r="G297" s="4">
        <f>IF(ekodom36[[#This Row],[retencja]]= 0, G296+1, 0)</f>
        <v>0</v>
      </c>
      <c r="H297" s="4">
        <f>IF(AND(AND(ekodom36[[#This Row],[Dni bez deszczu dp]] &gt;= 5, MOD(ekodom36[[#This Row],[Dni bez deszczu dp]], 5) = 0), ekodom36[[#This Row],[Czy dobry przedział ]] = "TAK"), 300, 0)</f>
        <v>0</v>
      </c>
      <c r="I297" s="4" t="str">
        <f>IF(AND(ekodom36[[#This Row],[Data]] &gt;= DATE(2022,4,1), ekodom36[[#This Row],[Data]]&lt;=DATE(2022,9, 30)), "TAK", "NIE")</f>
        <v>NIE</v>
      </c>
      <c r="J297" s="4">
        <f>ekodom36[[#This Row],[Zużycie rodzinne]]+ekodom36[[#This Row],[Specjalne dolanie]]</f>
        <v>190</v>
      </c>
      <c r="K297" s="4">
        <f>ekodom36[[#This Row],[Stan po renetcji]]-ekodom36[[#This Row],[Zmiana]]</f>
        <v>2990</v>
      </c>
      <c r="L297" s="4">
        <f>MAX(ekodom36[[#This Row],[Zbiornik po zmianie]],0)</f>
        <v>2990</v>
      </c>
    </row>
    <row r="298" spans="1:12" x14ac:dyDescent="0.45">
      <c r="A298" s="1">
        <v>44858</v>
      </c>
      <c r="B298">
        <v>1315</v>
      </c>
      <c r="C298">
        <f t="shared" si="4"/>
        <v>2990</v>
      </c>
      <c r="D298">
        <f>ekodom36[[#This Row],[retencja]]+ekodom36[[#This Row],[Stan przed]]</f>
        <v>4305</v>
      </c>
      <c r="E298">
        <f>IF(ekodom36[[#This Row],[Dzień tygodnia]] = 3, 260, 190)</f>
        <v>190</v>
      </c>
      <c r="F298">
        <f>WEEKDAY(ekodom36[[#This Row],[Data]],2)</f>
        <v>1</v>
      </c>
      <c r="G298" s="4">
        <f>IF(ekodom36[[#This Row],[retencja]]= 0, G297+1, 0)</f>
        <v>0</v>
      </c>
      <c r="H298" s="4">
        <f>IF(AND(AND(ekodom36[[#This Row],[Dni bez deszczu dp]] &gt;= 5, MOD(ekodom36[[#This Row],[Dni bez deszczu dp]], 5) = 0), ekodom36[[#This Row],[Czy dobry przedział ]] = "TAK"), 300, 0)</f>
        <v>0</v>
      </c>
      <c r="I298" s="4" t="str">
        <f>IF(AND(ekodom36[[#This Row],[Data]] &gt;= DATE(2022,4,1), ekodom36[[#This Row],[Data]]&lt;=DATE(2022,9, 30)), "TAK", "NIE")</f>
        <v>NIE</v>
      </c>
      <c r="J298" s="4">
        <f>ekodom36[[#This Row],[Zużycie rodzinne]]+ekodom36[[#This Row],[Specjalne dolanie]]</f>
        <v>190</v>
      </c>
      <c r="K298" s="4">
        <f>ekodom36[[#This Row],[Stan po renetcji]]-ekodom36[[#This Row],[Zmiana]]</f>
        <v>4115</v>
      </c>
      <c r="L298" s="4">
        <f>MAX(ekodom36[[#This Row],[Zbiornik po zmianie]],0)</f>
        <v>4115</v>
      </c>
    </row>
    <row r="299" spans="1:12" x14ac:dyDescent="0.45">
      <c r="A299" s="1">
        <v>44859</v>
      </c>
      <c r="B299">
        <v>717</v>
      </c>
      <c r="C299">
        <f t="shared" si="4"/>
        <v>4115</v>
      </c>
      <c r="D299">
        <f>ekodom36[[#This Row],[retencja]]+ekodom36[[#This Row],[Stan przed]]</f>
        <v>4832</v>
      </c>
      <c r="E299">
        <f>IF(ekodom36[[#This Row],[Dzień tygodnia]] = 3, 260, 190)</f>
        <v>190</v>
      </c>
      <c r="F299">
        <f>WEEKDAY(ekodom36[[#This Row],[Data]],2)</f>
        <v>2</v>
      </c>
      <c r="G299" s="4">
        <f>IF(ekodom36[[#This Row],[retencja]]= 0, G298+1, 0)</f>
        <v>0</v>
      </c>
      <c r="H299" s="4">
        <f>IF(AND(AND(ekodom36[[#This Row],[Dni bez deszczu dp]] &gt;= 5, MOD(ekodom36[[#This Row],[Dni bez deszczu dp]], 5) = 0), ekodom36[[#This Row],[Czy dobry przedział ]] = "TAK"), 300, 0)</f>
        <v>0</v>
      </c>
      <c r="I299" s="4" t="str">
        <f>IF(AND(ekodom36[[#This Row],[Data]] &gt;= DATE(2022,4,1), ekodom36[[#This Row],[Data]]&lt;=DATE(2022,9, 30)), "TAK", "NIE")</f>
        <v>NIE</v>
      </c>
      <c r="J299" s="4">
        <f>ekodom36[[#This Row],[Zużycie rodzinne]]+ekodom36[[#This Row],[Specjalne dolanie]]</f>
        <v>190</v>
      </c>
      <c r="K299" s="4">
        <f>ekodom36[[#This Row],[Stan po renetcji]]-ekodom36[[#This Row],[Zmiana]]</f>
        <v>4642</v>
      </c>
      <c r="L299" s="4">
        <f>MAX(ekodom36[[#This Row],[Zbiornik po zmianie]],0)</f>
        <v>4642</v>
      </c>
    </row>
    <row r="300" spans="1:12" x14ac:dyDescent="0.45">
      <c r="A300" s="1">
        <v>44860</v>
      </c>
      <c r="B300">
        <v>1398</v>
      </c>
      <c r="C300">
        <f t="shared" si="4"/>
        <v>4642</v>
      </c>
      <c r="D300">
        <f>ekodom36[[#This Row],[retencja]]+ekodom36[[#This Row],[Stan przed]]</f>
        <v>6040</v>
      </c>
      <c r="E300">
        <f>IF(ekodom36[[#This Row],[Dzień tygodnia]] = 3, 260, 190)</f>
        <v>260</v>
      </c>
      <c r="F300">
        <f>WEEKDAY(ekodom36[[#This Row],[Data]],2)</f>
        <v>3</v>
      </c>
      <c r="G300" s="4">
        <f>IF(ekodom36[[#This Row],[retencja]]= 0, G299+1, 0)</f>
        <v>0</v>
      </c>
      <c r="H300" s="4">
        <f>IF(AND(AND(ekodom36[[#This Row],[Dni bez deszczu dp]] &gt;= 5, MOD(ekodom36[[#This Row],[Dni bez deszczu dp]], 5) = 0), ekodom36[[#This Row],[Czy dobry przedział ]] = "TAK"), 300, 0)</f>
        <v>0</v>
      </c>
      <c r="I300" s="4" t="str">
        <f>IF(AND(ekodom36[[#This Row],[Data]] &gt;= DATE(2022,4,1), ekodom36[[#This Row],[Data]]&lt;=DATE(2022,9, 30)), "TAK", "NIE")</f>
        <v>NIE</v>
      </c>
      <c r="J300" s="4">
        <f>ekodom36[[#This Row],[Zużycie rodzinne]]+ekodom36[[#This Row],[Specjalne dolanie]]</f>
        <v>260</v>
      </c>
      <c r="K300" s="4">
        <f>ekodom36[[#This Row],[Stan po renetcji]]-ekodom36[[#This Row],[Zmiana]]</f>
        <v>5780</v>
      </c>
      <c r="L300" s="4">
        <f>MAX(ekodom36[[#This Row],[Zbiornik po zmianie]],0)</f>
        <v>5780</v>
      </c>
    </row>
    <row r="301" spans="1:12" x14ac:dyDescent="0.45">
      <c r="A301" s="1">
        <v>44861</v>
      </c>
      <c r="B301">
        <v>913</v>
      </c>
      <c r="C301">
        <f t="shared" si="4"/>
        <v>5780</v>
      </c>
      <c r="D301">
        <f>ekodom36[[#This Row],[retencja]]+ekodom36[[#This Row],[Stan przed]]</f>
        <v>6693</v>
      </c>
      <c r="E301">
        <f>IF(ekodom36[[#This Row],[Dzień tygodnia]] = 3, 260, 190)</f>
        <v>190</v>
      </c>
      <c r="F301">
        <f>WEEKDAY(ekodom36[[#This Row],[Data]],2)</f>
        <v>4</v>
      </c>
      <c r="G301" s="4">
        <f>IF(ekodom36[[#This Row],[retencja]]= 0, G300+1, 0)</f>
        <v>0</v>
      </c>
      <c r="H301" s="4">
        <f>IF(AND(AND(ekodom36[[#This Row],[Dni bez deszczu dp]] &gt;= 5, MOD(ekodom36[[#This Row],[Dni bez deszczu dp]], 5) = 0), ekodom36[[#This Row],[Czy dobry przedział ]] = "TAK"), 300, 0)</f>
        <v>0</v>
      </c>
      <c r="I301" s="4" t="str">
        <f>IF(AND(ekodom36[[#This Row],[Data]] &gt;= DATE(2022,4,1), ekodom36[[#This Row],[Data]]&lt;=DATE(2022,9, 30)), "TAK", "NIE")</f>
        <v>NIE</v>
      </c>
      <c r="J301" s="4">
        <f>ekodom36[[#This Row],[Zużycie rodzinne]]+ekodom36[[#This Row],[Specjalne dolanie]]</f>
        <v>190</v>
      </c>
      <c r="K301" s="4">
        <f>ekodom36[[#This Row],[Stan po renetcji]]-ekodom36[[#This Row],[Zmiana]]</f>
        <v>6503</v>
      </c>
      <c r="L301" s="4">
        <f>MAX(ekodom36[[#This Row],[Zbiornik po zmianie]],0)</f>
        <v>6503</v>
      </c>
    </row>
    <row r="302" spans="1:12" x14ac:dyDescent="0.45">
      <c r="A302" s="1">
        <v>44862</v>
      </c>
      <c r="B302">
        <v>660</v>
      </c>
      <c r="C302">
        <f t="shared" si="4"/>
        <v>6503</v>
      </c>
      <c r="D302">
        <f>ekodom36[[#This Row],[retencja]]+ekodom36[[#This Row],[Stan przed]]</f>
        <v>7163</v>
      </c>
      <c r="E302">
        <f>IF(ekodom36[[#This Row],[Dzień tygodnia]] = 3, 260, 190)</f>
        <v>190</v>
      </c>
      <c r="F302">
        <f>WEEKDAY(ekodom36[[#This Row],[Data]],2)</f>
        <v>5</v>
      </c>
      <c r="G302" s="4">
        <f>IF(ekodom36[[#This Row],[retencja]]= 0, G301+1, 0)</f>
        <v>0</v>
      </c>
      <c r="H302" s="4">
        <f>IF(AND(AND(ekodom36[[#This Row],[Dni bez deszczu dp]] &gt;= 5, MOD(ekodom36[[#This Row],[Dni bez deszczu dp]], 5) = 0), ekodom36[[#This Row],[Czy dobry przedział ]] = "TAK"), 300, 0)</f>
        <v>0</v>
      </c>
      <c r="I302" s="4" t="str">
        <f>IF(AND(ekodom36[[#This Row],[Data]] &gt;= DATE(2022,4,1), ekodom36[[#This Row],[Data]]&lt;=DATE(2022,9, 30)), "TAK", "NIE")</f>
        <v>NIE</v>
      </c>
      <c r="J302" s="4">
        <f>ekodom36[[#This Row],[Zużycie rodzinne]]+ekodom36[[#This Row],[Specjalne dolanie]]</f>
        <v>190</v>
      </c>
      <c r="K302" s="4">
        <f>ekodom36[[#This Row],[Stan po renetcji]]-ekodom36[[#This Row],[Zmiana]]</f>
        <v>6973</v>
      </c>
      <c r="L302" s="4">
        <f>MAX(ekodom36[[#This Row],[Zbiornik po zmianie]],0)</f>
        <v>6973</v>
      </c>
    </row>
    <row r="303" spans="1:12" x14ac:dyDescent="0.45">
      <c r="A303" s="1">
        <v>44863</v>
      </c>
      <c r="B303">
        <v>0</v>
      </c>
      <c r="C303">
        <f t="shared" si="4"/>
        <v>6973</v>
      </c>
      <c r="D303">
        <f>ekodom36[[#This Row],[retencja]]+ekodom36[[#This Row],[Stan przed]]</f>
        <v>6973</v>
      </c>
      <c r="E303">
        <f>IF(ekodom36[[#This Row],[Dzień tygodnia]] = 3, 260, 190)</f>
        <v>190</v>
      </c>
      <c r="F303">
        <f>WEEKDAY(ekodom36[[#This Row],[Data]],2)</f>
        <v>6</v>
      </c>
      <c r="G303" s="4">
        <f>IF(ekodom36[[#This Row],[retencja]]= 0, G302+1, 0)</f>
        <v>1</v>
      </c>
      <c r="H303" s="4">
        <f>IF(AND(AND(ekodom36[[#This Row],[Dni bez deszczu dp]] &gt;= 5, MOD(ekodom36[[#This Row],[Dni bez deszczu dp]], 5) = 0), ekodom36[[#This Row],[Czy dobry przedział ]] = "TAK"), 300, 0)</f>
        <v>0</v>
      </c>
      <c r="I303" s="4" t="str">
        <f>IF(AND(ekodom36[[#This Row],[Data]] &gt;= DATE(2022,4,1), ekodom36[[#This Row],[Data]]&lt;=DATE(2022,9, 30)), "TAK", "NIE")</f>
        <v>NIE</v>
      </c>
      <c r="J303" s="4">
        <f>ekodom36[[#This Row],[Zużycie rodzinne]]+ekodom36[[#This Row],[Specjalne dolanie]]</f>
        <v>190</v>
      </c>
      <c r="K303" s="4">
        <f>ekodom36[[#This Row],[Stan po renetcji]]-ekodom36[[#This Row],[Zmiana]]</f>
        <v>6783</v>
      </c>
      <c r="L303" s="4">
        <f>MAX(ekodom36[[#This Row],[Zbiornik po zmianie]],0)</f>
        <v>6783</v>
      </c>
    </row>
    <row r="304" spans="1:12" x14ac:dyDescent="0.45">
      <c r="A304" s="1">
        <v>44864</v>
      </c>
      <c r="B304">
        <v>0</v>
      </c>
      <c r="C304">
        <f t="shared" si="4"/>
        <v>6783</v>
      </c>
      <c r="D304">
        <f>ekodom36[[#This Row],[retencja]]+ekodom36[[#This Row],[Stan przed]]</f>
        <v>6783</v>
      </c>
      <c r="E304">
        <f>IF(ekodom36[[#This Row],[Dzień tygodnia]] = 3, 260, 190)</f>
        <v>190</v>
      </c>
      <c r="F304">
        <f>WEEKDAY(ekodom36[[#This Row],[Data]],2)</f>
        <v>7</v>
      </c>
      <c r="G304" s="4">
        <f>IF(ekodom36[[#This Row],[retencja]]= 0, G303+1, 0)</f>
        <v>2</v>
      </c>
      <c r="H304" s="4">
        <f>IF(AND(AND(ekodom36[[#This Row],[Dni bez deszczu dp]] &gt;= 5, MOD(ekodom36[[#This Row],[Dni bez deszczu dp]], 5) = 0), ekodom36[[#This Row],[Czy dobry przedział ]] = "TAK"), 300, 0)</f>
        <v>0</v>
      </c>
      <c r="I304" s="4" t="str">
        <f>IF(AND(ekodom36[[#This Row],[Data]] &gt;= DATE(2022,4,1), ekodom36[[#This Row],[Data]]&lt;=DATE(2022,9, 30)), "TAK", "NIE")</f>
        <v>NIE</v>
      </c>
      <c r="J304" s="4">
        <f>ekodom36[[#This Row],[Zużycie rodzinne]]+ekodom36[[#This Row],[Specjalne dolanie]]</f>
        <v>190</v>
      </c>
      <c r="K304" s="4">
        <f>ekodom36[[#This Row],[Stan po renetcji]]-ekodom36[[#This Row],[Zmiana]]</f>
        <v>6593</v>
      </c>
      <c r="L304" s="4">
        <f>MAX(ekodom36[[#This Row],[Zbiornik po zmianie]],0)</f>
        <v>6593</v>
      </c>
    </row>
    <row r="305" spans="1:12" x14ac:dyDescent="0.45">
      <c r="A305" s="1">
        <v>44865</v>
      </c>
      <c r="B305">
        <v>0</v>
      </c>
      <c r="C305">
        <f t="shared" si="4"/>
        <v>6593</v>
      </c>
      <c r="D305">
        <f>ekodom36[[#This Row],[retencja]]+ekodom36[[#This Row],[Stan przed]]</f>
        <v>6593</v>
      </c>
      <c r="E305">
        <f>IF(ekodom36[[#This Row],[Dzień tygodnia]] = 3, 260, 190)</f>
        <v>190</v>
      </c>
      <c r="F305">
        <f>WEEKDAY(ekodom36[[#This Row],[Data]],2)</f>
        <v>1</v>
      </c>
      <c r="G305" s="4">
        <f>IF(ekodom36[[#This Row],[retencja]]= 0, G304+1, 0)</f>
        <v>3</v>
      </c>
      <c r="H305" s="4">
        <f>IF(AND(AND(ekodom36[[#This Row],[Dni bez deszczu dp]] &gt;= 5, MOD(ekodom36[[#This Row],[Dni bez deszczu dp]], 5) = 0), ekodom36[[#This Row],[Czy dobry przedział ]] = "TAK"), 300, 0)</f>
        <v>0</v>
      </c>
      <c r="I305" s="4" t="str">
        <f>IF(AND(ekodom36[[#This Row],[Data]] &gt;= DATE(2022,4,1), ekodom36[[#This Row],[Data]]&lt;=DATE(2022,9, 30)), "TAK", "NIE")</f>
        <v>NIE</v>
      </c>
      <c r="J305" s="4">
        <f>ekodom36[[#This Row],[Zużycie rodzinne]]+ekodom36[[#This Row],[Specjalne dolanie]]</f>
        <v>190</v>
      </c>
      <c r="K305" s="4">
        <f>ekodom36[[#This Row],[Stan po renetcji]]-ekodom36[[#This Row],[Zmiana]]</f>
        <v>6403</v>
      </c>
      <c r="L305" s="4">
        <f>MAX(ekodom36[[#This Row],[Zbiornik po zmianie]],0)</f>
        <v>6403</v>
      </c>
    </row>
    <row r="306" spans="1:12" x14ac:dyDescent="0.45">
      <c r="A306" s="1">
        <v>44866</v>
      </c>
      <c r="B306">
        <v>0</v>
      </c>
      <c r="C306">
        <f t="shared" si="4"/>
        <v>6403</v>
      </c>
      <c r="D306">
        <f>ekodom36[[#This Row],[retencja]]+ekodom36[[#This Row],[Stan przed]]</f>
        <v>6403</v>
      </c>
      <c r="E306">
        <f>IF(ekodom36[[#This Row],[Dzień tygodnia]] = 3, 260, 190)</f>
        <v>190</v>
      </c>
      <c r="F306">
        <f>WEEKDAY(ekodom36[[#This Row],[Data]],2)</f>
        <v>2</v>
      </c>
      <c r="G306" s="4">
        <f>IF(ekodom36[[#This Row],[retencja]]= 0, G305+1, 0)</f>
        <v>4</v>
      </c>
      <c r="H306" s="4">
        <f>IF(AND(AND(ekodom36[[#This Row],[Dni bez deszczu dp]] &gt;= 5, MOD(ekodom36[[#This Row],[Dni bez deszczu dp]], 5) = 0), ekodom36[[#This Row],[Czy dobry przedział ]] = "TAK"), 300, 0)</f>
        <v>0</v>
      </c>
      <c r="I306" s="4" t="str">
        <f>IF(AND(ekodom36[[#This Row],[Data]] &gt;= DATE(2022,4,1), ekodom36[[#This Row],[Data]]&lt;=DATE(2022,9, 30)), "TAK", "NIE")</f>
        <v>NIE</v>
      </c>
      <c r="J306" s="4">
        <f>ekodom36[[#This Row],[Zużycie rodzinne]]+ekodom36[[#This Row],[Specjalne dolanie]]</f>
        <v>190</v>
      </c>
      <c r="K306" s="4">
        <f>ekodom36[[#This Row],[Stan po renetcji]]-ekodom36[[#This Row],[Zmiana]]</f>
        <v>6213</v>
      </c>
      <c r="L306" s="4">
        <f>MAX(ekodom36[[#This Row],[Zbiornik po zmianie]],0)</f>
        <v>6213</v>
      </c>
    </row>
    <row r="307" spans="1:12" x14ac:dyDescent="0.45">
      <c r="A307" s="1">
        <v>44867</v>
      </c>
      <c r="B307">
        <v>0</v>
      </c>
      <c r="C307">
        <f t="shared" si="4"/>
        <v>6213</v>
      </c>
      <c r="D307">
        <f>ekodom36[[#This Row],[retencja]]+ekodom36[[#This Row],[Stan przed]]</f>
        <v>6213</v>
      </c>
      <c r="E307">
        <f>IF(ekodom36[[#This Row],[Dzień tygodnia]] = 3, 260, 190)</f>
        <v>260</v>
      </c>
      <c r="F307">
        <f>WEEKDAY(ekodom36[[#This Row],[Data]],2)</f>
        <v>3</v>
      </c>
      <c r="G307" s="4">
        <f>IF(ekodom36[[#This Row],[retencja]]= 0, G306+1, 0)</f>
        <v>5</v>
      </c>
      <c r="H307" s="4">
        <f>IF(AND(AND(ekodom36[[#This Row],[Dni bez deszczu dp]] &gt;= 5, MOD(ekodom36[[#This Row],[Dni bez deszczu dp]], 5) = 0), ekodom36[[#This Row],[Czy dobry przedział ]] = "TAK"), 300, 0)</f>
        <v>0</v>
      </c>
      <c r="I307" s="4" t="str">
        <f>IF(AND(ekodom36[[#This Row],[Data]] &gt;= DATE(2022,4,1), ekodom36[[#This Row],[Data]]&lt;=DATE(2022,9, 30)), "TAK", "NIE")</f>
        <v>NIE</v>
      </c>
      <c r="J307" s="4">
        <f>ekodom36[[#This Row],[Zużycie rodzinne]]+ekodom36[[#This Row],[Specjalne dolanie]]</f>
        <v>260</v>
      </c>
      <c r="K307" s="4">
        <f>ekodom36[[#This Row],[Stan po renetcji]]-ekodom36[[#This Row],[Zmiana]]</f>
        <v>5953</v>
      </c>
      <c r="L307" s="4">
        <f>MAX(ekodom36[[#This Row],[Zbiornik po zmianie]],0)</f>
        <v>5953</v>
      </c>
    </row>
    <row r="308" spans="1:12" x14ac:dyDescent="0.45">
      <c r="A308" s="1">
        <v>44868</v>
      </c>
      <c r="B308">
        <v>935</v>
      </c>
      <c r="C308">
        <f t="shared" si="4"/>
        <v>5953</v>
      </c>
      <c r="D308">
        <f>ekodom36[[#This Row],[retencja]]+ekodom36[[#This Row],[Stan przed]]</f>
        <v>6888</v>
      </c>
      <c r="E308">
        <f>IF(ekodom36[[#This Row],[Dzień tygodnia]] = 3, 260, 190)</f>
        <v>190</v>
      </c>
      <c r="F308">
        <f>WEEKDAY(ekodom36[[#This Row],[Data]],2)</f>
        <v>4</v>
      </c>
      <c r="G308" s="4">
        <f>IF(ekodom36[[#This Row],[retencja]]= 0, G307+1, 0)</f>
        <v>0</v>
      </c>
      <c r="H308" s="4">
        <f>IF(AND(AND(ekodom36[[#This Row],[Dni bez deszczu dp]] &gt;= 5, MOD(ekodom36[[#This Row],[Dni bez deszczu dp]], 5) = 0), ekodom36[[#This Row],[Czy dobry przedział ]] = "TAK"), 300, 0)</f>
        <v>0</v>
      </c>
      <c r="I308" s="4" t="str">
        <f>IF(AND(ekodom36[[#This Row],[Data]] &gt;= DATE(2022,4,1), ekodom36[[#This Row],[Data]]&lt;=DATE(2022,9, 30)), "TAK", "NIE")</f>
        <v>NIE</v>
      </c>
      <c r="J308" s="4">
        <f>ekodom36[[#This Row],[Zużycie rodzinne]]+ekodom36[[#This Row],[Specjalne dolanie]]</f>
        <v>190</v>
      </c>
      <c r="K308" s="4">
        <f>ekodom36[[#This Row],[Stan po renetcji]]-ekodom36[[#This Row],[Zmiana]]</f>
        <v>6698</v>
      </c>
      <c r="L308" s="4">
        <f>MAX(ekodom36[[#This Row],[Zbiornik po zmianie]],0)</f>
        <v>6698</v>
      </c>
    </row>
    <row r="309" spans="1:12" x14ac:dyDescent="0.45">
      <c r="A309" s="1">
        <v>44869</v>
      </c>
      <c r="B309">
        <v>648</v>
      </c>
      <c r="C309">
        <f t="shared" si="4"/>
        <v>6698</v>
      </c>
      <c r="D309">
        <f>ekodom36[[#This Row],[retencja]]+ekodom36[[#This Row],[Stan przed]]</f>
        <v>7346</v>
      </c>
      <c r="E309">
        <f>IF(ekodom36[[#This Row],[Dzień tygodnia]] = 3, 260, 190)</f>
        <v>190</v>
      </c>
      <c r="F309">
        <f>WEEKDAY(ekodom36[[#This Row],[Data]],2)</f>
        <v>5</v>
      </c>
      <c r="G309" s="4">
        <f>IF(ekodom36[[#This Row],[retencja]]= 0, G308+1, 0)</f>
        <v>0</v>
      </c>
      <c r="H309" s="4">
        <f>IF(AND(AND(ekodom36[[#This Row],[Dni bez deszczu dp]] &gt;= 5, MOD(ekodom36[[#This Row],[Dni bez deszczu dp]], 5) = 0), ekodom36[[#This Row],[Czy dobry przedział ]] = "TAK"), 300, 0)</f>
        <v>0</v>
      </c>
      <c r="I309" s="4" t="str">
        <f>IF(AND(ekodom36[[#This Row],[Data]] &gt;= DATE(2022,4,1), ekodom36[[#This Row],[Data]]&lt;=DATE(2022,9, 30)), "TAK", "NIE")</f>
        <v>NIE</v>
      </c>
      <c r="J309" s="4">
        <f>ekodom36[[#This Row],[Zużycie rodzinne]]+ekodom36[[#This Row],[Specjalne dolanie]]</f>
        <v>190</v>
      </c>
      <c r="K309" s="4">
        <f>ekodom36[[#This Row],[Stan po renetcji]]-ekodom36[[#This Row],[Zmiana]]</f>
        <v>7156</v>
      </c>
      <c r="L309" s="4">
        <f>MAX(ekodom36[[#This Row],[Zbiornik po zmianie]],0)</f>
        <v>7156</v>
      </c>
    </row>
    <row r="310" spans="1:12" x14ac:dyDescent="0.45">
      <c r="A310" s="1">
        <v>44870</v>
      </c>
      <c r="B310">
        <v>793</v>
      </c>
      <c r="C310">
        <f t="shared" si="4"/>
        <v>7156</v>
      </c>
      <c r="D310">
        <f>ekodom36[[#This Row],[retencja]]+ekodom36[[#This Row],[Stan przed]]</f>
        <v>7949</v>
      </c>
      <c r="E310">
        <f>IF(ekodom36[[#This Row],[Dzień tygodnia]] = 3, 260, 190)</f>
        <v>190</v>
      </c>
      <c r="F310">
        <f>WEEKDAY(ekodom36[[#This Row],[Data]],2)</f>
        <v>6</v>
      </c>
      <c r="G310" s="4">
        <f>IF(ekodom36[[#This Row],[retencja]]= 0, G309+1, 0)</f>
        <v>0</v>
      </c>
      <c r="H310" s="4">
        <f>IF(AND(AND(ekodom36[[#This Row],[Dni bez deszczu dp]] &gt;= 5, MOD(ekodom36[[#This Row],[Dni bez deszczu dp]], 5) = 0), ekodom36[[#This Row],[Czy dobry przedział ]] = "TAK"), 300, 0)</f>
        <v>0</v>
      </c>
      <c r="I310" s="4" t="str">
        <f>IF(AND(ekodom36[[#This Row],[Data]] &gt;= DATE(2022,4,1), ekodom36[[#This Row],[Data]]&lt;=DATE(2022,9, 30)), "TAK", "NIE")</f>
        <v>NIE</v>
      </c>
      <c r="J310" s="4">
        <f>ekodom36[[#This Row],[Zużycie rodzinne]]+ekodom36[[#This Row],[Specjalne dolanie]]</f>
        <v>190</v>
      </c>
      <c r="K310" s="4">
        <f>ekodom36[[#This Row],[Stan po renetcji]]-ekodom36[[#This Row],[Zmiana]]</f>
        <v>7759</v>
      </c>
      <c r="L310" s="4">
        <f>MAX(ekodom36[[#This Row],[Zbiornik po zmianie]],0)</f>
        <v>7759</v>
      </c>
    </row>
    <row r="311" spans="1:12" x14ac:dyDescent="0.45">
      <c r="A311" s="1">
        <v>44871</v>
      </c>
      <c r="B311">
        <v>1276</v>
      </c>
      <c r="C311">
        <f t="shared" si="4"/>
        <v>7759</v>
      </c>
      <c r="D311">
        <f>ekodom36[[#This Row],[retencja]]+ekodom36[[#This Row],[Stan przed]]</f>
        <v>9035</v>
      </c>
      <c r="E311">
        <f>IF(ekodom36[[#This Row],[Dzień tygodnia]] = 3, 260, 190)</f>
        <v>190</v>
      </c>
      <c r="F311">
        <f>WEEKDAY(ekodom36[[#This Row],[Data]],2)</f>
        <v>7</v>
      </c>
      <c r="G311" s="4">
        <f>IF(ekodom36[[#This Row],[retencja]]= 0, G310+1, 0)</f>
        <v>0</v>
      </c>
      <c r="H311" s="4">
        <f>IF(AND(AND(ekodom36[[#This Row],[Dni bez deszczu dp]] &gt;= 5, MOD(ekodom36[[#This Row],[Dni bez deszczu dp]], 5) = 0), ekodom36[[#This Row],[Czy dobry przedział ]] = "TAK"), 300, 0)</f>
        <v>0</v>
      </c>
      <c r="I311" s="4" t="str">
        <f>IF(AND(ekodom36[[#This Row],[Data]] &gt;= DATE(2022,4,1), ekodom36[[#This Row],[Data]]&lt;=DATE(2022,9, 30)), "TAK", "NIE")</f>
        <v>NIE</v>
      </c>
      <c r="J311" s="4">
        <f>ekodom36[[#This Row],[Zużycie rodzinne]]+ekodom36[[#This Row],[Specjalne dolanie]]</f>
        <v>190</v>
      </c>
      <c r="K311" s="4">
        <f>ekodom36[[#This Row],[Stan po renetcji]]-ekodom36[[#This Row],[Zmiana]]</f>
        <v>8845</v>
      </c>
      <c r="L311" s="4">
        <f>MAX(ekodom36[[#This Row],[Zbiornik po zmianie]],0)</f>
        <v>8845</v>
      </c>
    </row>
    <row r="312" spans="1:12" x14ac:dyDescent="0.45">
      <c r="A312" s="1">
        <v>44872</v>
      </c>
      <c r="B312">
        <v>1234</v>
      </c>
      <c r="C312">
        <f t="shared" si="4"/>
        <v>8845</v>
      </c>
      <c r="D312">
        <f>ekodom36[[#This Row],[retencja]]+ekodom36[[#This Row],[Stan przed]]</f>
        <v>10079</v>
      </c>
      <c r="E312">
        <f>IF(ekodom36[[#This Row],[Dzień tygodnia]] = 3, 260, 190)</f>
        <v>190</v>
      </c>
      <c r="F312">
        <f>WEEKDAY(ekodom36[[#This Row],[Data]],2)</f>
        <v>1</v>
      </c>
      <c r="G312" s="4">
        <f>IF(ekodom36[[#This Row],[retencja]]= 0, G311+1, 0)</f>
        <v>0</v>
      </c>
      <c r="H312" s="4">
        <f>IF(AND(AND(ekodom36[[#This Row],[Dni bez deszczu dp]] &gt;= 5, MOD(ekodom36[[#This Row],[Dni bez deszczu dp]], 5) = 0), ekodom36[[#This Row],[Czy dobry przedział ]] = "TAK"), 300, 0)</f>
        <v>0</v>
      </c>
      <c r="I312" s="4" t="str">
        <f>IF(AND(ekodom36[[#This Row],[Data]] &gt;= DATE(2022,4,1), ekodom36[[#This Row],[Data]]&lt;=DATE(2022,9, 30)), "TAK", "NIE")</f>
        <v>NIE</v>
      </c>
      <c r="J312" s="4">
        <f>ekodom36[[#This Row],[Zużycie rodzinne]]+ekodom36[[#This Row],[Specjalne dolanie]]</f>
        <v>190</v>
      </c>
      <c r="K312" s="4">
        <f>ekodom36[[#This Row],[Stan po renetcji]]-ekodom36[[#This Row],[Zmiana]]</f>
        <v>9889</v>
      </c>
      <c r="L312" s="4">
        <f>MAX(ekodom36[[#This Row],[Zbiornik po zmianie]],0)</f>
        <v>9889</v>
      </c>
    </row>
    <row r="313" spans="1:12" x14ac:dyDescent="0.45">
      <c r="A313" s="1">
        <v>44873</v>
      </c>
      <c r="B313">
        <v>1302</v>
      </c>
      <c r="C313">
        <f t="shared" si="4"/>
        <v>9889</v>
      </c>
      <c r="D313">
        <f>ekodom36[[#This Row],[retencja]]+ekodom36[[#This Row],[Stan przed]]</f>
        <v>11191</v>
      </c>
      <c r="E313">
        <f>IF(ekodom36[[#This Row],[Dzień tygodnia]] = 3, 260, 190)</f>
        <v>190</v>
      </c>
      <c r="F313">
        <f>WEEKDAY(ekodom36[[#This Row],[Data]],2)</f>
        <v>2</v>
      </c>
      <c r="G313" s="4">
        <f>IF(ekodom36[[#This Row],[retencja]]= 0, G312+1, 0)</f>
        <v>0</v>
      </c>
      <c r="H313" s="4">
        <f>IF(AND(AND(ekodom36[[#This Row],[Dni bez deszczu dp]] &gt;= 5, MOD(ekodom36[[#This Row],[Dni bez deszczu dp]], 5) = 0), ekodom36[[#This Row],[Czy dobry przedział ]] = "TAK"), 300, 0)</f>
        <v>0</v>
      </c>
      <c r="I313" s="4" t="str">
        <f>IF(AND(ekodom36[[#This Row],[Data]] &gt;= DATE(2022,4,1), ekodom36[[#This Row],[Data]]&lt;=DATE(2022,9, 30)), "TAK", "NIE")</f>
        <v>NIE</v>
      </c>
      <c r="J313" s="4">
        <f>ekodom36[[#This Row],[Zużycie rodzinne]]+ekodom36[[#This Row],[Specjalne dolanie]]</f>
        <v>190</v>
      </c>
      <c r="K313" s="4">
        <f>ekodom36[[#This Row],[Stan po renetcji]]-ekodom36[[#This Row],[Zmiana]]</f>
        <v>11001</v>
      </c>
      <c r="L313" s="4">
        <f>MAX(ekodom36[[#This Row],[Zbiornik po zmianie]],0)</f>
        <v>11001</v>
      </c>
    </row>
    <row r="314" spans="1:12" x14ac:dyDescent="0.45">
      <c r="A314" s="1">
        <v>44874</v>
      </c>
      <c r="B314">
        <v>1316</v>
      </c>
      <c r="C314">
        <f t="shared" si="4"/>
        <v>11001</v>
      </c>
      <c r="D314">
        <f>ekodom36[[#This Row],[retencja]]+ekodom36[[#This Row],[Stan przed]]</f>
        <v>12317</v>
      </c>
      <c r="E314">
        <f>IF(ekodom36[[#This Row],[Dzień tygodnia]] = 3, 260, 190)</f>
        <v>260</v>
      </c>
      <c r="F314">
        <f>WEEKDAY(ekodom36[[#This Row],[Data]],2)</f>
        <v>3</v>
      </c>
      <c r="G314" s="4">
        <f>IF(ekodom36[[#This Row],[retencja]]= 0, G313+1, 0)</f>
        <v>0</v>
      </c>
      <c r="H314" s="4">
        <f>IF(AND(AND(ekodom36[[#This Row],[Dni bez deszczu dp]] &gt;= 5, MOD(ekodom36[[#This Row],[Dni bez deszczu dp]], 5) = 0), ekodom36[[#This Row],[Czy dobry przedział ]] = "TAK"), 300, 0)</f>
        <v>0</v>
      </c>
      <c r="I314" s="4" t="str">
        <f>IF(AND(ekodom36[[#This Row],[Data]] &gt;= DATE(2022,4,1), ekodom36[[#This Row],[Data]]&lt;=DATE(2022,9, 30)), "TAK", "NIE")</f>
        <v>NIE</v>
      </c>
      <c r="J314" s="4">
        <f>ekodom36[[#This Row],[Zużycie rodzinne]]+ekodom36[[#This Row],[Specjalne dolanie]]</f>
        <v>260</v>
      </c>
      <c r="K314" s="4">
        <f>ekodom36[[#This Row],[Stan po renetcji]]-ekodom36[[#This Row],[Zmiana]]</f>
        <v>12057</v>
      </c>
      <c r="L314" s="4">
        <f>MAX(ekodom36[[#This Row],[Zbiornik po zmianie]],0)</f>
        <v>12057</v>
      </c>
    </row>
    <row r="315" spans="1:12" x14ac:dyDescent="0.45">
      <c r="A315" s="1">
        <v>44875</v>
      </c>
      <c r="B315">
        <v>1463</v>
      </c>
      <c r="C315">
        <f t="shared" si="4"/>
        <v>12057</v>
      </c>
      <c r="D315">
        <f>ekodom36[[#This Row],[retencja]]+ekodom36[[#This Row],[Stan przed]]</f>
        <v>13520</v>
      </c>
      <c r="E315">
        <f>IF(ekodom36[[#This Row],[Dzień tygodnia]] = 3, 260, 190)</f>
        <v>190</v>
      </c>
      <c r="F315">
        <f>WEEKDAY(ekodom36[[#This Row],[Data]],2)</f>
        <v>4</v>
      </c>
      <c r="G315" s="4">
        <f>IF(ekodom36[[#This Row],[retencja]]= 0, G314+1, 0)</f>
        <v>0</v>
      </c>
      <c r="H315" s="4">
        <f>IF(AND(AND(ekodom36[[#This Row],[Dni bez deszczu dp]] &gt;= 5, MOD(ekodom36[[#This Row],[Dni bez deszczu dp]], 5) = 0), ekodom36[[#This Row],[Czy dobry przedział ]] = "TAK"), 300, 0)</f>
        <v>0</v>
      </c>
      <c r="I315" s="4" t="str">
        <f>IF(AND(ekodom36[[#This Row],[Data]] &gt;= DATE(2022,4,1), ekodom36[[#This Row],[Data]]&lt;=DATE(2022,9, 30)), "TAK", "NIE")</f>
        <v>NIE</v>
      </c>
      <c r="J315" s="4">
        <f>ekodom36[[#This Row],[Zużycie rodzinne]]+ekodom36[[#This Row],[Specjalne dolanie]]</f>
        <v>190</v>
      </c>
      <c r="K315" s="4">
        <f>ekodom36[[#This Row],[Stan po renetcji]]-ekodom36[[#This Row],[Zmiana]]</f>
        <v>13330</v>
      </c>
      <c r="L315" s="4">
        <f>MAX(ekodom36[[#This Row],[Zbiornik po zmianie]],0)</f>
        <v>13330</v>
      </c>
    </row>
    <row r="316" spans="1:12" x14ac:dyDescent="0.45">
      <c r="A316" s="1">
        <v>44876</v>
      </c>
      <c r="B316">
        <v>771</v>
      </c>
      <c r="C316">
        <f t="shared" si="4"/>
        <v>13330</v>
      </c>
      <c r="D316">
        <f>ekodom36[[#This Row],[retencja]]+ekodom36[[#This Row],[Stan przed]]</f>
        <v>14101</v>
      </c>
      <c r="E316">
        <f>IF(ekodom36[[#This Row],[Dzień tygodnia]] = 3, 260, 190)</f>
        <v>190</v>
      </c>
      <c r="F316">
        <f>WEEKDAY(ekodom36[[#This Row],[Data]],2)</f>
        <v>5</v>
      </c>
      <c r="G316" s="4">
        <f>IF(ekodom36[[#This Row],[retencja]]= 0, G315+1, 0)</f>
        <v>0</v>
      </c>
      <c r="H316" s="4">
        <f>IF(AND(AND(ekodom36[[#This Row],[Dni bez deszczu dp]] &gt;= 5, MOD(ekodom36[[#This Row],[Dni bez deszczu dp]], 5) = 0), ekodom36[[#This Row],[Czy dobry przedział ]] = "TAK"), 300, 0)</f>
        <v>0</v>
      </c>
      <c r="I316" s="4" t="str">
        <f>IF(AND(ekodom36[[#This Row],[Data]] &gt;= DATE(2022,4,1), ekodom36[[#This Row],[Data]]&lt;=DATE(2022,9, 30)), "TAK", "NIE")</f>
        <v>NIE</v>
      </c>
      <c r="J316" s="4">
        <f>ekodom36[[#This Row],[Zużycie rodzinne]]+ekodom36[[#This Row],[Specjalne dolanie]]</f>
        <v>190</v>
      </c>
      <c r="K316" s="4">
        <f>ekodom36[[#This Row],[Stan po renetcji]]-ekodom36[[#This Row],[Zmiana]]</f>
        <v>13911</v>
      </c>
      <c r="L316" s="4">
        <f>MAX(ekodom36[[#This Row],[Zbiornik po zmianie]],0)</f>
        <v>13911</v>
      </c>
    </row>
    <row r="317" spans="1:12" x14ac:dyDescent="0.45">
      <c r="A317" s="1">
        <v>44877</v>
      </c>
      <c r="B317">
        <v>0</v>
      </c>
      <c r="C317">
        <f t="shared" si="4"/>
        <v>13911</v>
      </c>
      <c r="D317">
        <f>ekodom36[[#This Row],[retencja]]+ekodom36[[#This Row],[Stan przed]]</f>
        <v>13911</v>
      </c>
      <c r="E317">
        <f>IF(ekodom36[[#This Row],[Dzień tygodnia]] = 3, 260, 190)</f>
        <v>190</v>
      </c>
      <c r="F317">
        <f>WEEKDAY(ekodom36[[#This Row],[Data]],2)</f>
        <v>6</v>
      </c>
      <c r="G317" s="4">
        <f>IF(ekodom36[[#This Row],[retencja]]= 0, G316+1, 0)</f>
        <v>1</v>
      </c>
      <c r="H317" s="4">
        <f>IF(AND(AND(ekodom36[[#This Row],[Dni bez deszczu dp]] &gt;= 5, MOD(ekodom36[[#This Row],[Dni bez deszczu dp]], 5) = 0), ekodom36[[#This Row],[Czy dobry przedział ]] = "TAK"), 300, 0)</f>
        <v>0</v>
      </c>
      <c r="I317" s="4" t="str">
        <f>IF(AND(ekodom36[[#This Row],[Data]] &gt;= DATE(2022,4,1), ekodom36[[#This Row],[Data]]&lt;=DATE(2022,9, 30)), "TAK", "NIE")</f>
        <v>NIE</v>
      </c>
      <c r="J317" s="4">
        <f>ekodom36[[#This Row],[Zużycie rodzinne]]+ekodom36[[#This Row],[Specjalne dolanie]]</f>
        <v>190</v>
      </c>
      <c r="K317" s="4">
        <f>ekodom36[[#This Row],[Stan po renetcji]]-ekodom36[[#This Row],[Zmiana]]</f>
        <v>13721</v>
      </c>
      <c r="L317" s="4">
        <f>MAX(ekodom36[[#This Row],[Zbiornik po zmianie]],0)</f>
        <v>13721</v>
      </c>
    </row>
    <row r="318" spans="1:12" x14ac:dyDescent="0.45">
      <c r="A318" s="1">
        <v>44878</v>
      </c>
      <c r="B318">
        <v>0</v>
      </c>
      <c r="C318">
        <f t="shared" si="4"/>
        <v>13721</v>
      </c>
      <c r="D318">
        <f>ekodom36[[#This Row],[retencja]]+ekodom36[[#This Row],[Stan przed]]</f>
        <v>13721</v>
      </c>
      <c r="E318">
        <f>IF(ekodom36[[#This Row],[Dzień tygodnia]] = 3, 260, 190)</f>
        <v>190</v>
      </c>
      <c r="F318">
        <f>WEEKDAY(ekodom36[[#This Row],[Data]],2)</f>
        <v>7</v>
      </c>
      <c r="G318" s="4">
        <f>IF(ekodom36[[#This Row],[retencja]]= 0, G317+1, 0)</f>
        <v>2</v>
      </c>
      <c r="H318" s="4">
        <f>IF(AND(AND(ekodom36[[#This Row],[Dni bez deszczu dp]] &gt;= 5, MOD(ekodom36[[#This Row],[Dni bez deszczu dp]], 5) = 0), ekodom36[[#This Row],[Czy dobry przedział ]] = "TAK"), 300, 0)</f>
        <v>0</v>
      </c>
      <c r="I318" s="4" t="str">
        <f>IF(AND(ekodom36[[#This Row],[Data]] &gt;= DATE(2022,4,1), ekodom36[[#This Row],[Data]]&lt;=DATE(2022,9, 30)), "TAK", "NIE")</f>
        <v>NIE</v>
      </c>
      <c r="J318" s="4">
        <f>ekodom36[[#This Row],[Zużycie rodzinne]]+ekodom36[[#This Row],[Specjalne dolanie]]</f>
        <v>190</v>
      </c>
      <c r="K318" s="4">
        <f>ekodom36[[#This Row],[Stan po renetcji]]-ekodom36[[#This Row],[Zmiana]]</f>
        <v>13531</v>
      </c>
      <c r="L318" s="4">
        <f>MAX(ekodom36[[#This Row],[Zbiornik po zmianie]],0)</f>
        <v>13531</v>
      </c>
    </row>
    <row r="319" spans="1:12" x14ac:dyDescent="0.45">
      <c r="A319" s="1">
        <v>44879</v>
      </c>
      <c r="B319">
        <v>0</v>
      </c>
      <c r="C319">
        <f t="shared" si="4"/>
        <v>13531</v>
      </c>
      <c r="D319">
        <f>ekodom36[[#This Row],[retencja]]+ekodom36[[#This Row],[Stan przed]]</f>
        <v>13531</v>
      </c>
      <c r="E319">
        <f>IF(ekodom36[[#This Row],[Dzień tygodnia]] = 3, 260, 190)</f>
        <v>190</v>
      </c>
      <c r="F319">
        <f>WEEKDAY(ekodom36[[#This Row],[Data]],2)</f>
        <v>1</v>
      </c>
      <c r="G319" s="4">
        <f>IF(ekodom36[[#This Row],[retencja]]= 0, G318+1, 0)</f>
        <v>3</v>
      </c>
      <c r="H319" s="4">
        <f>IF(AND(AND(ekodom36[[#This Row],[Dni bez deszczu dp]] &gt;= 5, MOD(ekodom36[[#This Row],[Dni bez deszczu dp]], 5) = 0), ekodom36[[#This Row],[Czy dobry przedział ]] = "TAK"), 300, 0)</f>
        <v>0</v>
      </c>
      <c r="I319" s="4" t="str">
        <f>IF(AND(ekodom36[[#This Row],[Data]] &gt;= DATE(2022,4,1), ekodom36[[#This Row],[Data]]&lt;=DATE(2022,9, 30)), "TAK", "NIE")</f>
        <v>NIE</v>
      </c>
      <c r="J319" s="4">
        <f>ekodom36[[#This Row],[Zużycie rodzinne]]+ekodom36[[#This Row],[Specjalne dolanie]]</f>
        <v>190</v>
      </c>
      <c r="K319" s="4">
        <f>ekodom36[[#This Row],[Stan po renetcji]]-ekodom36[[#This Row],[Zmiana]]</f>
        <v>13341</v>
      </c>
      <c r="L319" s="4">
        <f>MAX(ekodom36[[#This Row],[Zbiornik po zmianie]],0)</f>
        <v>13341</v>
      </c>
    </row>
    <row r="320" spans="1:12" x14ac:dyDescent="0.45">
      <c r="A320" s="1">
        <v>44880</v>
      </c>
      <c r="B320">
        <v>0</v>
      </c>
      <c r="C320">
        <f t="shared" si="4"/>
        <v>13341</v>
      </c>
      <c r="D320">
        <f>ekodom36[[#This Row],[retencja]]+ekodom36[[#This Row],[Stan przed]]</f>
        <v>13341</v>
      </c>
      <c r="E320">
        <f>IF(ekodom36[[#This Row],[Dzień tygodnia]] = 3, 260, 190)</f>
        <v>190</v>
      </c>
      <c r="F320">
        <f>WEEKDAY(ekodom36[[#This Row],[Data]],2)</f>
        <v>2</v>
      </c>
      <c r="G320" s="4">
        <f>IF(ekodom36[[#This Row],[retencja]]= 0, G319+1, 0)</f>
        <v>4</v>
      </c>
      <c r="H320" s="4">
        <f>IF(AND(AND(ekodom36[[#This Row],[Dni bez deszczu dp]] &gt;= 5, MOD(ekodom36[[#This Row],[Dni bez deszczu dp]], 5) = 0), ekodom36[[#This Row],[Czy dobry przedział ]] = "TAK"), 300, 0)</f>
        <v>0</v>
      </c>
      <c r="I320" s="4" t="str">
        <f>IF(AND(ekodom36[[#This Row],[Data]] &gt;= DATE(2022,4,1), ekodom36[[#This Row],[Data]]&lt;=DATE(2022,9, 30)), "TAK", "NIE")</f>
        <v>NIE</v>
      </c>
      <c r="J320" s="4">
        <f>ekodom36[[#This Row],[Zużycie rodzinne]]+ekodom36[[#This Row],[Specjalne dolanie]]</f>
        <v>190</v>
      </c>
      <c r="K320" s="4">
        <f>ekodom36[[#This Row],[Stan po renetcji]]-ekodom36[[#This Row],[Zmiana]]</f>
        <v>13151</v>
      </c>
      <c r="L320" s="4">
        <f>MAX(ekodom36[[#This Row],[Zbiornik po zmianie]],0)</f>
        <v>13151</v>
      </c>
    </row>
    <row r="321" spans="1:12" x14ac:dyDescent="0.45">
      <c r="A321" s="1">
        <v>44881</v>
      </c>
      <c r="B321">
        <v>0</v>
      </c>
      <c r="C321">
        <f t="shared" si="4"/>
        <v>13151</v>
      </c>
      <c r="D321">
        <f>ekodom36[[#This Row],[retencja]]+ekodom36[[#This Row],[Stan przed]]</f>
        <v>13151</v>
      </c>
      <c r="E321">
        <f>IF(ekodom36[[#This Row],[Dzień tygodnia]] = 3, 260, 190)</f>
        <v>260</v>
      </c>
      <c r="F321">
        <f>WEEKDAY(ekodom36[[#This Row],[Data]],2)</f>
        <v>3</v>
      </c>
      <c r="G321" s="4">
        <f>IF(ekodom36[[#This Row],[retencja]]= 0, G320+1, 0)</f>
        <v>5</v>
      </c>
      <c r="H321" s="4">
        <f>IF(AND(AND(ekodom36[[#This Row],[Dni bez deszczu dp]] &gt;= 5, MOD(ekodom36[[#This Row],[Dni bez deszczu dp]], 5) = 0), ekodom36[[#This Row],[Czy dobry przedział ]] = "TAK"), 300, 0)</f>
        <v>0</v>
      </c>
      <c r="I321" s="4" t="str">
        <f>IF(AND(ekodom36[[#This Row],[Data]] &gt;= DATE(2022,4,1), ekodom36[[#This Row],[Data]]&lt;=DATE(2022,9, 30)), "TAK", "NIE")</f>
        <v>NIE</v>
      </c>
      <c r="J321" s="4">
        <f>ekodom36[[#This Row],[Zużycie rodzinne]]+ekodom36[[#This Row],[Specjalne dolanie]]</f>
        <v>260</v>
      </c>
      <c r="K321" s="4">
        <f>ekodom36[[#This Row],[Stan po renetcji]]-ekodom36[[#This Row],[Zmiana]]</f>
        <v>12891</v>
      </c>
      <c r="L321" s="4">
        <f>MAX(ekodom36[[#This Row],[Zbiornik po zmianie]],0)</f>
        <v>12891</v>
      </c>
    </row>
    <row r="322" spans="1:12" x14ac:dyDescent="0.45">
      <c r="A322" s="1">
        <v>44882</v>
      </c>
      <c r="B322">
        <v>0</v>
      </c>
      <c r="C322">
        <f t="shared" si="4"/>
        <v>12891</v>
      </c>
      <c r="D322">
        <f>ekodom36[[#This Row],[retencja]]+ekodom36[[#This Row],[Stan przed]]</f>
        <v>12891</v>
      </c>
      <c r="E322">
        <f>IF(ekodom36[[#This Row],[Dzień tygodnia]] = 3, 260, 190)</f>
        <v>190</v>
      </c>
      <c r="F322">
        <f>WEEKDAY(ekodom36[[#This Row],[Data]],2)</f>
        <v>4</v>
      </c>
      <c r="G322" s="4">
        <f>IF(ekodom36[[#This Row],[retencja]]= 0, G321+1, 0)</f>
        <v>6</v>
      </c>
      <c r="H322" s="4">
        <f>IF(AND(AND(ekodom36[[#This Row],[Dni bez deszczu dp]] &gt;= 5, MOD(ekodom36[[#This Row],[Dni bez deszczu dp]], 5) = 0), ekodom36[[#This Row],[Czy dobry przedział ]] = "TAK"), 300, 0)</f>
        <v>0</v>
      </c>
      <c r="I322" s="4" t="str">
        <f>IF(AND(ekodom36[[#This Row],[Data]] &gt;= DATE(2022,4,1), ekodom36[[#This Row],[Data]]&lt;=DATE(2022,9, 30)), "TAK", "NIE")</f>
        <v>NIE</v>
      </c>
      <c r="J322" s="4">
        <f>ekodom36[[#This Row],[Zużycie rodzinne]]+ekodom36[[#This Row],[Specjalne dolanie]]</f>
        <v>190</v>
      </c>
      <c r="K322" s="4">
        <f>ekodom36[[#This Row],[Stan po renetcji]]-ekodom36[[#This Row],[Zmiana]]</f>
        <v>12701</v>
      </c>
      <c r="L322" s="4">
        <f>MAX(ekodom36[[#This Row],[Zbiornik po zmianie]],0)</f>
        <v>12701</v>
      </c>
    </row>
    <row r="323" spans="1:12" x14ac:dyDescent="0.45">
      <c r="A323" s="1">
        <v>44883</v>
      </c>
      <c r="B323">
        <v>0</v>
      </c>
      <c r="C323">
        <f t="shared" si="4"/>
        <v>12701</v>
      </c>
      <c r="D323">
        <f>ekodom36[[#This Row],[retencja]]+ekodom36[[#This Row],[Stan przed]]</f>
        <v>12701</v>
      </c>
      <c r="E323">
        <f>IF(ekodom36[[#This Row],[Dzień tygodnia]] = 3, 260, 190)</f>
        <v>190</v>
      </c>
      <c r="F323">
        <f>WEEKDAY(ekodom36[[#This Row],[Data]],2)</f>
        <v>5</v>
      </c>
      <c r="G323" s="4">
        <f>IF(ekodom36[[#This Row],[retencja]]= 0, G322+1, 0)</f>
        <v>7</v>
      </c>
      <c r="H323" s="4">
        <f>IF(AND(AND(ekodom36[[#This Row],[Dni bez deszczu dp]] &gt;= 5, MOD(ekodom36[[#This Row],[Dni bez deszczu dp]], 5) = 0), ekodom36[[#This Row],[Czy dobry przedział ]] = "TAK"), 300, 0)</f>
        <v>0</v>
      </c>
      <c r="I323" s="4" t="str">
        <f>IF(AND(ekodom36[[#This Row],[Data]] &gt;= DATE(2022,4,1), ekodom36[[#This Row],[Data]]&lt;=DATE(2022,9, 30)), "TAK", "NIE")</f>
        <v>NIE</v>
      </c>
      <c r="J323" s="4">
        <f>ekodom36[[#This Row],[Zużycie rodzinne]]+ekodom36[[#This Row],[Specjalne dolanie]]</f>
        <v>190</v>
      </c>
      <c r="K323" s="4">
        <f>ekodom36[[#This Row],[Stan po renetcji]]-ekodom36[[#This Row],[Zmiana]]</f>
        <v>12511</v>
      </c>
      <c r="L323" s="4">
        <f>MAX(ekodom36[[#This Row],[Zbiornik po zmianie]],0)</f>
        <v>12511</v>
      </c>
    </row>
    <row r="324" spans="1:12" x14ac:dyDescent="0.45">
      <c r="A324" s="1">
        <v>44884</v>
      </c>
      <c r="B324">
        <v>816</v>
      </c>
      <c r="C324">
        <f t="shared" ref="C324:C366" si="5">L323</f>
        <v>12511</v>
      </c>
      <c r="D324">
        <f>ekodom36[[#This Row],[retencja]]+ekodom36[[#This Row],[Stan przed]]</f>
        <v>13327</v>
      </c>
      <c r="E324">
        <f>IF(ekodom36[[#This Row],[Dzień tygodnia]] = 3, 260, 190)</f>
        <v>190</v>
      </c>
      <c r="F324">
        <f>WEEKDAY(ekodom36[[#This Row],[Data]],2)</f>
        <v>6</v>
      </c>
      <c r="G324" s="4">
        <f>IF(ekodom36[[#This Row],[retencja]]= 0, G323+1, 0)</f>
        <v>0</v>
      </c>
      <c r="H324" s="4">
        <f>IF(AND(AND(ekodom36[[#This Row],[Dni bez deszczu dp]] &gt;= 5, MOD(ekodom36[[#This Row],[Dni bez deszczu dp]], 5) = 0), ekodom36[[#This Row],[Czy dobry przedział ]] = "TAK"), 300, 0)</f>
        <v>0</v>
      </c>
      <c r="I324" s="4" t="str">
        <f>IF(AND(ekodom36[[#This Row],[Data]] &gt;= DATE(2022,4,1), ekodom36[[#This Row],[Data]]&lt;=DATE(2022,9, 30)), "TAK", "NIE")</f>
        <v>NIE</v>
      </c>
      <c r="J324" s="4">
        <f>ekodom36[[#This Row],[Zużycie rodzinne]]+ekodom36[[#This Row],[Specjalne dolanie]]</f>
        <v>190</v>
      </c>
      <c r="K324" s="4">
        <f>ekodom36[[#This Row],[Stan po renetcji]]-ekodom36[[#This Row],[Zmiana]]</f>
        <v>13137</v>
      </c>
      <c r="L324" s="4">
        <f>MAX(ekodom36[[#This Row],[Zbiornik po zmianie]],0)</f>
        <v>13137</v>
      </c>
    </row>
    <row r="325" spans="1:12" x14ac:dyDescent="0.45">
      <c r="A325" s="1">
        <v>44885</v>
      </c>
      <c r="B325">
        <v>734</v>
      </c>
      <c r="C325">
        <f t="shared" si="5"/>
        <v>13137</v>
      </c>
      <c r="D325">
        <f>ekodom36[[#This Row],[retencja]]+ekodom36[[#This Row],[Stan przed]]</f>
        <v>13871</v>
      </c>
      <c r="E325">
        <f>IF(ekodom36[[#This Row],[Dzień tygodnia]] = 3, 260, 190)</f>
        <v>190</v>
      </c>
      <c r="F325">
        <f>WEEKDAY(ekodom36[[#This Row],[Data]],2)</f>
        <v>7</v>
      </c>
      <c r="G325" s="4">
        <f>IF(ekodom36[[#This Row],[retencja]]= 0, G324+1, 0)</f>
        <v>0</v>
      </c>
      <c r="H325" s="4">
        <f>IF(AND(AND(ekodom36[[#This Row],[Dni bez deszczu dp]] &gt;= 5, MOD(ekodom36[[#This Row],[Dni bez deszczu dp]], 5) = 0), ekodom36[[#This Row],[Czy dobry przedział ]] = "TAK"), 300, 0)</f>
        <v>0</v>
      </c>
      <c r="I325" s="4" t="str">
        <f>IF(AND(ekodom36[[#This Row],[Data]] &gt;= DATE(2022,4,1), ekodom36[[#This Row],[Data]]&lt;=DATE(2022,9, 30)), "TAK", "NIE")</f>
        <v>NIE</v>
      </c>
      <c r="J325" s="4">
        <f>ekodom36[[#This Row],[Zużycie rodzinne]]+ekodom36[[#This Row],[Specjalne dolanie]]</f>
        <v>190</v>
      </c>
      <c r="K325" s="4">
        <f>ekodom36[[#This Row],[Stan po renetcji]]-ekodom36[[#This Row],[Zmiana]]</f>
        <v>13681</v>
      </c>
      <c r="L325" s="4">
        <f>MAX(ekodom36[[#This Row],[Zbiornik po zmianie]],0)</f>
        <v>13681</v>
      </c>
    </row>
    <row r="326" spans="1:12" x14ac:dyDescent="0.45">
      <c r="A326" s="1">
        <v>44886</v>
      </c>
      <c r="B326">
        <v>1097</v>
      </c>
      <c r="C326">
        <f t="shared" si="5"/>
        <v>13681</v>
      </c>
      <c r="D326">
        <f>ekodom36[[#This Row],[retencja]]+ekodom36[[#This Row],[Stan przed]]</f>
        <v>14778</v>
      </c>
      <c r="E326">
        <f>IF(ekodom36[[#This Row],[Dzień tygodnia]] = 3, 260, 190)</f>
        <v>190</v>
      </c>
      <c r="F326">
        <f>WEEKDAY(ekodom36[[#This Row],[Data]],2)</f>
        <v>1</v>
      </c>
      <c r="G326" s="4">
        <f>IF(ekodom36[[#This Row],[retencja]]= 0, G325+1, 0)</f>
        <v>0</v>
      </c>
      <c r="H326" s="4">
        <f>IF(AND(AND(ekodom36[[#This Row],[Dni bez deszczu dp]] &gt;= 5, MOD(ekodom36[[#This Row],[Dni bez deszczu dp]], 5) = 0), ekodom36[[#This Row],[Czy dobry przedział ]] = "TAK"), 300, 0)</f>
        <v>0</v>
      </c>
      <c r="I326" s="4" t="str">
        <f>IF(AND(ekodom36[[#This Row],[Data]] &gt;= DATE(2022,4,1), ekodom36[[#This Row],[Data]]&lt;=DATE(2022,9, 30)), "TAK", "NIE")</f>
        <v>NIE</v>
      </c>
      <c r="J326" s="4">
        <f>ekodom36[[#This Row],[Zużycie rodzinne]]+ekodom36[[#This Row],[Specjalne dolanie]]</f>
        <v>190</v>
      </c>
      <c r="K326" s="4">
        <f>ekodom36[[#This Row],[Stan po renetcji]]-ekodom36[[#This Row],[Zmiana]]</f>
        <v>14588</v>
      </c>
      <c r="L326" s="4">
        <f>MAX(ekodom36[[#This Row],[Zbiornik po zmianie]],0)</f>
        <v>14588</v>
      </c>
    </row>
    <row r="327" spans="1:12" x14ac:dyDescent="0.45">
      <c r="A327" s="1">
        <v>44887</v>
      </c>
      <c r="B327">
        <v>640</v>
      </c>
      <c r="C327">
        <f t="shared" si="5"/>
        <v>14588</v>
      </c>
      <c r="D327">
        <f>ekodom36[[#This Row],[retencja]]+ekodom36[[#This Row],[Stan przed]]</f>
        <v>15228</v>
      </c>
      <c r="E327">
        <f>IF(ekodom36[[#This Row],[Dzień tygodnia]] = 3, 260, 190)</f>
        <v>190</v>
      </c>
      <c r="F327">
        <f>WEEKDAY(ekodom36[[#This Row],[Data]],2)</f>
        <v>2</v>
      </c>
      <c r="G327" s="4">
        <f>IF(ekodom36[[#This Row],[retencja]]= 0, G326+1, 0)</f>
        <v>0</v>
      </c>
      <c r="H327" s="4">
        <f>IF(AND(AND(ekodom36[[#This Row],[Dni bez deszczu dp]] &gt;= 5, MOD(ekodom36[[#This Row],[Dni bez deszczu dp]], 5) = 0), ekodom36[[#This Row],[Czy dobry przedział ]] = "TAK"), 300, 0)</f>
        <v>0</v>
      </c>
      <c r="I327" s="4" t="str">
        <f>IF(AND(ekodom36[[#This Row],[Data]] &gt;= DATE(2022,4,1), ekodom36[[#This Row],[Data]]&lt;=DATE(2022,9, 30)), "TAK", "NIE")</f>
        <v>NIE</v>
      </c>
      <c r="J327" s="4">
        <f>ekodom36[[#This Row],[Zużycie rodzinne]]+ekodom36[[#This Row],[Specjalne dolanie]]</f>
        <v>190</v>
      </c>
      <c r="K327" s="4">
        <f>ekodom36[[#This Row],[Stan po renetcji]]-ekodom36[[#This Row],[Zmiana]]</f>
        <v>15038</v>
      </c>
      <c r="L327" s="4">
        <f>MAX(ekodom36[[#This Row],[Zbiornik po zmianie]],0)</f>
        <v>15038</v>
      </c>
    </row>
    <row r="328" spans="1:12" x14ac:dyDescent="0.45">
      <c r="A328" s="1">
        <v>44888</v>
      </c>
      <c r="B328">
        <v>0</v>
      </c>
      <c r="C328">
        <f t="shared" si="5"/>
        <v>15038</v>
      </c>
      <c r="D328">
        <f>ekodom36[[#This Row],[retencja]]+ekodom36[[#This Row],[Stan przed]]</f>
        <v>15038</v>
      </c>
      <c r="E328">
        <f>IF(ekodom36[[#This Row],[Dzień tygodnia]] = 3, 260, 190)</f>
        <v>260</v>
      </c>
      <c r="F328">
        <f>WEEKDAY(ekodom36[[#This Row],[Data]],2)</f>
        <v>3</v>
      </c>
      <c r="G328" s="4">
        <f>IF(ekodom36[[#This Row],[retencja]]= 0, G327+1, 0)</f>
        <v>1</v>
      </c>
      <c r="H328" s="4">
        <f>IF(AND(AND(ekodom36[[#This Row],[Dni bez deszczu dp]] &gt;= 5, MOD(ekodom36[[#This Row],[Dni bez deszczu dp]], 5) = 0), ekodom36[[#This Row],[Czy dobry przedział ]] = "TAK"), 300, 0)</f>
        <v>0</v>
      </c>
      <c r="I328" s="4" t="str">
        <f>IF(AND(ekodom36[[#This Row],[Data]] &gt;= DATE(2022,4,1), ekodom36[[#This Row],[Data]]&lt;=DATE(2022,9, 30)), "TAK", "NIE")</f>
        <v>NIE</v>
      </c>
      <c r="J328" s="4">
        <f>ekodom36[[#This Row],[Zużycie rodzinne]]+ekodom36[[#This Row],[Specjalne dolanie]]</f>
        <v>260</v>
      </c>
      <c r="K328" s="4">
        <f>ekodom36[[#This Row],[Stan po renetcji]]-ekodom36[[#This Row],[Zmiana]]</f>
        <v>14778</v>
      </c>
      <c r="L328" s="4">
        <f>MAX(ekodom36[[#This Row],[Zbiornik po zmianie]],0)</f>
        <v>14778</v>
      </c>
    </row>
    <row r="329" spans="1:12" x14ac:dyDescent="0.45">
      <c r="A329" s="1">
        <v>44889</v>
      </c>
      <c r="B329">
        <v>0</v>
      </c>
      <c r="C329">
        <f t="shared" si="5"/>
        <v>14778</v>
      </c>
      <c r="D329">
        <f>ekodom36[[#This Row],[retencja]]+ekodom36[[#This Row],[Stan przed]]</f>
        <v>14778</v>
      </c>
      <c r="E329">
        <f>IF(ekodom36[[#This Row],[Dzień tygodnia]] = 3, 260, 190)</f>
        <v>190</v>
      </c>
      <c r="F329">
        <f>WEEKDAY(ekodom36[[#This Row],[Data]],2)</f>
        <v>4</v>
      </c>
      <c r="G329" s="4">
        <f>IF(ekodom36[[#This Row],[retencja]]= 0, G328+1, 0)</f>
        <v>2</v>
      </c>
      <c r="H329" s="4">
        <f>IF(AND(AND(ekodom36[[#This Row],[Dni bez deszczu dp]] &gt;= 5, MOD(ekodom36[[#This Row],[Dni bez deszczu dp]], 5) = 0), ekodom36[[#This Row],[Czy dobry przedział ]] = "TAK"), 300, 0)</f>
        <v>0</v>
      </c>
      <c r="I329" s="4" t="str">
        <f>IF(AND(ekodom36[[#This Row],[Data]] &gt;= DATE(2022,4,1), ekodom36[[#This Row],[Data]]&lt;=DATE(2022,9, 30)), "TAK", "NIE")</f>
        <v>NIE</v>
      </c>
      <c r="J329" s="4">
        <f>ekodom36[[#This Row],[Zużycie rodzinne]]+ekodom36[[#This Row],[Specjalne dolanie]]</f>
        <v>190</v>
      </c>
      <c r="K329" s="4">
        <f>ekodom36[[#This Row],[Stan po renetcji]]-ekodom36[[#This Row],[Zmiana]]</f>
        <v>14588</v>
      </c>
      <c r="L329" s="4">
        <f>MAX(ekodom36[[#This Row],[Zbiornik po zmianie]],0)</f>
        <v>14588</v>
      </c>
    </row>
    <row r="330" spans="1:12" x14ac:dyDescent="0.45">
      <c r="A330" s="1">
        <v>44890</v>
      </c>
      <c r="B330">
        <v>1066</v>
      </c>
      <c r="C330">
        <f t="shared" si="5"/>
        <v>14588</v>
      </c>
      <c r="D330">
        <f>ekodom36[[#This Row],[retencja]]+ekodom36[[#This Row],[Stan przed]]</f>
        <v>15654</v>
      </c>
      <c r="E330">
        <f>IF(ekodom36[[#This Row],[Dzień tygodnia]] = 3, 260, 190)</f>
        <v>190</v>
      </c>
      <c r="F330">
        <f>WEEKDAY(ekodom36[[#This Row],[Data]],2)</f>
        <v>5</v>
      </c>
      <c r="G330" s="4">
        <f>IF(ekodom36[[#This Row],[retencja]]= 0, G329+1, 0)</f>
        <v>0</v>
      </c>
      <c r="H330" s="4">
        <f>IF(AND(AND(ekodom36[[#This Row],[Dni bez deszczu dp]] &gt;= 5, MOD(ekodom36[[#This Row],[Dni bez deszczu dp]], 5) = 0), ekodom36[[#This Row],[Czy dobry przedział ]] = "TAK"), 300, 0)</f>
        <v>0</v>
      </c>
      <c r="I330" s="4" t="str">
        <f>IF(AND(ekodom36[[#This Row],[Data]] &gt;= DATE(2022,4,1), ekodom36[[#This Row],[Data]]&lt;=DATE(2022,9, 30)), "TAK", "NIE")</f>
        <v>NIE</v>
      </c>
      <c r="J330" s="4">
        <f>ekodom36[[#This Row],[Zużycie rodzinne]]+ekodom36[[#This Row],[Specjalne dolanie]]</f>
        <v>190</v>
      </c>
      <c r="K330" s="4">
        <f>ekodom36[[#This Row],[Stan po renetcji]]-ekodom36[[#This Row],[Zmiana]]</f>
        <v>15464</v>
      </c>
      <c r="L330" s="4">
        <f>MAX(ekodom36[[#This Row],[Zbiornik po zmianie]],0)</f>
        <v>15464</v>
      </c>
    </row>
    <row r="331" spans="1:12" x14ac:dyDescent="0.45">
      <c r="A331" s="1">
        <v>44891</v>
      </c>
      <c r="B331">
        <v>670</v>
      </c>
      <c r="C331">
        <f t="shared" si="5"/>
        <v>15464</v>
      </c>
      <c r="D331">
        <f>ekodom36[[#This Row],[retencja]]+ekodom36[[#This Row],[Stan przed]]</f>
        <v>16134</v>
      </c>
      <c r="E331">
        <f>IF(ekodom36[[#This Row],[Dzień tygodnia]] = 3, 260, 190)</f>
        <v>190</v>
      </c>
      <c r="F331">
        <f>WEEKDAY(ekodom36[[#This Row],[Data]],2)</f>
        <v>6</v>
      </c>
      <c r="G331" s="4">
        <f>IF(ekodom36[[#This Row],[retencja]]= 0, G330+1, 0)</f>
        <v>0</v>
      </c>
      <c r="H331" s="4">
        <f>IF(AND(AND(ekodom36[[#This Row],[Dni bez deszczu dp]] &gt;= 5, MOD(ekodom36[[#This Row],[Dni bez deszczu dp]], 5) = 0), ekodom36[[#This Row],[Czy dobry przedział ]] = "TAK"), 300, 0)</f>
        <v>0</v>
      </c>
      <c r="I331" s="4" t="str">
        <f>IF(AND(ekodom36[[#This Row],[Data]] &gt;= DATE(2022,4,1), ekodom36[[#This Row],[Data]]&lt;=DATE(2022,9, 30)), "TAK", "NIE")</f>
        <v>NIE</v>
      </c>
      <c r="J331" s="4">
        <f>ekodom36[[#This Row],[Zużycie rodzinne]]+ekodom36[[#This Row],[Specjalne dolanie]]</f>
        <v>190</v>
      </c>
      <c r="K331" s="4">
        <f>ekodom36[[#This Row],[Stan po renetcji]]-ekodom36[[#This Row],[Zmiana]]</f>
        <v>15944</v>
      </c>
      <c r="L331" s="4">
        <f>MAX(ekodom36[[#This Row],[Zbiornik po zmianie]],0)</f>
        <v>15944</v>
      </c>
    </row>
    <row r="332" spans="1:12" x14ac:dyDescent="0.45">
      <c r="A332" s="1">
        <v>44892</v>
      </c>
      <c r="B332">
        <v>0</v>
      </c>
      <c r="C332">
        <f t="shared" si="5"/>
        <v>15944</v>
      </c>
      <c r="D332">
        <f>ekodom36[[#This Row],[retencja]]+ekodom36[[#This Row],[Stan przed]]</f>
        <v>15944</v>
      </c>
      <c r="E332">
        <f>IF(ekodom36[[#This Row],[Dzień tygodnia]] = 3, 260, 190)</f>
        <v>190</v>
      </c>
      <c r="F332">
        <f>WEEKDAY(ekodom36[[#This Row],[Data]],2)</f>
        <v>7</v>
      </c>
      <c r="G332" s="4">
        <f>IF(ekodom36[[#This Row],[retencja]]= 0, G331+1, 0)</f>
        <v>1</v>
      </c>
      <c r="H332" s="4">
        <f>IF(AND(AND(ekodom36[[#This Row],[Dni bez deszczu dp]] &gt;= 5, MOD(ekodom36[[#This Row],[Dni bez deszczu dp]], 5) = 0), ekodom36[[#This Row],[Czy dobry przedział ]] = "TAK"), 300, 0)</f>
        <v>0</v>
      </c>
      <c r="I332" s="4" t="str">
        <f>IF(AND(ekodom36[[#This Row],[Data]] &gt;= DATE(2022,4,1), ekodom36[[#This Row],[Data]]&lt;=DATE(2022,9, 30)), "TAK", "NIE")</f>
        <v>NIE</v>
      </c>
      <c r="J332" s="4">
        <f>ekodom36[[#This Row],[Zużycie rodzinne]]+ekodom36[[#This Row],[Specjalne dolanie]]</f>
        <v>190</v>
      </c>
      <c r="K332" s="4">
        <f>ekodom36[[#This Row],[Stan po renetcji]]-ekodom36[[#This Row],[Zmiana]]</f>
        <v>15754</v>
      </c>
      <c r="L332" s="4">
        <f>MAX(ekodom36[[#This Row],[Zbiornik po zmianie]],0)</f>
        <v>15754</v>
      </c>
    </row>
    <row r="333" spans="1:12" x14ac:dyDescent="0.45">
      <c r="A333" s="1">
        <v>44893</v>
      </c>
      <c r="B333">
        <v>0</v>
      </c>
      <c r="C333">
        <f t="shared" si="5"/>
        <v>15754</v>
      </c>
      <c r="D333">
        <f>ekodom36[[#This Row],[retencja]]+ekodom36[[#This Row],[Stan przed]]</f>
        <v>15754</v>
      </c>
      <c r="E333">
        <f>IF(ekodom36[[#This Row],[Dzień tygodnia]] = 3, 260, 190)</f>
        <v>190</v>
      </c>
      <c r="F333">
        <f>WEEKDAY(ekodom36[[#This Row],[Data]],2)</f>
        <v>1</v>
      </c>
      <c r="G333" s="4">
        <f>IF(ekodom36[[#This Row],[retencja]]= 0, G332+1, 0)</f>
        <v>2</v>
      </c>
      <c r="H333" s="4">
        <f>IF(AND(AND(ekodom36[[#This Row],[Dni bez deszczu dp]] &gt;= 5, MOD(ekodom36[[#This Row],[Dni bez deszczu dp]], 5) = 0), ekodom36[[#This Row],[Czy dobry przedział ]] = "TAK"), 300, 0)</f>
        <v>0</v>
      </c>
      <c r="I333" s="4" t="str">
        <f>IF(AND(ekodom36[[#This Row],[Data]] &gt;= DATE(2022,4,1), ekodom36[[#This Row],[Data]]&lt;=DATE(2022,9, 30)), "TAK", "NIE")</f>
        <v>NIE</v>
      </c>
      <c r="J333" s="4">
        <f>ekodom36[[#This Row],[Zużycie rodzinne]]+ekodom36[[#This Row],[Specjalne dolanie]]</f>
        <v>190</v>
      </c>
      <c r="K333" s="4">
        <f>ekodom36[[#This Row],[Stan po renetcji]]-ekodom36[[#This Row],[Zmiana]]</f>
        <v>15564</v>
      </c>
      <c r="L333" s="4">
        <f>MAX(ekodom36[[#This Row],[Zbiornik po zmianie]],0)</f>
        <v>15564</v>
      </c>
    </row>
    <row r="334" spans="1:12" x14ac:dyDescent="0.45">
      <c r="A334" s="1">
        <v>44894</v>
      </c>
      <c r="B334">
        <v>0</v>
      </c>
      <c r="C334">
        <f t="shared" si="5"/>
        <v>15564</v>
      </c>
      <c r="D334">
        <f>ekodom36[[#This Row],[retencja]]+ekodom36[[#This Row],[Stan przed]]</f>
        <v>15564</v>
      </c>
      <c r="E334">
        <f>IF(ekodom36[[#This Row],[Dzień tygodnia]] = 3, 260, 190)</f>
        <v>190</v>
      </c>
      <c r="F334">
        <f>WEEKDAY(ekodom36[[#This Row],[Data]],2)</f>
        <v>2</v>
      </c>
      <c r="G334" s="4">
        <f>IF(ekodom36[[#This Row],[retencja]]= 0, G333+1, 0)</f>
        <v>3</v>
      </c>
      <c r="H334" s="4">
        <f>IF(AND(AND(ekodom36[[#This Row],[Dni bez deszczu dp]] &gt;= 5, MOD(ekodom36[[#This Row],[Dni bez deszczu dp]], 5) = 0), ekodom36[[#This Row],[Czy dobry przedział ]] = "TAK"), 300, 0)</f>
        <v>0</v>
      </c>
      <c r="I334" s="4" t="str">
        <f>IF(AND(ekodom36[[#This Row],[Data]] &gt;= DATE(2022,4,1), ekodom36[[#This Row],[Data]]&lt;=DATE(2022,9, 30)), "TAK", "NIE")</f>
        <v>NIE</v>
      </c>
      <c r="J334" s="4">
        <f>ekodom36[[#This Row],[Zużycie rodzinne]]+ekodom36[[#This Row],[Specjalne dolanie]]</f>
        <v>190</v>
      </c>
      <c r="K334" s="4">
        <f>ekodom36[[#This Row],[Stan po renetcji]]-ekodom36[[#This Row],[Zmiana]]</f>
        <v>15374</v>
      </c>
      <c r="L334" s="4">
        <f>MAX(ekodom36[[#This Row],[Zbiornik po zmianie]],0)</f>
        <v>15374</v>
      </c>
    </row>
    <row r="335" spans="1:12" x14ac:dyDescent="0.45">
      <c r="A335" s="1">
        <v>44895</v>
      </c>
      <c r="B335">
        <v>0</v>
      </c>
      <c r="C335">
        <f t="shared" si="5"/>
        <v>15374</v>
      </c>
      <c r="D335">
        <f>ekodom36[[#This Row],[retencja]]+ekodom36[[#This Row],[Stan przed]]</f>
        <v>15374</v>
      </c>
      <c r="E335">
        <f>IF(ekodom36[[#This Row],[Dzień tygodnia]] = 3, 260, 190)</f>
        <v>260</v>
      </c>
      <c r="F335">
        <f>WEEKDAY(ekodom36[[#This Row],[Data]],2)</f>
        <v>3</v>
      </c>
      <c r="G335" s="4">
        <f>IF(ekodom36[[#This Row],[retencja]]= 0, G334+1, 0)</f>
        <v>4</v>
      </c>
      <c r="H335" s="4">
        <f>IF(AND(AND(ekodom36[[#This Row],[Dni bez deszczu dp]] &gt;= 5, MOD(ekodom36[[#This Row],[Dni bez deszczu dp]], 5) = 0), ekodom36[[#This Row],[Czy dobry przedział ]] = "TAK"), 300, 0)</f>
        <v>0</v>
      </c>
      <c r="I335" s="4" t="str">
        <f>IF(AND(ekodom36[[#This Row],[Data]] &gt;= DATE(2022,4,1), ekodom36[[#This Row],[Data]]&lt;=DATE(2022,9, 30)), "TAK", "NIE")</f>
        <v>NIE</v>
      </c>
      <c r="J335" s="4">
        <f>ekodom36[[#This Row],[Zużycie rodzinne]]+ekodom36[[#This Row],[Specjalne dolanie]]</f>
        <v>260</v>
      </c>
      <c r="K335" s="4">
        <f>ekodom36[[#This Row],[Stan po renetcji]]-ekodom36[[#This Row],[Zmiana]]</f>
        <v>15114</v>
      </c>
      <c r="L335" s="4">
        <f>MAX(ekodom36[[#This Row],[Zbiornik po zmianie]],0)</f>
        <v>15114</v>
      </c>
    </row>
    <row r="336" spans="1:12" x14ac:dyDescent="0.45">
      <c r="A336" s="1">
        <v>44896</v>
      </c>
      <c r="B336">
        <v>0</v>
      </c>
      <c r="C336">
        <f t="shared" si="5"/>
        <v>15114</v>
      </c>
      <c r="D336">
        <f>ekodom36[[#This Row],[retencja]]+ekodom36[[#This Row],[Stan przed]]</f>
        <v>15114</v>
      </c>
      <c r="E336">
        <f>IF(ekodom36[[#This Row],[Dzień tygodnia]] = 3, 260, 190)</f>
        <v>190</v>
      </c>
      <c r="F336">
        <f>WEEKDAY(ekodom36[[#This Row],[Data]],2)</f>
        <v>4</v>
      </c>
      <c r="G336" s="4">
        <f>IF(ekodom36[[#This Row],[retencja]]= 0, G335+1, 0)</f>
        <v>5</v>
      </c>
      <c r="H336" s="4">
        <f>IF(AND(AND(ekodom36[[#This Row],[Dni bez deszczu dp]] &gt;= 5, MOD(ekodom36[[#This Row],[Dni bez deszczu dp]], 5) = 0), ekodom36[[#This Row],[Czy dobry przedział ]] = "TAK"), 300, 0)</f>
        <v>0</v>
      </c>
      <c r="I336" s="4" t="str">
        <f>IF(AND(ekodom36[[#This Row],[Data]] &gt;= DATE(2022,4,1), ekodom36[[#This Row],[Data]]&lt;=DATE(2022,9, 30)), "TAK", "NIE")</f>
        <v>NIE</v>
      </c>
      <c r="J336" s="4">
        <f>ekodom36[[#This Row],[Zużycie rodzinne]]+ekodom36[[#This Row],[Specjalne dolanie]]</f>
        <v>190</v>
      </c>
      <c r="K336" s="4">
        <f>ekodom36[[#This Row],[Stan po renetcji]]-ekodom36[[#This Row],[Zmiana]]</f>
        <v>14924</v>
      </c>
      <c r="L336" s="4">
        <f>MAX(ekodom36[[#This Row],[Zbiornik po zmianie]],0)</f>
        <v>14924</v>
      </c>
    </row>
    <row r="337" spans="1:12" x14ac:dyDescent="0.45">
      <c r="A337" s="1">
        <v>44897</v>
      </c>
      <c r="B337">
        <v>0</v>
      </c>
      <c r="C337">
        <f t="shared" si="5"/>
        <v>14924</v>
      </c>
      <c r="D337">
        <f>ekodom36[[#This Row],[retencja]]+ekodom36[[#This Row],[Stan przed]]</f>
        <v>14924</v>
      </c>
      <c r="E337">
        <f>IF(ekodom36[[#This Row],[Dzień tygodnia]] = 3, 260, 190)</f>
        <v>190</v>
      </c>
      <c r="F337">
        <f>WEEKDAY(ekodom36[[#This Row],[Data]],2)</f>
        <v>5</v>
      </c>
      <c r="G337" s="4">
        <f>IF(ekodom36[[#This Row],[retencja]]= 0, G336+1, 0)</f>
        <v>6</v>
      </c>
      <c r="H337" s="4">
        <f>IF(AND(AND(ekodom36[[#This Row],[Dni bez deszczu dp]] &gt;= 5, MOD(ekodom36[[#This Row],[Dni bez deszczu dp]], 5) = 0), ekodom36[[#This Row],[Czy dobry przedział ]] = "TAK"), 300, 0)</f>
        <v>0</v>
      </c>
      <c r="I337" s="4" t="str">
        <f>IF(AND(ekodom36[[#This Row],[Data]] &gt;= DATE(2022,4,1), ekodom36[[#This Row],[Data]]&lt;=DATE(2022,9, 30)), "TAK", "NIE")</f>
        <v>NIE</v>
      </c>
      <c r="J337" s="4">
        <f>ekodom36[[#This Row],[Zużycie rodzinne]]+ekodom36[[#This Row],[Specjalne dolanie]]</f>
        <v>190</v>
      </c>
      <c r="K337" s="4">
        <f>ekodom36[[#This Row],[Stan po renetcji]]-ekodom36[[#This Row],[Zmiana]]</f>
        <v>14734</v>
      </c>
      <c r="L337" s="4">
        <f>MAX(ekodom36[[#This Row],[Zbiornik po zmianie]],0)</f>
        <v>14734</v>
      </c>
    </row>
    <row r="338" spans="1:12" x14ac:dyDescent="0.45">
      <c r="A338" s="1">
        <v>44898</v>
      </c>
      <c r="B338">
        <v>0</v>
      </c>
      <c r="C338">
        <f t="shared" si="5"/>
        <v>14734</v>
      </c>
      <c r="D338">
        <f>ekodom36[[#This Row],[retencja]]+ekodom36[[#This Row],[Stan przed]]</f>
        <v>14734</v>
      </c>
      <c r="E338">
        <f>IF(ekodom36[[#This Row],[Dzień tygodnia]] = 3, 260, 190)</f>
        <v>190</v>
      </c>
      <c r="F338">
        <f>WEEKDAY(ekodom36[[#This Row],[Data]],2)</f>
        <v>6</v>
      </c>
      <c r="G338" s="4">
        <f>IF(ekodom36[[#This Row],[retencja]]= 0, G337+1, 0)</f>
        <v>7</v>
      </c>
      <c r="H338" s="4">
        <f>IF(AND(AND(ekodom36[[#This Row],[Dni bez deszczu dp]] &gt;= 5, MOD(ekodom36[[#This Row],[Dni bez deszczu dp]], 5) = 0), ekodom36[[#This Row],[Czy dobry przedział ]] = "TAK"), 300, 0)</f>
        <v>0</v>
      </c>
      <c r="I338" s="4" t="str">
        <f>IF(AND(ekodom36[[#This Row],[Data]] &gt;= DATE(2022,4,1), ekodom36[[#This Row],[Data]]&lt;=DATE(2022,9, 30)), "TAK", "NIE")</f>
        <v>NIE</v>
      </c>
      <c r="J338" s="4">
        <f>ekodom36[[#This Row],[Zużycie rodzinne]]+ekodom36[[#This Row],[Specjalne dolanie]]</f>
        <v>190</v>
      </c>
      <c r="K338" s="4">
        <f>ekodom36[[#This Row],[Stan po renetcji]]-ekodom36[[#This Row],[Zmiana]]</f>
        <v>14544</v>
      </c>
      <c r="L338" s="4">
        <f>MAX(ekodom36[[#This Row],[Zbiornik po zmianie]],0)</f>
        <v>14544</v>
      </c>
    </row>
    <row r="339" spans="1:12" x14ac:dyDescent="0.45">
      <c r="A339" s="1">
        <v>44899</v>
      </c>
      <c r="B339">
        <v>0</v>
      </c>
      <c r="C339">
        <f t="shared" si="5"/>
        <v>14544</v>
      </c>
      <c r="D339">
        <f>ekodom36[[#This Row],[retencja]]+ekodom36[[#This Row],[Stan przed]]</f>
        <v>14544</v>
      </c>
      <c r="E339">
        <f>IF(ekodom36[[#This Row],[Dzień tygodnia]] = 3, 260, 190)</f>
        <v>190</v>
      </c>
      <c r="F339">
        <f>WEEKDAY(ekodom36[[#This Row],[Data]],2)</f>
        <v>7</v>
      </c>
      <c r="G339" s="4">
        <f>IF(ekodom36[[#This Row],[retencja]]= 0, G338+1, 0)</f>
        <v>8</v>
      </c>
      <c r="H339" s="4">
        <f>IF(AND(AND(ekodom36[[#This Row],[Dni bez deszczu dp]] &gt;= 5, MOD(ekodom36[[#This Row],[Dni bez deszczu dp]], 5) = 0), ekodom36[[#This Row],[Czy dobry przedział ]] = "TAK"), 300, 0)</f>
        <v>0</v>
      </c>
      <c r="I339" s="4" t="str">
        <f>IF(AND(ekodom36[[#This Row],[Data]] &gt;= DATE(2022,4,1), ekodom36[[#This Row],[Data]]&lt;=DATE(2022,9, 30)), "TAK", "NIE")</f>
        <v>NIE</v>
      </c>
      <c r="J339" s="4">
        <f>ekodom36[[#This Row],[Zużycie rodzinne]]+ekodom36[[#This Row],[Specjalne dolanie]]</f>
        <v>190</v>
      </c>
      <c r="K339" s="4">
        <f>ekodom36[[#This Row],[Stan po renetcji]]-ekodom36[[#This Row],[Zmiana]]</f>
        <v>14354</v>
      </c>
      <c r="L339" s="4">
        <f>MAX(ekodom36[[#This Row],[Zbiornik po zmianie]],0)</f>
        <v>14354</v>
      </c>
    </row>
    <row r="340" spans="1:12" x14ac:dyDescent="0.45">
      <c r="A340" s="1">
        <v>44900</v>
      </c>
      <c r="B340">
        <v>29</v>
      </c>
      <c r="C340">
        <f t="shared" si="5"/>
        <v>14354</v>
      </c>
      <c r="D340">
        <f>ekodom36[[#This Row],[retencja]]+ekodom36[[#This Row],[Stan przed]]</f>
        <v>14383</v>
      </c>
      <c r="E340">
        <f>IF(ekodom36[[#This Row],[Dzień tygodnia]] = 3, 260, 190)</f>
        <v>190</v>
      </c>
      <c r="F340">
        <f>WEEKDAY(ekodom36[[#This Row],[Data]],2)</f>
        <v>1</v>
      </c>
      <c r="G340" s="4">
        <f>IF(ekodom36[[#This Row],[retencja]]= 0, G339+1, 0)</f>
        <v>0</v>
      </c>
      <c r="H340" s="4">
        <f>IF(AND(AND(ekodom36[[#This Row],[Dni bez deszczu dp]] &gt;= 5, MOD(ekodom36[[#This Row],[Dni bez deszczu dp]], 5) = 0), ekodom36[[#This Row],[Czy dobry przedział ]] = "TAK"), 300, 0)</f>
        <v>0</v>
      </c>
      <c r="I340" s="4" t="str">
        <f>IF(AND(ekodom36[[#This Row],[Data]] &gt;= DATE(2022,4,1), ekodom36[[#This Row],[Data]]&lt;=DATE(2022,9, 30)), "TAK", "NIE")</f>
        <v>NIE</v>
      </c>
      <c r="J340" s="4">
        <f>ekodom36[[#This Row],[Zużycie rodzinne]]+ekodom36[[#This Row],[Specjalne dolanie]]</f>
        <v>190</v>
      </c>
      <c r="K340" s="4">
        <f>ekodom36[[#This Row],[Stan po renetcji]]-ekodom36[[#This Row],[Zmiana]]</f>
        <v>14193</v>
      </c>
      <c r="L340" s="4">
        <f>MAX(ekodom36[[#This Row],[Zbiornik po zmianie]],0)</f>
        <v>14193</v>
      </c>
    </row>
    <row r="341" spans="1:12" x14ac:dyDescent="0.45">
      <c r="A341" s="1">
        <v>44901</v>
      </c>
      <c r="B341">
        <v>46</v>
      </c>
      <c r="C341">
        <f t="shared" si="5"/>
        <v>14193</v>
      </c>
      <c r="D341">
        <f>ekodom36[[#This Row],[retencja]]+ekodom36[[#This Row],[Stan przed]]</f>
        <v>14239</v>
      </c>
      <c r="E341">
        <f>IF(ekodom36[[#This Row],[Dzień tygodnia]] = 3, 260, 190)</f>
        <v>190</v>
      </c>
      <c r="F341">
        <f>WEEKDAY(ekodom36[[#This Row],[Data]],2)</f>
        <v>2</v>
      </c>
      <c r="G341" s="4">
        <f>IF(ekodom36[[#This Row],[retencja]]= 0, G340+1, 0)</f>
        <v>0</v>
      </c>
      <c r="H341" s="4">
        <f>IF(AND(AND(ekodom36[[#This Row],[Dni bez deszczu dp]] &gt;= 5, MOD(ekodom36[[#This Row],[Dni bez deszczu dp]], 5) = 0), ekodom36[[#This Row],[Czy dobry przedział ]] = "TAK"), 300, 0)</f>
        <v>0</v>
      </c>
      <c r="I341" s="4" t="str">
        <f>IF(AND(ekodom36[[#This Row],[Data]] &gt;= DATE(2022,4,1), ekodom36[[#This Row],[Data]]&lt;=DATE(2022,9, 30)), "TAK", "NIE")</f>
        <v>NIE</v>
      </c>
      <c r="J341" s="4">
        <f>ekodom36[[#This Row],[Zużycie rodzinne]]+ekodom36[[#This Row],[Specjalne dolanie]]</f>
        <v>190</v>
      </c>
      <c r="K341" s="4">
        <f>ekodom36[[#This Row],[Stan po renetcji]]-ekodom36[[#This Row],[Zmiana]]</f>
        <v>14049</v>
      </c>
      <c r="L341" s="4">
        <f>MAX(ekodom36[[#This Row],[Zbiornik po zmianie]],0)</f>
        <v>14049</v>
      </c>
    </row>
    <row r="342" spans="1:12" x14ac:dyDescent="0.45">
      <c r="A342" s="1">
        <v>44902</v>
      </c>
      <c r="B342">
        <v>0</v>
      </c>
      <c r="C342">
        <f t="shared" si="5"/>
        <v>14049</v>
      </c>
      <c r="D342">
        <f>ekodom36[[#This Row],[retencja]]+ekodom36[[#This Row],[Stan przed]]</f>
        <v>14049</v>
      </c>
      <c r="E342">
        <f>IF(ekodom36[[#This Row],[Dzień tygodnia]] = 3, 260, 190)</f>
        <v>260</v>
      </c>
      <c r="F342">
        <f>WEEKDAY(ekodom36[[#This Row],[Data]],2)</f>
        <v>3</v>
      </c>
      <c r="G342" s="4">
        <f>IF(ekodom36[[#This Row],[retencja]]= 0, G341+1, 0)</f>
        <v>1</v>
      </c>
      <c r="H342" s="4">
        <f>IF(AND(AND(ekodom36[[#This Row],[Dni bez deszczu dp]] &gt;= 5, MOD(ekodom36[[#This Row],[Dni bez deszczu dp]], 5) = 0), ekodom36[[#This Row],[Czy dobry przedział ]] = "TAK"), 300, 0)</f>
        <v>0</v>
      </c>
      <c r="I342" s="4" t="str">
        <f>IF(AND(ekodom36[[#This Row],[Data]] &gt;= DATE(2022,4,1), ekodom36[[#This Row],[Data]]&lt;=DATE(2022,9, 30)), "TAK", "NIE")</f>
        <v>NIE</v>
      </c>
      <c r="J342" s="4">
        <f>ekodom36[[#This Row],[Zużycie rodzinne]]+ekodom36[[#This Row],[Specjalne dolanie]]</f>
        <v>260</v>
      </c>
      <c r="K342" s="4">
        <f>ekodom36[[#This Row],[Stan po renetcji]]-ekodom36[[#This Row],[Zmiana]]</f>
        <v>13789</v>
      </c>
      <c r="L342" s="4">
        <f>MAX(ekodom36[[#This Row],[Zbiornik po zmianie]],0)</f>
        <v>13789</v>
      </c>
    </row>
    <row r="343" spans="1:12" x14ac:dyDescent="0.45">
      <c r="A343" s="1">
        <v>44903</v>
      </c>
      <c r="B343">
        <v>0</v>
      </c>
      <c r="C343">
        <f t="shared" si="5"/>
        <v>13789</v>
      </c>
      <c r="D343">
        <f>ekodom36[[#This Row],[retencja]]+ekodom36[[#This Row],[Stan przed]]</f>
        <v>13789</v>
      </c>
      <c r="E343">
        <f>IF(ekodom36[[#This Row],[Dzień tygodnia]] = 3, 260, 190)</f>
        <v>190</v>
      </c>
      <c r="F343">
        <f>WEEKDAY(ekodom36[[#This Row],[Data]],2)</f>
        <v>4</v>
      </c>
      <c r="G343" s="4">
        <f>IF(ekodom36[[#This Row],[retencja]]= 0, G342+1, 0)</f>
        <v>2</v>
      </c>
      <c r="H343" s="4">
        <f>IF(AND(AND(ekodom36[[#This Row],[Dni bez deszczu dp]] &gt;= 5, MOD(ekodom36[[#This Row],[Dni bez deszczu dp]], 5) = 0), ekodom36[[#This Row],[Czy dobry przedział ]] = "TAK"), 300, 0)</f>
        <v>0</v>
      </c>
      <c r="I343" s="4" t="str">
        <f>IF(AND(ekodom36[[#This Row],[Data]] &gt;= DATE(2022,4,1), ekodom36[[#This Row],[Data]]&lt;=DATE(2022,9, 30)), "TAK", "NIE")</f>
        <v>NIE</v>
      </c>
      <c r="J343" s="4">
        <f>ekodom36[[#This Row],[Zużycie rodzinne]]+ekodom36[[#This Row],[Specjalne dolanie]]</f>
        <v>190</v>
      </c>
      <c r="K343" s="4">
        <f>ekodom36[[#This Row],[Stan po renetcji]]-ekodom36[[#This Row],[Zmiana]]</f>
        <v>13599</v>
      </c>
      <c r="L343" s="4">
        <f>MAX(ekodom36[[#This Row],[Zbiornik po zmianie]],0)</f>
        <v>13599</v>
      </c>
    </row>
    <row r="344" spans="1:12" x14ac:dyDescent="0.45">
      <c r="A344" s="1">
        <v>44904</v>
      </c>
      <c r="B344">
        <v>0</v>
      </c>
      <c r="C344">
        <f t="shared" si="5"/>
        <v>13599</v>
      </c>
      <c r="D344">
        <f>ekodom36[[#This Row],[retencja]]+ekodom36[[#This Row],[Stan przed]]</f>
        <v>13599</v>
      </c>
      <c r="E344">
        <f>IF(ekodom36[[#This Row],[Dzień tygodnia]] = 3, 260, 190)</f>
        <v>190</v>
      </c>
      <c r="F344">
        <f>WEEKDAY(ekodom36[[#This Row],[Data]],2)</f>
        <v>5</v>
      </c>
      <c r="G344" s="4">
        <f>IF(ekodom36[[#This Row],[retencja]]= 0, G343+1, 0)</f>
        <v>3</v>
      </c>
      <c r="H344" s="4">
        <f>IF(AND(AND(ekodom36[[#This Row],[Dni bez deszczu dp]] &gt;= 5, MOD(ekodom36[[#This Row],[Dni bez deszczu dp]], 5) = 0), ekodom36[[#This Row],[Czy dobry przedział ]] = "TAK"), 300, 0)</f>
        <v>0</v>
      </c>
      <c r="I344" s="4" t="str">
        <f>IF(AND(ekodom36[[#This Row],[Data]] &gt;= DATE(2022,4,1), ekodom36[[#This Row],[Data]]&lt;=DATE(2022,9, 30)), "TAK", "NIE")</f>
        <v>NIE</v>
      </c>
      <c r="J344" s="4">
        <f>ekodom36[[#This Row],[Zużycie rodzinne]]+ekodom36[[#This Row],[Specjalne dolanie]]</f>
        <v>190</v>
      </c>
      <c r="K344" s="4">
        <f>ekodom36[[#This Row],[Stan po renetcji]]-ekodom36[[#This Row],[Zmiana]]</f>
        <v>13409</v>
      </c>
      <c r="L344" s="4">
        <f>MAX(ekodom36[[#This Row],[Zbiornik po zmianie]],0)</f>
        <v>13409</v>
      </c>
    </row>
    <row r="345" spans="1:12" x14ac:dyDescent="0.45">
      <c r="A345" s="1">
        <v>44905</v>
      </c>
      <c r="B345">
        <v>0</v>
      </c>
      <c r="C345">
        <f t="shared" si="5"/>
        <v>13409</v>
      </c>
      <c r="D345">
        <f>ekodom36[[#This Row],[retencja]]+ekodom36[[#This Row],[Stan przed]]</f>
        <v>13409</v>
      </c>
      <c r="E345">
        <f>IF(ekodom36[[#This Row],[Dzień tygodnia]] = 3, 260, 190)</f>
        <v>190</v>
      </c>
      <c r="F345">
        <f>WEEKDAY(ekodom36[[#This Row],[Data]],2)</f>
        <v>6</v>
      </c>
      <c r="G345" s="4">
        <f>IF(ekodom36[[#This Row],[retencja]]= 0, G344+1, 0)</f>
        <v>4</v>
      </c>
      <c r="H345" s="4">
        <f>IF(AND(AND(ekodom36[[#This Row],[Dni bez deszczu dp]] &gt;= 5, MOD(ekodom36[[#This Row],[Dni bez deszczu dp]], 5) = 0), ekodom36[[#This Row],[Czy dobry przedział ]] = "TAK"), 300, 0)</f>
        <v>0</v>
      </c>
      <c r="I345" s="4" t="str">
        <f>IF(AND(ekodom36[[#This Row],[Data]] &gt;= DATE(2022,4,1), ekodom36[[#This Row],[Data]]&lt;=DATE(2022,9, 30)), "TAK", "NIE")</f>
        <v>NIE</v>
      </c>
      <c r="J345" s="4">
        <f>ekodom36[[#This Row],[Zużycie rodzinne]]+ekodom36[[#This Row],[Specjalne dolanie]]</f>
        <v>190</v>
      </c>
      <c r="K345" s="4">
        <f>ekodom36[[#This Row],[Stan po renetcji]]-ekodom36[[#This Row],[Zmiana]]</f>
        <v>13219</v>
      </c>
      <c r="L345" s="4">
        <f>MAX(ekodom36[[#This Row],[Zbiornik po zmianie]],0)</f>
        <v>13219</v>
      </c>
    </row>
    <row r="346" spans="1:12" x14ac:dyDescent="0.45">
      <c r="A346" s="1">
        <v>44906</v>
      </c>
      <c r="B346">
        <v>0</v>
      </c>
      <c r="C346">
        <f t="shared" si="5"/>
        <v>13219</v>
      </c>
      <c r="D346">
        <f>ekodom36[[#This Row],[retencja]]+ekodom36[[#This Row],[Stan przed]]</f>
        <v>13219</v>
      </c>
      <c r="E346">
        <f>IF(ekodom36[[#This Row],[Dzień tygodnia]] = 3, 260, 190)</f>
        <v>190</v>
      </c>
      <c r="F346">
        <f>WEEKDAY(ekodom36[[#This Row],[Data]],2)</f>
        <v>7</v>
      </c>
      <c r="G346" s="4">
        <f>IF(ekodom36[[#This Row],[retencja]]= 0, G345+1, 0)</f>
        <v>5</v>
      </c>
      <c r="H346" s="4">
        <f>IF(AND(AND(ekodom36[[#This Row],[Dni bez deszczu dp]] &gt;= 5, MOD(ekodom36[[#This Row],[Dni bez deszczu dp]], 5) = 0), ekodom36[[#This Row],[Czy dobry przedział ]] = "TAK"), 300, 0)</f>
        <v>0</v>
      </c>
      <c r="I346" s="4" t="str">
        <f>IF(AND(ekodom36[[#This Row],[Data]] &gt;= DATE(2022,4,1), ekodom36[[#This Row],[Data]]&lt;=DATE(2022,9, 30)), "TAK", "NIE")</f>
        <v>NIE</v>
      </c>
      <c r="J346" s="4">
        <f>ekodom36[[#This Row],[Zużycie rodzinne]]+ekodom36[[#This Row],[Specjalne dolanie]]</f>
        <v>190</v>
      </c>
      <c r="K346" s="4">
        <f>ekodom36[[#This Row],[Stan po renetcji]]-ekodom36[[#This Row],[Zmiana]]</f>
        <v>13029</v>
      </c>
      <c r="L346" s="4">
        <f>MAX(ekodom36[[#This Row],[Zbiornik po zmianie]],0)</f>
        <v>13029</v>
      </c>
    </row>
    <row r="347" spans="1:12" x14ac:dyDescent="0.45">
      <c r="A347" s="1">
        <v>44907</v>
      </c>
      <c r="B347">
        <v>0</v>
      </c>
      <c r="C347">
        <f t="shared" si="5"/>
        <v>13029</v>
      </c>
      <c r="D347">
        <f>ekodom36[[#This Row],[retencja]]+ekodom36[[#This Row],[Stan przed]]</f>
        <v>13029</v>
      </c>
      <c r="E347">
        <f>IF(ekodom36[[#This Row],[Dzień tygodnia]] = 3, 260, 190)</f>
        <v>190</v>
      </c>
      <c r="F347">
        <f>WEEKDAY(ekodom36[[#This Row],[Data]],2)</f>
        <v>1</v>
      </c>
      <c r="G347" s="4">
        <f>IF(ekodom36[[#This Row],[retencja]]= 0, G346+1, 0)</f>
        <v>6</v>
      </c>
      <c r="H347" s="4">
        <f>IF(AND(AND(ekodom36[[#This Row],[Dni bez deszczu dp]] &gt;= 5, MOD(ekodom36[[#This Row],[Dni bez deszczu dp]], 5) = 0), ekodom36[[#This Row],[Czy dobry przedział ]] = "TAK"), 300, 0)</f>
        <v>0</v>
      </c>
      <c r="I347" s="4" t="str">
        <f>IF(AND(ekodom36[[#This Row],[Data]] &gt;= DATE(2022,4,1), ekodom36[[#This Row],[Data]]&lt;=DATE(2022,9, 30)), "TAK", "NIE")</f>
        <v>NIE</v>
      </c>
      <c r="J347" s="4">
        <f>ekodom36[[#This Row],[Zużycie rodzinne]]+ekodom36[[#This Row],[Specjalne dolanie]]</f>
        <v>190</v>
      </c>
      <c r="K347" s="4">
        <f>ekodom36[[#This Row],[Stan po renetcji]]-ekodom36[[#This Row],[Zmiana]]</f>
        <v>12839</v>
      </c>
      <c r="L347" s="4">
        <f>MAX(ekodom36[[#This Row],[Zbiornik po zmianie]],0)</f>
        <v>12839</v>
      </c>
    </row>
    <row r="348" spans="1:12" x14ac:dyDescent="0.45">
      <c r="A348" s="1">
        <v>44908</v>
      </c>
      <c r="B348">
        <v>145</v>
      </c>
      <c r="C348">
        <f t="shared" si="5"/>
        <v>12839</v>
      </c>
      <c r="D348">
        <f>ekodom36[[#This Row],[retencja]]+ekodom36[[#This Row],[Stan przed]]</f>
        <v>12984</v>
      </c>
      <c r="E348">
        <f>IF(ekodom36[[#This Row],[Dzień tygodnia]] = 3, 260, 190)</f>
        <v>190</v>
      </c>
      <c r="F348">
        <f>WEEKDAY(ekodom36[[#This Row],[Data]],2)</f>
        <v>2</v>
      </c>
      <c r="G348" s="4">
        <f>IF(ekodom36[[#This Row],[retencja]]= 0, G347+1, 0)</f>
        <v>0</v>
      </c>
      <c r="H348" s="4">
        <f>IF(AND(AND(ekodom36[[#This Row],[Dni bez deszczu dp]] &gt;= 5, MOD(ekodom36[[#This Row],[Dni bez deszczu dp]], 5) = 0), ekodom36[[#This Row],[Czy dobry przedział ]] = "TAK"), 300, 0)</f>
        <v>0</v>
      </c>
      <c r="I348" s="4" t="str">
        <f>IF(AND(ekodom36[[#This Row],[Data]] &gt;= DATE(2022,4,1), ekodom36[[#This Row],[Data]]&lt;=DATE(2022,9, 30)), "TAK", "NIE")</f>
        <v>NIE</v>
      </c>
      <c r="J348" s="4">
        <f>ekodom36[[#This Row],[Zużycie rodzinne]]+ekodom36[[#This Row],[Specjalne dolanie]]</f>
        <v>190</v>
      </c>
      <c r="K348" s="4">
        <f>ekodom36[[#This Row],[Stan po renetcji]]-ekodom36[[#This Row],[Zmiana]]</f>
        <v>12794</v>
      </c>
      <c r="L348" s="4">
        <f>MAX(ekodom36[[#This Row],[Zbiornik po zmianie]],0)</f>
        <v>12794</v>
      </c>
    </row>
    <row r="349" spans="1:12" x14ac:dyDescent="0.45">
      <c r="A349" s="1">
        <v>44909</v>
      </c>
      <c r="B349">
        <v>0</v>
      </c>
      <c r="C349">
        <f t="shared" si="5"/>
        <v>12794</v>
      </c>
      <c r="D349">
        <f>ekodom36[[#This Row],[retencja]]+ekodom36[[#This Row],[Stan przed]]</f>
        <v>12794</v>
      </c>
      <c r="E349">
        <f>IF(ekodom36[[#This Row],[Dzień tygodnia]] = 3, 260, 190)</f>
        <v>260</v>
      </c>
      <c r="F349">
        <f>WEEKDAY(ekodom36[[#This Row],[Data]],2)</f>
        <v>3</v>
      </c>
      <c r="G349" s="4">
        <f>IF(ekodom36[[#This Row],[retencja]]= 0, G348+1, 0)</f>
        <v>1</v>
      </c>
      <c r="H349" s="4">
        <f>IF(AND(AND(ekodom36[[#This Row],[Dni bez deszczu dp]] &gt;= 5, MOD(ekodom36[[#This Row],[Dni bez deszczu dp]], 5) = 0), ekodom36[[#This Row],[Czy dobry przedział ]] = "TAK"), 300, 0)</f>
        <v>0</v>
      </c>
      <c r="I349" s="4" t="str">
        <f>IF(AND(ekodom36[[#This Row],[Data]] &gt;= DATE(2022,4,1), ekodom36[[#This Row],[Data]]&lt;=DATE(2022,9, 30)), "TAK", "NIE")</f>
        <v>NIE</v>
      </c>
      <c r="J349" s="4">
        <f>ekodom36[[#This Row],[Zużycie rodzinne]]+ekodom36[[#This Row],[Specjalne dolanie]]</f>
        <v>260</v>
      </c>
      <c r="K349" s="4">
        <f>ekodom36[[#This Row],[Stan po renetcji]]-ekodom36[[#This Row],[Zmiana]]</f>
        <v>12534</v>
      </c>
      <c r="L349" s="4">
        <f>MAX(ekodom36[[#This Row],[Zbiornik po zmianie]],0)</f>
        <v>12534</v>
      </c>
    </row>
    <row r="350" spans="1:12" x14ac:dyDescent="0.45">
      <c r="A350" s="1">
        <v>44910</v>
      </c>
      <c r="B350">
        <v>0</v>
      </c>
      <c r="C350">
        <f t="shared" si="5"/>
        <v>12534</v>
      </c>
      <c r="D350">
        <f>ekodom36[[#This Row],[retencja]]+ekodom36[[#This Row],[Stan przed]]</f>
        <v>12534</v>
      </c>
      <c r="E350">
        <f>IF(ekodom36[[#This Row],[Dzień tygodnia]] = 3, 260, 190)</f>
        <v>190</v>
      </c>
      <c r="F350">
        <f>WEEKDAY(ekodom36[[#This Row],[Data]],2)</f>
        <v>4</v>
      </c>
      <c r="G350" s="4">
        <f>IF(ekodom36[[#This Row],[retencja]]= 0, G349+1, 0)</f>
        <v>2</v>
      </c>
      <c r="H350" s="4">
        <f>IF(AND(AND(ekodom36[[#This Row],[Dni bez deszczu dp]] &gt;= 5, MOD(ekodom36[[#This Row],[Dni bez deszczu dp]], 5) = 0), ekodom36[[#This Row],[Czy dobry przedział ]] = "TAK"), 300, 0)</f>
        <v>0</v>
      </c>
      <c r="I350" s="4" t="str">
        <f>IF(AND(ekodom36[[#This Row],[Data]] &gt;= DATE(2022,4,1), ekodom36[[#This Row],[Data]]&lt;=DATE(2022,9, 30)), "TAK", "NIE")</f>
        <v>NIE</v>
      </c>
      <c r="J350" s="4">
        <f>ekodom36[[#This Row],[Zużycie rodzinne]]+ekodom36[[#This Row],[Specjalne dolanie]]</f>
        <v>190</v>
      </c>
      <c r="K350" s="4">
        <f>ekodom36[[#This Row],[Stan po renetcji]]-ekodom36[[#This Row],[Zmiana]]</f>
        <v>12344</v>
      </c>
      <c r="L350" s="4">
        <f>MAX(ekodom36[[#This Row],[Zbiornik po zmianie]],0)</f>
        <v>12344</v>
      </c>
    </row>
    <row r="351" spans="1:12" x14ac:dyDescent="0.45">
      <c r="A351" s="1">
        <v>44911</v>
      </c>
      <c r="B351">
        <v>24</v>
      </c>
      <c r="C351">
        <f t="shared" si="5"/>
        <v>12344</v>
      </c>
      <c r="D351">
        <f>ekodom36[[#This Row],[retencja]]+ekodom36[[#This Row],[Stan przed]]</f>
        <v>12368</v>
      </c>
      <c r="E351">
        <f>IF(ekodom36[[#This Row],[Dzień tygodnia]] = 3, 260, 190)</f>
        <v>190</v>
      </c>
      <c r="F351">
        <f>WEEKDAY(ekodom36[[#This Row],[Data]],2)</f>
        <v>5</v>
      </c>
      <c r="G351" s="4">
        <f>IF(ekodom36[[#This Row],[retencja]]= 0, G350+1, 0)</f>
        <v>0</v>
      </c>
      <c r="H351" s="4">
        <f>IF(AND(AND(ekodom36[[#This Row],[Dni bez deszczu dp]] &gt;= 5, MOD(ekodom36[[#This Row],[Dni bez deszczu dp]], 5) = 0), ekodom36[[#This Row],[Czy dobry przedział ]] = "TAK"), 300, 0)</f>
        <v>0</v>
      </c>
      <c r="I351" s="4" t="str">
        <f>IF(AND(ekodom36[[#This Row],[Data]] &gt;= DATE(2022,4,1), ekodom36[[#This Row],[Data]]&lt;=DATE(2022,9, 30)), "TAK", "NIE")</f>
        <v>NIE</v>
      </c>
      <c r="J351" s="4">
        <f>ekodom36[[#This Row],[Zużycie rodzinne]]+ekodom36[[#This Row],[Specjalne dolanie]]</f>
        <v>190</v>
      </c>
      <c r="K351" s="4">
        <f>ekodom36[[#This Row],[Stan po renetcji]]-ekodom36[[#This Row],[Zmiana]]</f>
        <v>12178</v>
      </c>
      <c r="L351" s="4">
        <f>MAX(ekodom36[[#This Row],[Zbiornik po zmianie]],0)</f>
        <v>12178</v>
      </c>
    </row>
    <row r="352" spans="1:12" x14ac:dyDescent="0.45">
      <c r="A352" s="1">
        <v>44912</v>
      </c>
      <c r="B352">
        <v>0</v>
      </c>
      <c r="C352">
        <f t="shared" si="5"/>
        <v>12178</v>
      </c>
      <c r="D352">
        <f>ekodom36[[#This Row],[retencja]]+ekodom36[[#This Row],[Stan przed]]</f>
        <v>12178</v>
      </c>
      <c r="E352">
        <f>IF(ekodom36[[#This Row],[Dzień tygodnia]] = 3, 260, 190)</f>
        <v>190</v>
      </c>
      <c r="F352">
        <f>WEEKDAY(ekodom36[[#This Row],[Data]],2)</f>
        <v>6</v>
      </c>
      <c r="G352" s="4">
        <f>IF(ekodom36[[#This Row],[retencja]]= 0, G351+1, 0)</f>
        <v>1</v>
      </c>
      <c r="H352" s="4">
        <f>IF(AND(AND(ekodom36[[#This Row],[Dni bez deszczu dp]] &gt;= 5, MOD(ekodom36[[#This Row],[Dni bez deszczu dp]], 5) = 0), ekodom36[[#This Row],[Czy dobry przedział ]] = "TAK"), 300, 0)</f>
        <v>0</v>
      </c>
      <c r="I352" s="4" t="str">
        <f>IF(AND(ekodom36[[#This Row],[Data]] &gt;= DATE(2022,4,1), ekodom36[[#This Row],[Data]]&lt;=DATE(2022,9, 30)), "TAK", "NIE")</f>
        <v>NIE</v>
      </c>
      <c r="J352" s="4">
        <f>ekodom36[[#This Row],[Zużycie rodzinne]]+ekodom36[[#This Row],[Specjalne dolanie]]</f>
        <v>190</v>
      </c>
      <c r="K352" s="4">
        <f>ekodom36[[#This Row],[Stan po renetcji]]-ekodom36[[#This Row],[Zmiana]]</f>
        <v>11988</v>
      </c>
      <c r="L352" s="4">
        <f>MAX(ekodom36[[#This Row],[Zbiornik po zmianie]],0)</f>
        <v>11988</v>
      </c>
    </row>
    <row r="353" spans="1:12" x14ac:dyDescent="0.45">
      <c r="A353" s="1">
        <v>44913</v>
      </c>
      <c r="B353">
        <v>0</v>
      </c>
      <c r="C353">
        <f t="shared" si="5"/>
        <v>11988</v>
      </c>
      <c r="D353">
        <f>ekodom36[[#This Row],[retencja]]+ekodom36[[#This Row],[Stan przed]]</f>
        <v>11988</v>
      </c>
      <c r="E353">
        <f>IF(ekodom36[[#This Row],[Dzień tygodnia]] = 3, 260, 190)</f>
        <v>190</v>
      </c>
      <c r="F353">
        <f>WEEKDAY(ekodom36[[#This Row],[Data]],2)</f>
        <v>7</v>
      </c>
      <c r="G353" s="4">
        <f>IF(ekodom36[[#This Row],[retencja]]= 0, G352+1, 0)</f>
        <v>2</v>
      </c>
      <c r="H353" s="4">
        <f>IF(AND(AND(ekodom36[[#This Row],[Dni bez deszczu dp]] &gt;= 5, MOD(ekodom36[[#This Row],[Dni bez deszczu dp]], 5) = 0), ekodom36[[#This Row],[Czy dobry przedział ]] = "TAK"), 300, 0)</f>
        <v>0</v>
      </c>
      <c r="I353" s="4" t="str">
        <f>IF(AND(ekodom36[[#This Row],[Data]] &gt;= DATE(2022,4,1), ekodom36[[#This Row],[Data]]&lt;=DATE(2022,9, 30)), "TAK", "NIE")</f>
        <v>NIE</v>
      </c>
      <c r="J353" s="4">
        <f>ekodom36[[#This Row],[Zużycie rodzinne]]+ekodom36[[#This Row],[Specjalne dolanie]]</f>
        <v>190</v>
      </c>
      <c r="K353" s="4">
        <f>ekodom36[[#This Row],[Stan po renetcji]]-ekodom36[[#This Row],[Zmiana]]</f>
        <v>11798</v>
      </c>
      <c r="L353" s="4">
        <f>MAX(ekodom36[[#This Row],[Zbiornik po zmianie]],0)</f>
        <v>11798</v>
      </c>
    </row>
    <row r="354" spans="1:12" x14ac:dyDescent="0.45">
      <c r="A354" s="1">
        <v>44914</v>
      </c>
      <c r="B354">
        <v>45</v>
      </c>
      <c r="C354">
        <f t="shared" si="5"/>
        <v>11798</v>
      </c>
      <c r="D354">
        <f>ekodom36[[#This Row],[retencja]]+ekodom36[[#This Row],[Stan przed]]</f>
        <v>11843</v>
      </c>
      <c r="E354">
        <f>IF(ekodom36[[#This Row],[Dzień tygodnia]] = 3, 260, 190)</f>
        <v>190</v>
      </c>
      <c r="F354">
        <f>WEEKDAY(ekodom36[[#This Row],[Data]],2)</f>
        <v>1</v>
      </c>
      <c r="G354" s="4">
        <f>IF(ekodom36[[#This Row],[retencja]]= 0, G353+1, 0)</f>
        <v>0</v>
      </c>
      <c r="H354" s="4">
        <f>IF(AND(AND(ekodom36[[#This Row],[Dni bez deszczu dp]] &gt;= 5, MOD(ekodom36[[#This Row],[Dni bez deszczu dp]], 5) = 0), ekodom36[[#This Row],[Czy dobry przedział ]] = "TAK"), 300, 0)</f>
        <v>0</v>
      </c>
      <c r="I354" s="4" t="str">
        <f>IF(AND(ekodom36[[#This Row],[Data]] &gt;= DATE(2022,4,1), ekodom36[[#This Row],[Data]]&lt;=DATE(2022,9, 30)), "TAK", "NIE")</f>
        <v>NIE</v>
      </c>
      <c r="J354" s="4">
        <f>ekodom36[[#This Row],[Zużycie rodzinne]]+ekodom36[[#This Row],[Specjalne dolanie]]</f>
        <v>190</v>
      </c>
      <c r="K354" s="4">
        <f>ekodom36[[#This Row],[Stan po renetcji]]-ekodom36[[#This Row],[Zmiana]]</f>
        <v>11653</v>
      </c>
      <c r="L354" s="4">
        <f>MAX(ekodom36[[#This Row],[Zbiornik po zmianie]],0)</f>
        <v>11653</v>
      </c>
    </row>
    <row r="355" spans="1:12" x14ac:dyDescent="0.45">
      <c r="A355" s="1">
        <v>44915</v>
      </c>
      <c r="B355">
        <v>97</v>
      </c>
      <c r="C355">
        <f t="shared" si="5"/>
        <v>11653</v>
      </c>
      <c r="D355">
        <f>ekodom36[[#This Row],[retencja]]+ekodom36[[#This Row],[Stan przed]]</f>
        <v>11750</v>
      </c>
      <c r="E355">
        <f>IF(ekodom36[[#This Row],[Dzień tygodnia]] = 3, 260, 190)</f>
        <v>190</v>
      </c>
      <c r="F355">
        <f>WEEKDAY(ekodom36[[#This Row],[Data]],2)</f>
        <v>2</v>
      </c>
      <c r="G355" s="4">
        <f>IF(ekodom36[[#This Row],[retencja]]= 0, G354+1, 0)</f>
        <v>0</v>
      </c>
      <c r="H355" s="4">
        <f>IF(AND(AND(ekodom36[[#This Row],[Dni bez deszczu dp]] &gt;= 5, MOD(ekodom36[[#This Row],[Dni bez deszczu dp]], 5) = 0), ekodom36[[#This Row],[Czy dobry przedział ]] = "TAK"), 300, 0)</f>
        <v>0</v>
      </c>
      <c r="I355" s="4" t="str">
        <f>IF(AND(ekodom36[[#This Row],[Data]] &gt;= DATE(2022,4,1), ekodom36[[#This Row],[Data]]&lt;=DATE(2022,9, 30)), "TAK", "NIE")</f>
        <v>NIE</v>
      </c>
      <c r="J355" s="4">
        <f>ekodom36[[#This Row],[Zużycie rodzinne]]+ekodom36[[#This Row],[Specjalne dolanie]]</f>
        <v>190</v>
      </c>
      <c r="K355" s="4">
        <f>ekodom36[[#This Row],[Stan po renetcji]]-ekodom36[[#This Row],[Zmiana]]</f>
        <v>11560</v>
      </c>
      <c r="L355" s="4">
        <f>MAX(ekodom36[[#This Row],[Zbiornik po zmianie]],0)</f>
        <v>11560</v>
      </c>
    </row>
    <row r="356" spans="1:12" x14ac:dyDescent="0.45">
      <c r="A356" s="1">
        <v>44916</v>
      </c>
      <c r="B356">
        <v>0</v>
      </c>
      <c r="C356">
        <f t="shared" si="5"/>
        <v>11560</v>
      </c>
      <c r="D356">
        <f>ekodom36[[#This Row],[retencja]]+ekodom36[[#This Row],[Stan przed]]</f>
        <v>11560</v>
      </c>
      <c r="E356">
        <f>IF(ekodom36[[#This Row],[Dzień tygodnia]] = 3, 260, 190)</f>
        <v>260</v>
      </c>
      <c r="F356">
        <f>WEEKDAY(ekodom36[[#This Row],[Data]],2)</f>
        <v>3</v>
      </c>
      <c r="G356" s="4">
        <f>IF(ekodom36[[#This Row],[retencja]]= 0, G355+1, 0)</f>
        <v>1</v>
      </c>
      <c r="H356" s="4">
        <f>IF(AND(AND(ekodom36[[#This Row],[Dni bez deszczu dp]] &gt;= 5, MOD(ekodom36[[#This Row],[Dni bez deszczu dp]], 5) = 0), ekodom36[[#This Row],[Czy dobry przedział ]] = "TAK"), 300, 0)</f>
        <v>0</v>
      </c>
      <c r="I356" s="4" t="str">
        <f>IF(AND(ekodom36[[#This Row],[Data]] &gt;= DATE(2022,4,1), ekodom36[[#This Row],[Data]]&lt;=DATE(2022,9, 30)), "TAK", "NIE")</f>
        <v>NIE</v>
      </c>
      <c r="J356" s="4">
        <f>ekodom36[[#This Row],[Zużycie rodzinne]]+ekodom36[[#This Row],[Specjalne dolanie]]</f>
        <v>260</v>
      </c>
      <c r="K356" s="4">
        <f>ekodom36[[#This Row],[Stan po renetcji]]-ekodom36[[#This Row],[Zmiana]]</f>
        <v>11300</v>
      </c>
      <c r="L356" s="4">
        <f>MAX(ekodom36[[#This Row],[Zbiornik po zmianie]],0)</f>
        <v>11300</v>
      </c>
    </row>
    <row r="357" spans="1:12" x14ac:dyDescent="0.45">
      <c r="A357" s="1">
        <v>44917</v>
      </c>
      <c r="B357">
        <v>22</v>
      </c>
      <c r="C357">
        <f t="shared" si="5"/>
        <v>11300</v>
      </c>
      <c r="D357">
        <f>ekodom36[[#This Row],[retencja]]+ekodom36[[#This Row],[Stan przed]]</f>
        <v>11322</v>
      </c>
      <c r="E357">
        <f>IF(ekodom36[[#This Row],[Dzień tygodnia]] = 3, 260, 190)</f>
        <v>190</v>
      </c>
      <c r="F357">
        <f>WEEKDAY(ekodom36[[#This Row],[Data]],2)</f>
        <v>4</v>
      </c>
      <c r="G357" s="4">
        <f>IF(ekodom36[[#This Row],[retencja]]= 0, G356+1, 0)</f>
        <v>0</v>
      </c>
      <c r="H357" s="4">
        <f>IF(AND(AND(ekodom36[[#This Row],[Dni bez deszczu dp]] &gt;= 5, MOD(ekodom36[[#This Row],[Dni bez deszczu dp]], 5) = 0), ekodom36[[#This Row],[Czy dobry przedział ]] = "TAK"), 300, 0)</f>
        <v>0</v>
      </c>
      <c r="I357" s="4" t="str">
        <f>IF(AND(ekodom36[[#This Row],[Data]] &gt;= DATE(2022,4,1), ekodom36[[#This Row],[Data]]&lt;=DATE(2022,9, 30)), "TAK", "NIE")</f>
        <v>NIE</v>
      </c>
      <c r="J357" s="4">
        <f>ekodom36[[#This Row],[Zużycie rodzinne]]+ekodom36[[#This Row],[Specjalne dolanie]]</f>
        <v>190</v>
      </c>
      <c r="K357" s="4">
        <f>ekodom36[[#This Row],[Stan po renetcji]]-ekodom36[[#This Row],[Zmiana]]</f>
        <v>11132</v>
      </c>
      <c r="L357" s="4">
        <f>MAX(ekodom36[[#This Row],[Zbiornik po zmianie]],0)</f>
        <v>11132</v>
      </c>
    </row>
    <row r="358" spans="1:12" x14ac:dyDescent="0.45">
      <c r="A358" s="1">
        <v>44918</v>
      </c>
      <c r="B358">
        <v>0</v>
      </c>
      <c r="C358">
        <f t="shared" si="5"/>
        <v>11132</v>
      </c>
      <c r="D358">
        <f>ekodom36[[#This Row],[retencja]]+ekodom36[[#This Row],[Stan przed]]</f>
        <v>11132</v>
      </c>
      <c r="E358">
        <f>IF(ekodom36[[#This Row],[Dzień tygodnia]] = 3, 260, 190)</f>
        <v>190</v>
      </c>
      <c r="F358">
        <f>WEEKDAY(ekodom36[[#This Row],[Data]],2)</f>
        <v>5</v>
      </c>
      <c r="G358" s="4">
        <f>IF(ekodom36[[#This Row],[retencja]]= 0, G357+1, 0)</f>
        <v>1</v>
      </c>
      <c r="H358" s="4">
        <f>IF(AND(AND(ekodom36[[#This Row],[Dni bez deszczu dp]] &gt;= 5, MOD(ekodom36[[#This Row],[Dni bez deszczu dp]], 5) = 0), ekodom36[[#This Row],[Czy dobry przedział ]] = "TAK"), 300, 0)</f>
        <v>0</v>
      </c>
      <c r="I358" s="4" t="str">
        <f>IF(AND(ekodom36[[#This Row],[Data]] &gt;= DATE(2022,4,1), ekodom36[[#This Row],[Data]]&lt;=DATE(2022,9, 30)), "TAK", "NIE")</f>
        <v>NIE</v>
      </c>
      <c r="J358" s="4">
        <f>ekodom36[[#This Row],[Zużycie rodzinne]]+ekodom36[[#This Row],[Specjalne dolanie]]</f>
        <v>190</v>
      </c>
      <c r="K358" s="4">
        <f>ekodom36[[#This Row],[Stan po renetcji]]-ekodom36[[#This Row],[Zmiana]]</f>
        <v>10942</v>
      </c>
      <c r="L358" s="4">
        <f>MAX(ekodom36[[#This Row],[Zbiornik po zmianie]],0)</f>
        <v>10942</v>
      </c>
    </row>
    <row r="359" spans="1:12" x14ac:dyDescent="0.45">
      <c r="A359" s="1">
        <v>44919</v>
      </c>
      <c r="B359">
        <v>0</v>
      </c>
      <c r="C359">
        <f t="shared" si="5"/>
        <v>10942</v>
      </c>
      <c r="D359">
        <f>ekodom36[[#This Row],[retencja]]+ekodom36[[#This Row],[Stan przed]]</f>
        <v>10942</v>
      </c>
      <c r="E359">
        <f>IF(ekodom36[[#This Row],[Dzień tygodnia]] = 3, 260, 190)</f>
        <v>190</v>
      </c>
      <c r="F359">
        <f>WEEKDAY(ekodom36[[#This Row],[Data]],2)</f>
        <v>6</v>
      </c>
      <c r="G359" s="4">
        <f>IF(ekodom36[[#This Row],[retencja]]= 0, G358+1, 0)</f>
        <v>2</v>
      </c>
      <c r="H359" s="4">
        <f>IF(AND(AND(ekodom36[[#This Row],[Dni bez deszczu dp]] &gt;= 5, MOD(ekodom36[[#This Row],[Dni bez deszczu dp]], 5) = 0), ekodom36[[#This Row],[Czy dobry przedział ]] = "TAK"), 300, 0)</f>
        <v>0</v>
      </c>
      <c r="I359" s="4" t="str">
        <f>IF(AND(ekodom36[[#This Row],[Data]] &gt;= DATE(2022,4,1), ekodom36[[#This Row],[Data]]&lt;=DATE(2022,9, 30)), "TAK", "NIE")</f>
        <v>NIE</v>
      </c>
      <c r="J359" s="4">
        <f>ekodom36[[#This Row],[Zużycie rodzinne]]+ekodom36[[#This Row],[Specjalne dolanie]]</f>
        <v>190</v>
      </c>
      <c r="K359" s="4">
        <f>ekodom36[[#This Row],[Stan po renetcji]]-ekodom36[[#This Row],[Zmiana]]</f>
        <v>10752</v>
      </c>
      <c r="L359" s="4">
        <f>MAX(ekodom36[[#This Row],[Zbiornik po zmianie]],0)</f>
        <v>10752</v>
      </c>
    </row>
    <row r="360" spans="1:12" x14ac:dyDescent="0.45">
      <c r="A360" s="1">
        <v>44920</v>
      </c>
      <c r="B360">
        <v>0</v>
      </c>
      <c r="C360">
        <f t="shared" si="5"/>
        <v>10752</v>
      </c>
      <c r="D360">
        <f>ekodom36[[#This Row],[retencja]]+ekodom36[[#This Row],[Stan przed]]</f>
        <v>10752</v>
      </c>
      <c r="E360">
        <f>IF(ekodom36[[#This Row],[Dzień tygodnia]] = 3, 260, 190)</f>
        <v>190</v>
      </c>
      <c r="F360">
        <f>WEEKDAY(ekodom36[[#This Row],[Data]],2)</f>
        <v>7</v>
      </c>
      <c r="G360" s="4">
        <f>IF(ekodom36[[#This Row],[retencja]]= 0, G359+1, 0)</f>
        <v>3</v>
      </c>
      <c r="H360" s="4">
        <f>IF(AND(AND(ekodom36[[#This Row],[Dni bez deszczu dp]] &gt;= 5, MOD(ekodom36[[#This Row],[Dni bez deszczu dp]], 5) = 0), ekodom36[[#This Row],[Czy dobry przedział ]] = "TAK"), 300, 0)</f>
        <v>0</v>
      </c>
      <c r="I360" s="4" t="str">
        <f>IF(AND(ekodom36[[#This Row],[Data]] &gt;= DATE(2022,4,1), ekodom36[[#This Row],[Data]]&lt;=DATE(2022,9, 30)), "TAK", "NIE")</f>
        <v>NIE</v>
      </c>
      <c r="J360" s="4">
        <f>ekodom36[[#This Row],[Zużycie rodzinne]]+ekodom36[[#This Row],[Specjalne dolanie]]</f>
        <v>190</v>
      </c>
      <c r="K360" s="4">
        <f>ekodom36[[#This Row],[Stan po renetcji]]-ekodom36[[#This Row],[Zmiana]]</f>
        <v>10562</v>
      </c>
      <c r="L360" s="4">
        <f>MAX(ekodom36[[#This Row],[Zbiornik po zmianie]],0)</f>
        <v>10562</v>
      </c>
    </row>
    <row r="361" spans="1:12" x14ac:dyDescent="0.45">
      <c r="A361" s="1">
        <v>44921</v>
      </c>
      <c r="B361">
        <v>135</v>
      </c>
      <c r="C361">
        <f t="shared" si="5"/>
        <v>10562</v>
      </c>
      <c r="D361">
        <f>ekodom36[[#This Row],[retencja]]+ekodom36[[#This Row],[Stan przed]]</f>
        <v>10697</v>
      </c>
      <c r="E361">
        <f>IF(ekodom36[[#This Row],[Dzień tygodnia]] = 3, 260, 190)</f>
        <v>190</v>
      </c>
      <c r="F361">
        <f>WEEKDAY(ekodom36[[#This Row],[Data]],2)</f>
        <v>1</v>
      </c>
      <c r="G361" s="4">
        <f>IF(ekodom36[[#This Row],[retencja]]= 0, G360+1, 0)</f>
        <v>0</v>
      </c>
      <c r="H361" s="4">
        <f>IF(AND(AND(ekodom36[[#This Row],[Dni bez deszczu dp]] &gt;= 5, MOD(ekodom36[[#This Row],[Dni bez deszczu dp]], 5) = 0), ekodom36[[#This Row],[Czy dobry przedział ]] = "TAK"), 300, 0)</f>
        <v>0</v>
      </c>
      <c r="I361" s="4" t="str">
        <f>IF(AND(ekodom36[[#This Row],[Data]] &gt;= DATE(2022,4,1), ekodom36[[#This Row],[Data]]&lt;=DATE(2022,9, 30)), "TAK", "NIE")</f>
        <v>NIE</v>
      </c>
      <c r="J361" s="4">
        <f>ekodom36[[#This Row],[Zużycie rodzinne]]+ekodom36[[#This Row],[Specjalne dolanie]]</f>
        <v>190</v>
      </c>
      <c r="K361" s="4">
        <f>ekodom36[[#This Row],[Stan po renetcji]]-ekodom36[[#This Row],[Zmiana]]</f>
        <v>10507</v>
      </c>
      <c r="L361" s="4">
        <f>MAX(ekodom36[[#This Row],[Zbiornik po zmianie]],0)</f>
        <v>10507</v>
      </c>
    </row>
    <row r="362" spans="1:12" x14ac:dyDescent="0.45">
      <c r="A362" s="1">
        <v>44922</v>
      </c>
      <c r="B362">
        <v>0</v>
      </c>
      <c r="C362">
        <f t="shared" si="5"/>
        <v>10507</v>
      </c>
      <c r="D362">
        <f>ekodom36[[#This Row],[retencja]]+ekodom36[[#This Row],[Stan przed]]</f>
        <v>10507</v>
      </c>
      <c r="E362">
        <f>IF(ekodom36[[#This Row],[Dzień tygodnia]] = 3, 260, 190)</f>
        <v>190</v>
      </c>
      <c r="F362">
        <f>WEEKDAY(ekodom36[[#This Row],[Data]],2)</f>
        <v>2</v>
      </c>
      <c r="G362" s="4">
        <f>IF(ekodom36[[#This Row],[retencja]]= 0, G361+1, 0)</f>
        <v>1</v>
      </c>
      <c r="H362" s="4">
        <f>IF(AND(AND(ekodom36[[#This Row],[Dni bez deszczu dp]] &gt;= 5, MOD(ekodom36[[#This Row],[Dni bez deszczu dp]], 5) = 0), ekodom36[[#This Row],[Czy dobry przedział ]] = "TAK"), 300, 0)</f>
        <v>0</v>
      </c>
      <c r="I362" s="4" t="str">
        <f>IF(AND(ekodom36[[#This Row],[Data]] &gt;= DATE(2022,4,1), ekodom36[[#This Row],[Data]]&lt;=DATE(2022,9, 30)), "TAK", "NIE")</f>
        <v>NIE</v>
      </c>
      <c r="J362" s="4">
        <f>ekodom36[[#This Row],[Zużycie rodzinne]]+ekodom36[[#This Row],[Specjalne dolanie]]</f>
        <v>190</v>
      </c>
      <c r="K362" s="4">
        <f>ekodom36[[#This Row],[Stan po renetcji]]-ekodom36[[#This Row],[Zmiana]]</f>
        <v>10317</v>
      </c>
      <c r="L362" s="4">
        <f>MAX(ekodom36[[#This Row],[Zbiornik po zmianie]],0)</f>
        <v>10317</v>
      </c>
    </row>
    <row r="363" spans="1:12" x14ac:dyDescent="0.45">
      <c r="A363" s="1">
        <v>44923</v>
      </c>
      <c r="B363">
        <v>153</v>
      </c>
      <c r="C363">
        <f t="shared" si="5"/>
        <v>10317</v>
      </c>
      <c r="D363">
        <f>ekodom36[[#This Row],[retencja]]+ekodom36[[#This Row],[Stan przed]]</f>
        <v>10470</v>
      </c>
      <c r="E363">
        <f>IF(ekodom36[[#This Row],[Dzień tygodnia]] = 3, 260, 190)</f>
        <v>260</v>
      </c>
      <c r="F363">
        <f>WEEKDAY(ekodom36[[#This Row],[Data]],2)</f>
        <v>3</v>
      </c>
      <c r="G363" s="4">
        <f>IF(ekodom36[[#This Row],[retencja]]= 0, G362+1, 0)</f>
        <v>0</v>
      </c>
      <c r="H363" s="4">
        <f>IF(AND(AND(ekodom36[[#This Row],[Dni bez deszczu dp]] &gt;= 5, MOD(ekodom36[[#This Row],[Dni bez deszczu dp]], 5) = 0), ekodom36[[#This Row],[Czy dobry przedział ]] = "TAK"), 300, 0)</f>
        <v>0</v>
      </c>
      <c r="I363" s="4" t="str">
        <f>IF(AND(ekodom36[[#This Row],[Data]] &gt;= DATE(2022,4,1), ekodom36[[#This Row],[Data]]&lt;=DATE(2022,9, 30)), "TAK", "NIE")</f>
        <v>NIE</v>
      </c>
      <c r="J363" s="4">
        <f>ekodom36[[#This Row],[Zużycie rodzinne]]+ekodom36[[#This Row],[Specjalne dolanie]]</f>
        <v>260</v>
      </c>
      <c r="K363" s="4">
        <f>ekodom36[[#This Row],[Stan po renetcji]]-ekodom36[[#This Row],[Zmiana]]</f>
        <v>10210</v>
      </c>
      <c r="L363" s="4">
        <f>MAX(ekodom36[[#This Row],[Zbiornik po zmianie]],0)</f>
        <v>10210</v>
      </c>
    </row>
    <row r="364" spans="1:12" x14ac:dyDescent="0.45">
      <c r="A364" s="1">
        <v>44924</v>
      </c>
      <c r="B364">
        <v>0</v>
      </c>
      <c r="C364">
        <f t="shared" si="5"/>
        <v>10210</v>
      </c>
      <c r="D364">
        <f>ekodom36[[#This Row],[retencja]]+ekodom36[[#This Row],[Stan przed]]</f>
        <v>10210</v>
      </c>
      <c r="E364">
        <f>IF(ekodom36[[#This Row],[Dzień tygodnia]] = 3, 260, 190)</f>
        <v>190</v>
      </c>
      <c r="F364">
        <f>WEEKDAY(ekodom36[[#This Row],[Data]],2)</f>
        <v>4</v>
      </c>
      <c r="G364" s="4">
        <f>IF(ekodom36[[#This Row],[retencja]]= 0, G363+1, 0)</f>
        <v>1</v>
      </c>
      <c r="H364" s="4">
        <f>IF(AND(AND(ekodom36[[#This Row],[Dni bez deszczu dp]] &gt;= 5, MOD(ekodom36[[#This Row],[Dni bez deszczu dp]], 5) = 0), ekodom36[[#This Row],[Czy dobry przedział ]] = "TAK"), 300, 0)</f>
        <v>0</v>
      </c>
      <c r="I364" s="4" t="str">
        <f>IF(AND(ekodom36[[#This Row],[Data]] &gt;= DATE(2022,4,1), ekodom36[[#This Row],[Data]]&lt;=DATE(2022,9, 30)), "TAK", "NIE")</f>
        <v>NIE</v>
      </c>
      <c r="J364" s="4">
        <f>ekodom36[[#This Row],[Zużycie rodzinne]]+ekodom36[[#This Row],[Specjalne dolanie]]</f>
        <v>190</v>
      </c>
      <c r="K364" s="4">
        <f>ekodom36[[#This Row],[Stan po renetcji]]-ekodom36[[#This Row],[Zmiana]]</f>
        <v>10020</v>
      </c>
      <c r="L364" s="4">
        <f>MAX(ekodom36[[#This Row],[Zbiornik po zmianie]],0)</f>
        <v>10020</v>
      </c>
    </row>
    <row r="365" spans="1:12" x14ac:dyDescent="0.45">
      <c r="A365" s="1">
        <v>44925</v>
      </c>
      <c r="B365">
        <v>0</v>
      </c>
      <c r="C365">
        <f t="shared" si="5"/>
        <v>10020</v>
      </c>
      <c r="D365">
        <f>ekodom36[[#This Row],[retencja]]+ekodom36[[#This Row],[Stan przed]]</f>
        <v>10020</v>
      </c>
      <c r="E365">
        <f>IF(ekodom36[[#This Row],[Dzień tygodnia]] = 3, 260, 190)</f>
        <v>190</v>
      </c>
      <c r="F365">
        <f>WEEKDAY(ekodom36[[#This Row],[Data]],2)</f>
        <v>5</v>
      </c>
      <c r="G365" s="4">
        <f>IF(ekodom36[[#This Row],[retencja]]= 0, G364+1, 0)</f>
        <v>2</v>
      </c>
      <c r="H365" s="4">
        <f>IF(AND(AND(ekodom36[[#This Row],[Dni bez deszczu dp]] &gt;= 5, MOD(ekodom36[[#This Row],[Dni bez deszczu dp]], 5) = 0), ekodom36[[#This Row],[Czy dobry przedział ]] = "TAK"), 300, 0)</f>
        <v>0</v>
      </c>
      <c r="I365" s="4" t="str">
        <f>IF(AND(ekodom36[[#This Row],[Data]] &gt;= DATE(2022,4,1), ekodom36[[#This Row],[Data]]&lt;=DATE(2022,9, 30)), "TAK", "NIE")</f>
        <v>NIE</v>
      </c>
      <c r="J365" s="4">
        <f>ekodom36[[#This Row],[Zużycie rodzinne]]+ekodom36[[#This Row],[Specjalne dolanie]]</f>
        <v>190</v>
      </c>
      <c r="K365" s="4">
        <f>ekodom36[[#This Row],[Stan po renetcji]]-ekodom36[[#This Row],[Zmiana]]</f>
        <v>9830</v>
      </c>
      <c r="L365" s="4">
        <f>MAX(ekodom36[[#This Row],[Zbiornik po zmianie]],0)</f>
        <v>9830</v>
      </c>
    </row>
    <row r="366" spans="1:12" x14ac:dyDescent="0.45">
      <c r="A366" s="1">
        <v>44926</v>
      </c>
      <c r="B366">
        <v>144</v>
      </c>
      <c r="C366">
        <f t="shared" si="5"/>
        <v>9830</v>
      </c>
      <c r="D366">
        <f>ekodom36[[#This Row],[retencja]]+ekodom36[[#This Row],[Stan przed]]</f>
        <v>9974</v>
      </c>
      <c r="E366">
        <f>IF(ekodom36[[#This Row],[Dzień tygodnia]] = 3, 260, 190)</f>
        <v>190</v>
      </c>
      <c r="F366">
        <f>WEEKDAY(ekodom36[[#This Row],[Data]],2)</f>
        <v>6</v>
      </c>
      <c r="G366" s="4">
        <f>IF(ekodom36[[#This Row],[retencja]]= 0, G365+1, 0)</f>
        <v>0</v>
      </c>
      <c r="H366" s="4">
        <f>IF(AND(AND(ekodom36[[#This Row],[Dni bez deszczu dp]] &gt;= 5, MOD(ekodom36[[#This Row],[Dni bez deszczu dp]], 5) = 0), ekodom36[[#This Row],[Czy dobry przedział ]] = "TAK"), 300, 0)</f>
        <v>0</v>
      </c>
      <c r="I366" s="4" t="str">
        <f>IF(AND(ekodom36[[#This Row],[Data]] &gt;= DATE(2022,4,1), ekodom36[[#This Row],[Data]]&lt;=DATE(2022,9, 30)), "TAK", "NIE")</f>
        <v>NIE</v>
      </c>
      <c r="J366" s="4">
        <f>ekodom36[[#This Row],[Zużycie rodzinne]]+ekodom36[[#This Row],[Specjalne dolanie]]</f>
        <v>190</v>
      </c>
      <c r="K366" s="4">
        <f>ekodom36[[#This Row],[Stan po renetcji]]-ekodom36[[#This Row],[Zmiana]]</f>
        <v>9784</v>
      </c>
      <c r="L366" s="4">
        <f>MAX(ekodom36[[#This Row],[Zbiornik po zmianie]],0)</f>
        <v>9784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12D8-0647-42BA-AA06-4B92CEF56688}">
  <dimension ref="A1:U366"/>
  <sheetViews>
    <sheetView topLeftCell="I1" workbookViewId="0">
      <selection activeCell="O27" sqref="O27"/>
    </sheetView>
  </sheetViews>
  <sheetFormatPr defaultRowHeight="14.25" x14ac:dyDescent="0.45"/>
  <cols>
    <col min="1" max="1" width="9.9296875" bestFit="1" customWidth="1"/>
    <col min="2" max="2" width="9.53125" bestFit="1" customWidth="1"/>
    <col min="3" max="3" width="9.53125" customWidth="1"/>
    <col min="4" max="4" width="16.59765625" customWidth="1"/>
    <col min="5" max="5" width="15.3984375" customWidth="1"/>
    <col min="15" max="15" width="11.6640625" customWidth="1"/>
  </cols>
  <sheetData>
    <row r="1" spans="1:21" x14ac:dyDescent="0.4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1" x14ac:dyDescent="0.45">
      <c r="A2" s="1">
        <v>44562</v>
      </c>
      <c r="B2">
        <v>0</v>
      </c>
      <c r="C2">
        <v>0</v>
      </c>
      <c r="D2">
        <f>ekodom34[[#This Row],[retencja]]+ekodom34[[#This Row],[Stan przed]]</f>
        <v>0</v>
      </c>
      <c r="E2">
        <f>IF(ekodom34[[#This Row],[Dzień tygodnia]] = 3, 260, 190)</f>
        <v>190</v>
      </c>
      <c r="F2">
        <f>WEEKDAY(ekodom34[[#This Row],[Data]],2)</f>
        <v>6</v>
      </c>
      <c r="G2" s="4">
        <v>1</v>
      </c>
      <c r="H2" s="4">
        <f>IF(AND(AND(ekodom34[[#This Row],[Dni bez deszczu dp]] &gt;= 5, MOD(ekodom34[[#This Row],[Dni bez deszczu dp]], 5) = 0), ekodom34[[#This Row],[Czy dobry przedział ]] = "TAK"), 300, 0)</f>
        <v>0</v>
      </c>
      <c r="I2" s="4" t="str">
        <f>IF(AND(ekodom34[[#This Row],[Data]] &gt;= DATE(2022,4,1), ekodom34[[#This Row],[Data]]&lt;=DATE(2022,9, 30)), "TAK", "NIE")</f>
        <v>NIE</v>
      </c>
      <c r="J2" s="4">
        <f>ekodom34[[#This Row],[Zużycie rodzinne]]+ekodom34[[#This Row],[Specjalne dolanie]]</f>
        <v>190</v>
      </c>
      <c r="K2" s="4">
        <f>ekodom34[[#This Row],[Stan po renetcji]]-ekodom34[[#This Row],[Zmiana]]</f>
        <v>-190</v>
      </c>
      <c r="L2" s="4">
        <f>MAX(ekodom34[[#This Row],[Zbiornik po zmianie]],0)</f>
        <v>0</v>
      </c>
      <c r="O2" s="9">
        <v>44785</v>
      </c>
      <c r="P2" s="3">
        <v>0</v>
      </c>
      <c r="Q2" s="3">
        <f t="shared" ref="Q2:Q22" si="0">Z1</f>
        <v>0</v>
      </c>
      <c r="R2" s="3">
        <f>ekodom34[[#This Row],[retencja]]+ekodom34[[#This Row],[Stan przed]]</f>
        <v>0</v>
      </c>
      <c r="S2" s="3">
        <f>IF(ekodom34[[#This Row],[Dzień tygodnia]] = 3, 260, 190)</f>
        <v>190</v>
      </c>
      <c r="T2" s="3">
        <f>WEEKDAY(ekodom34[[#This Row],[Data]],2)</f>
        <v>6</v>
      </c>
      <c r="U2" s="6">
        <f>IF(ekodom34[[#This Row],[retencja]]= 0, U1+1, 0)</f>
        <v>1</v>
      </c>
    </row>
    <row r="3" spans="1:21" x14ac:dyDescent="0.45">
      <c r="A3" s="1">
        <v>44563</v>
      </c>
      <c r="B3">
        <v>0</v>
      </c>
      <c r="C3">
        <f>L2</f>
        <v>0</v>
      </c>
      <c r="D3">
        <f>ekodom34[[#This Row],[retencja]]+ekodom34[[#This Row],[Stan przed]]</f>
        <v>0</v>
      </c>
      <c r="E3">
        <f>IF(ekodom34[[#This Row],[Dzień tygodnia]] = 3, 260, 190)</f>
        <v>190</v>
      </c>
      <c r="F3">
        <f>WEEKDAY(ekodom34[[#This Row],[Data]],2)</f>
        <v>7</v>
      </c>
      <c r="G3" s="4">
        <f>IF(ekodom34[[#This Row],[retencja]]= 0, G2+1, 0)</f>
        <v>2</v>
      </c>
      <c r="H3" s="4">
        <f>IF(AND(AND(ekodom34[[#This Row],[Dni bez deszczu dp]] &gt;= 5, MOD(ekodom34[[#This Row],[Dni bez deszczu dp]], 5) = 0), ekodom34[[#This Row],[Czy dobry przedział ]] = "TAK"), 300, 0)</f>
        <v>0</v>
      </c>
      <c r="I3" s="4" t="str">
        <f>IF(AND(ekodom34[[#This Row],[Data]] &gt;= DATE(2022,4,1), ekodom34[[#This Row],[Data]]&lt;=DATE(2022,9, 30)), "TAK", "NIE")</f>
        <v>NIE</v>
      </c>
      <c r="J3" s="4">
        <f>ekodom34[[#This Row],[Zużycie rodzinne]]+ekodom34[[#This Row],[Specjalne dolanie]]</f>
        <v>190</v>
      </c>
      <c r="K3" s="4">
        <f>ekodom34[[#This Row],[Stan po renetcji]]-ekodom34[[#This Row],[Zmiana]]</f>
        <v>-190</v>
      </c>
      <c r="L3" s="4">
        <f>MAX(ekodom34[[#This Row],[Zbiornik po zmianie]],0)</f>
        <v>0</v>
      </c>
      <c r="O3" s="7">
        <v>44786</v>
      </c>
      <c r="P3" s="2">
        <v>0</v>
      </c>
      <c r="Q3" s="2">
        <f t="shared" si="0"/>
        <v>0</v>
      </c>
      <c r="R3" s="2">
        <f>ekodom34[[#This Row],[retencja]]+ekodom34[[#This Row],[Stan przed]]</f>
        <v>0</v>
      </c>
      <c r="S3" s="2">
        <f>IF(ekodom34[[#This Row],[Dzień tygodnia]] = 3, 260, 190)</f>
        <v>190</v>
      </c>
      <c r="T3" s="2">
        <f>WEEKDAY(ekodom34[[#This Row],[Data]],2)</f>
        <v>7</v>
      </c>
      <c r="U3" s="8">
        <f>IF(ekodom34[[#This Row],[retencja]]= 0, U2+1, 0)</f>
        <v>2</v>
      </c>
    </row>
    <row r="4" spans="1:21" x14ac:dyDescent="0.45">
      <c r="A4" s="1">
        <v>44564</v>
      </c>
      <c r="B4">
        <v>0</v>
      </c>
      <c r="C4">
        <f t="shared" ref="C4:C67" si="1">L3</f>
        <v>0</v>
      </c>
      <c r="D4">
        <f>ekodom34[[#This Row],[retencja]]+ekodom34[[#This Row],[Stan przed]]</f>
        <v>0</v>
      </c>
      <c r="E4">
        <f>IF(ekodom34[[#This Row],[Dzień tygodnia]] = 3, 260, 190)</f>
        <v>190</v>
      </c>
      <c r="F4">
        <f>WEEKDAY(ekodom34[[#This Row],[Data]],2)</f>
        <v>1</v>
      </c>
      <c r="G4" s="4">
        <f>IF(ekodom34[[#This Row],[retencja]]= 0, G3+1, 0)</f>
        <v>3</v>
      </c>
      <c r="H4" s="4">
        <f>IF(AND(AND(ekodom34[[#This Row],[Dni bez deszczu dp]] &gt;= 5, MOD(ekodom34[[#This Row],[Dni bez deszczu dp]], 5) = 0), ekodom34[[#This Row],[Czy dobry przedział ]] = "TAK"), 300, 0)</f>
        <v>0</v>
      </c>
      <c r="I4" s="4" t="str">
        <f>IF(AND(ekodom34[[#This Row],[Data]] &gt;= DATE(2022,4,1), ekodom34[[#This Row],[Data]]&lt;=DATE(2022,9, 30)), "TAK", "NIE")</f>
        <v>NIE</v>
      </c>
      <c r="J4" s="4">
        <f>ekodom34[[#This Row],[Zużycie rodzinne]]+ekodom34[[#This Row],[Specjalne dolanie]]</f>
        <v>190</v>
      </c>
      <c r="K4" s="4">
        <f>ekodom34[[#This Row],[Stan po renetcji]]-ekodom34[[#This Row],[Zmiana]]</f>
        <v>-190</v>
      </c>
      <c r="L4" s="4">
        <f>MAX(ekodom34[[#This Row],[Zbiornik po zmianie]],0)</f>
        <v>0</v>
      </c>
      <c r="O4" s="5">
        <v>44787</v>
      </c>
      <c r="P4" s="3">
        <v>0</v>
      </c>
      <c r="Q4" s="3">
        <f t="shared" si="0"/>
        <v>0</v>
      </c>
      <c r="R4" s="3">
        <f>ekodom34[[#This Row],[retencja]]+ekodom34[[#This Row],[Stan przed]]</f>
        <v>0</v>
      </c>
      <c r="S4" s="3">
        <f>IF(ekodom34[[#This Row],[Dzień tygodnia]] = 3, 260, 190)</f>
        <v>190</v>
      </c>
      <c r="T4" s="3">
        <f>WEEKDAY(ekodom34[[#This Row],[Data]],2)</f>
        <v>1</v>
      </c>
      <c r="U4" s="6">
        <f>IF(ekodom34[[#This Row],[retencja]]= 0, U3+1, 0)</f>
        <v>3</v>
      </c>
    </row>
    <row r="5" spans="1:21" x14ac:dyDescent="0.45">
      <c r="A5" s="1">
        <v>44565</v>
      </c>
      <c r="B5">
        <v>0</v>
      </c>
      <c r="C5">
        <f t="shared" si="1"/>
        <v>0</v>
      </c>
      <c r="D5">
        <f>ekodom34[[#This Row],[retencja]]+ekodom34[[#This Row],[Stan przed]]</f>
        <v>0</v>
      </c>
      <c r="E5">
        <f>IF(ekodom34[[#This Row],[Dzień tygodnia]] = 3, 260, 190)</f>
        <v>190</v>
      </c>
      <c r="F5">
        <f>WEEKDAY(ekodom34[[#This Row],[Data]],2)</f>
        <v>2</v>
      </c>
      <c r="G5" s="4">
        <f>IF(ekodom34[[#This Row],[retencja]]= 0, G4+1, 0)</f>
        <v>4</v>
      </c>
      <c r="H5" s="4">
        <f>IF(AND(AND(ekodom34[[#This Row],[Dni bez deszczu dp]] &gt;= 5, MOD(ekodom34[[#This Row],[Dni bez deszczu dp]], 5) = 0), ekodom34[[#This Row],[Czy dobry przedział ]] = "TAK"), 300, 0)</f>
        <v>0</v>
      </c>
      <c r="I5" s="4" t="str">
        <f>IF(AND(ekodom34[[#This Row],[Data]] &gt;= DATE(2022,4,1), ekodom34[[#This Row],[Data]]&lt;=DATE(2022,9, 30)), "TAK", "NIE")</f>
        <v>NIE</v>
      </c>
      <c r="J5" s="4">
        <f>ekodom34[[#This Row],[Zużycie rodzinne]]+ekodom34[[#This Row],[Specjalne dolanie]]</f>
        <v>190</v>
      </c>
      <c r="K5" s="4">
        <f>ekodom34[[#This Row],[Stan po renetcji]]-ekodom34[[#This Row],[Zmiana]]</f>
        <v>-190</v>
      </c>
      <c r="L5" s="4">
        <f>MAX(ekodom34[[#This Row],[Zbiornik po zmianie]],0)</f>
        <v>0</v>
      </c>
      <c r="O5" s="7">
        <v>44788</v>
      </c>
      <c r="P5" s="2">
        <v>0</v>
      </c>
      <c r="Q5" s="2">
        <f t="shared" si="0"/>
        <v>0</v>
      </c>
      <c r="R5" s="2">
        <f>ekodom34[[#This Row],[retencja]]+ekodom34[[#This Row],[Stan przed]]</f>
        <v>0</v>
      </c>
      <c r="S5" s="2">
        <f>IF(ekodom34[[#This Row],[Dzień tygodnia]] = 3, 260, 190)</f>
        <v>190</v>
      </c>
      <c r="T5" s="2">
        <f>WEEKDAY(ekodom34[[#This Row],[Data]],2)</f>
        <v>2</v>
      </c>
      <c r="U5" s="8">
        <f>IF(ekodom34[[#This Row],[retencja]]= 0, U4+1, 0)</f>
        <v>4</v>
      </c>
    </row>
    <row r="6" spans="1:21" x14ac:dyDescent="0.45">
      <c r="A6" s="1">
        <v>44566</v>
      </c>
      <c r="B6">
        <v>0</v>
      </c>
      <c r="C6">
        <f t="shared" si="1"/>
        <v>0</v>
      </c>
      <c r="D6">
        <f>ekodom34[[#This Row],[retencja]]+ekodom34[[#This Row],[Stan przed]]</f>
        <v>0</v>
      </c>
      <c r="E6">
        <f>IF(ekodom34[[#This Row],[Dzień tygodnia]] = 3, 260, 190)</f>
        <v>260</v>
      </c>
      <c r="F6">
        <f>WEEKDAY(ekodom34[[#This Row],[Data]],2)</f>
        <v>3</v>
      </c>
      <c r="G6" s="4">
        <f>IF(ekodom34[[#This Row],[retencja]]= 0, G5+1, 0)</f>
        <v>5</v>
      </c>
      <c r="H6" s="4">
        <f>IF(AND(AND(ekodom34[[#This Row],[Dni bez deszczu dp]] &gt;= 5, MOD(ekodom34[[#This Row],[Dni bez deszczu dp]], 5) = 0), ekodom34[[#This Row],[Czy dobry przedział ]] = "TAK"), 300, 0)</f>
        <v>0</v>
      </c>
      <c r="I6" s="4" t="str">
        <f>IF(AND(ekodom34[[#This Row],[Data]] &gt;= DATE(2022,4,1), ekodom34[[#This Row],[Data]]&lt;=DATE(2022,9, 30)), "TAK", "NIE")</f>
        <v>NIE</v>
      </c>
      <c r="J6" s="4">
        <f>ekodom34[[#This Row],[Zużycie rodzinne]]+ekodom34[[#This Row],[Specjalne dolanie]]</f>
        <v>260</v>
      </c>
      <c r="K6" s="4">
        <f>ekodom34[[#This Row],[Stan po renetcji]]-ekodom34[[#This Row],[Zmiana]]</f>
        <v>-260</v>
      </c>
      <c r="L6" s="4">
        <f>MAX(ekodom34[[#This Row],[Zbiornik po zmianie]],0)</f>
        <v>0</v>
      </c>
      <c r="O6" s="5">
        <v>44789</v>
      </c>
      <c r="P6" s="3">
        <v>0</v>
      </c>
      <c r="Q6" s="3">
        <f t="shared" si="0"/>
        <v>0</v>
      </c>
      <c r="R6" s="3">
        <f>ekodom34[[#This Row],[retencja]]+ekodom34[[#This Row],[Stan przed]]</f>
        <v>0</v>
      </c>
      <c r="S6" s="3">
        <f>IF(ekodom34[[#This Row],[Dzień tygodnia]] = 3, 260, 190)</f>
        <v>260</v>
      </c>
      <c r="T6" s="3">
        <f>WEEKDAY(ekodom34[[#This Row],[Data]],2)</f>
        <v>3</v>
      </c>
      <c r="U6" s="6">
        <f>IF(ekodom34[[#This Row],[retencja]]= 0, U5+1, 0)</f>
        <v>5</v>
      </c>
    </row>
    <row r="7" spans="1:21" x14ac:dyDescent="0.45">
      <c r="A7" s="1">
        <v>44567</v>
      </c>
      <c r="B7">
        <v>0</v>
      </c>
      <c r="C7">
        <f t="shared" si="1"/>
        <v>0</v>
      </c>
      <c r="D7">
        <f>ekodom34[[#This Row],[retencja]]+ekodom34[[#This Row],[Stan przed]]</f>
        <v>0</v>
      </c>
      <c r="E7">
        <f>IF(ekodom34[[#This Row],[Dzień tygodnia]] = 3, 260, 190)</f>
        <v>190</v>
      </c>
      <c r="F7">
        <f>WEEKDAY(ekodom34[[#This Row],[Data]],2)</f>
        <v>4</v>
      </c>
      <c r="G7" s="4">
        <f>IF(ekodom34[[#This Row],[retencja]]= 0, G6+1, 0)</f>
        <v>6</v>
      </c>
      <c r="H7" s="4">
        <f>IF(AND(AND(ekodom34[[#This Row],[Dni bez deszczu dp]] &gt;= 5, MOD(ekodom34[[#This Row],[Dni bez deszczu dp]], 5) = 0), ekodom34[[#This Row],[Czy dobry przedział ]] = "TAK"), 300, 0)</f>
        <v>0</v>
      </c>
      <c r="I7" s="4" t="str">
        <f>IF(AND(ekodom34[[#This Row],[Data]] &gt;= DATE(2022,4,1), ekodom34[[#This Row],[Data]]&lt;=DATE(2022,9, 30)), "TAK", "NIE")</f>
        <v>NIE</v>
      </c>
      <c r="J7" s="4">
        <f>ekodom34[[#This Row],[Zużycie rodzinne]]+ekodom34[[#This Row],[Specjalne dolanie]]</f>
        <v>190</v>
      </c>
      <c r="K7" s="4">
        <f>ekodom34[[#This Row],[Stan po renetcji]]-ekodom34[[#This Row],[Zmiana]]</f>
        <v>-190</v>
      </c>
      <c r="L7" s="4">
        <f>MAX(ekodom34[[#This Row],[Zbiornik po zmianie]],0)</f>
        <v>0</v>
      </c>
      <c r="O7" s="7">
        <v>44790</v>
      </c>
      <c r="P7" s="2">
        <v>0</v>
      </c>
      <c r="Q7" s="2">
        <f t="shared" si="0"/>
        <v>0</v>
      </c>
      <c r="R7" s="2">
        <f>ekodom34[[#This Row],[retencja]]+ekodom34[[#This Row],[Stan przed]]</f>
        <v>0</v>
      </c>
      <c r="S7" s="2">
        <f>IF(ekodom34[[#This Row],[Dzień tygodnia]] = 3, 260, 190)</f>
        <v>190</v>
      </c>
      <c r="T7" s="2">
        <f>WEEKDAY(ekodom34[[#This Row],[Data]],2)</f>
        <v>4</v>
      </c>
      <c r="U7" s="8">
        <f>IF(ekodom34[[#This Row],[retencja]]= 0, U6+1, 0)</f>
        <v>6</v>
      </c>
    </row>
    <row r="8" spans="1:21" x14ac:dyDescent="0.45">
      <c r="A8" s="1">
        <v>44568</v>
      </c>
      <c r="B8">
        <v>0</v>
      </c>
      <c r="C8">
        <f t="shared" si="1"/>
        <v>0</v>
      </c>
      <c r="D8">
        <f>ekodom34[[#This Row],[retencja]]+ekodom34[[#This Row],[Stan przed]]</f>
        <v>0</v>
      </c>
      <c r="E8">
        <f>IF(ekodom34[[#This Row],[Dzień tygodnia]] = 3, 260, 190)</f>
        <v>190</v>
      </c>
      <c r="F8">
        <f>WEEKDAY(ekodom34[[#This Row],[Data]],2)</f>
        <v>5</v>
      </c>
      <c r="G8" s="4">
        <f>IF(ekodom34[[#This Row],[retencja]]= 0, G7+1, 0)</f>
        <v>7</v>
      </c>
      <c r="H8" s="4">
        <f>IF(AND(AND(ekodom34[[#This Row],[Dni bez deszczu dp]] &gt;= 5, MOD(ekodom34[[#This Row],[Dni bez deszczu dp]], 5) = 0), ekodom34[[#This Row],[Czy dobry przedział ]] = "TAK"), 300, 0)</f>
        <v>0</v>
      </c>
      <c r="I8" s="4" t="str">
        <f>IF(AND(ekodom34[[#This Row],[Data]] &gt;= DATE(2022,4,1), ekodom34[[#This Row],[Data]]&lt;=DATE(2022,9, 30)), "TAK", "NIE")</f>
        <v>NIE</v>
      </c>
      <c r="J8" s="4">
        <f>ekodom34[[#This Row],[Zużycie rodzinne]]+ekodom34[[#This Row],[Specjalne dolanie]]</f>
        <v>190</v>
      </c>
      <c r="K8" s="4">
        <f>ekodom34[[#This Row],[Stan po renetcji]]-ekodom34[[#This Row],[Zmiana]]</f>
        <v>-190</v>
      </c>
      <c r="L8" s="4">
        <f>MAX(ekodom34[[#This Row],[Zbiornik po zmianie]],0)</f>
        <v>0</v>
      </c>
      <c r="O8" s="5">
        <v>44791</v>
      </c>
      <c r="P8" s="3">
        <v>0</v>
      </c>
      <c r="Q8" s="3">
        <f t="shared" si="0"/>
        <v>0</v>
      </c>
      <c r="R8" s="3">
        <f>ekodom34[[#This Row],[retencja]]+ekodom34[[#This Row],[Stan przed]]</f>
        <v>0</v>
      </c>
      <c r="S8" s="3">
        <f>IF(ekodom34[[#This Row],[Dzień tygodnia]] = 3, 260, 190)</f>
        <v>190</v>
      </c>
      <c r="T8" s="3">
        <f>WEEKDAY(ekodom34[[#This Row],[Data]],2)</f>
        <v>5</v>
      </c>
      <c r="U8" s="6">
        <f>IF(ekodom34[[#This Row],[retencja]]= 0, U7+1, 0)</f>
        <v>7</v>
      </c>
    </row>
    <row r="9" spans="1:21" x14ac:dyDescent="0.45">
      <c r="A9" s="1">
        <v>44569</v>
      </c>
      <c r="B9">
        <v>41</v>
      </c>
      <c r="C9">
        <f t="shared" si="1"/>
        <v>0</v>
      </c>
      <c r="D9">
        <f>ekodom34[[#This Row],[retencja]]+ekodom34[[#This Row],[Stan przed]]</f>
        <v>41</v>
      </c>
      <c r="E9">
        <f>IF(ekodom34[[#This Row],[Dzień tygodnia]] = 3, 260, 190)</f>
        <v>190</v>
      </c>
      <c r="F9">
        <f>WEEKDAY(ekodom34[[#This Row],[Data]],2)</f>
        <v>6</v>
      </c>
      <c r="G9" s="4">
        <f>IF(ekodom34[[#This Row],[retencja]]= 0, G8+1, 0)</f>
        <v>0</v>
      </c>
      <c r="H9" s="4">
        <f>IF(AND(AND(ekodom34[[#This Row],[Dni bez deszczu dp]] &gt;= 5, MOD(ekodom34[[#This Row],[Dni bez deszczu dp]], 5) = 0), ekodom34[[#This Row],[Czy dobry przedział ]] = "TAK"), 300, 0)</f>
        <v>0</v>
      </c>
      <c r="I9" s="4" t="str">
        <f>IF(AND(ekodom34[[#This Row],[Data]] &gt;= DATE(2022,4,1), ekodom34[[#This Row],[Data]]&lt;=DATE(2022,9, 30)), "TAK", "NIE")</f>
        <v>NIE</v>
      </c>
      <c r="J9" s="4">
        <f>ekodom34[[#This Row],[Zużycie rodzinne]]+ekodom34[[#This Row],[Specjalne dolanie]]</f>
        <v>190</v>
      </c>
      <c r="K9" s="4">
        <f>ekodom34[[#This Row],[Stan po renetcji]]-ekodom34[[#This Row],[Zmiana]]</f>
        <v>-149</v>
      </c>
      <c r="L9" s="4">
        <f>MAX(ekodom34[[#This Row],[Zbiornik po zmianie]],0)</f>
        <v>0</v>
      </c>
      <c r="O9" s="7">
        <v>44792</v>
      </c>
      <c r="P9" s="2">
        <v>0</v>
      </c>
      <c r="Q9" s="2">
        <f t="shared" si="0"/>
        <v>0</v>
      </c>
      <c r="R9" s="2">
        <f>ekodom34[[#This Row],[retencja]]+ekodom34[[#This Row],[Stan przed]]</f>
        <v>41</v>
      </c>
      <c r="S9" s="2">
        <f>IF(ekodom34[[#This Row],[Dzień tygodnia]] = 3, 260, 190)</f>
        <v>190</v>
      </c>
      <c r="T9" s="2">
        <f>WEEKDAY(ekodom34[[#This Row],[Data]],2)</f>
        <v>6</v>
      </c>
      <c r="U9" s="8">
        <f>IF(ekodom34[[#This Row],[retencja]]= 0, U8+1, 0)</f>
        <v>0</v>
      </c>
    </row>
    <row r="10" spans="1:21" x14ac:dyDescent="0.45">
      <c r="A10" s="1">
        <v>44570</v>
      </c>
      <c r="B10">
        <v>79</v>
      </c>
      <c r="C10">
        <f t="shared" si="1"/>
        <v>0</v>
      </c>
      <c r="D10">
        <f>ekodom34[[#This Row],[retencja]]+ekodom34[[#This Row],[Stan przed]]</f>
        <v>79</v>
      </c>
      <c r="E10">
        <f>IF(ekodom34[[#This Row],[Dzień tygodnia]] = 3, 260, 190)</f>
        <v>190</v>
      </c>
      <c r="F10">
        <f>WEEKDAY(ekodom34[[#This Row],[Data]],2)</f>
        <v>7</v>
      </c>
      <c r="G10" s="4">
        <f>IF(ekodom34[[#This Row],[retencja]]= 0, G9+1, 0)</f>
        <v>0</v>
      </c>
      <c r="H10" s="4">
        <f>IF(AND(AND(ekodom34[[#This Row],[Dni bez deszczu dp]] &gt;= 5, MOD(ekodom34[[#This Row],[Dni bez deszczu dp]], 5) = 0), ekodom34[[#This Row],[Czy dobry przedział ]] = "TAK"), 300, 0)</f>
        <v>0</v>
      </c>
      <c r="I10" s="4" t="str">
        <f>IF(AND(ekodom34[[#This Row],[Data]] &gt;= DATE(2022,4,1), ekodom34[[#This Row],[Data]]&lt;=DATE(2022,9, 30)), "TAK", "NIE")</f>
        <v>NIE</v>
      </c>
      <c r="J10" s="4">
        <f>ekodom34[[#This Row],[Zużycie rodzinne]]+ekodom34[[#This Row],[Specjalne dolanie]]</f>
        <v>190</v>
      </c>
      <c r="K10" s="4">
        <f>ekodom34[[#This Row],[Stan po renetcji]]-ekodom34[[#This Row],[Zmiana]]</f>
        <v>-111</v>
      </c>
      <c r="L10" s="4">
        <f>MAX(ekodom34[[#This Row],[Zbiornik po zmianie]],0)</f>
        <v>0</v>
      </c>
      <c r="O10" s="5">
        <v>44793</v>
      </c>
      <c r="P10" s="3">
        <v>0</v>
      </c>
      <c r="Q10" s="3">
        <f t="shared" si="0"/>
        <v>0</v>
      </c>
      <c r="R10" s="3">
        <f>ekodom34[[#This Row],[retencja]]+ekodom34[[#This Row],[Stan przed]]</f>
        <v>79</v>
      </c>
      <c r="S10" s="3">
        <f>IF(ekodom34[[#This Row],[Dzień tygodnia]] = 3, 260, 190)</f>
        <v>190</v>
      </c>
      <c r="T10" s="3">
        <f>WEEKDAY(ekodom34[[#This Row],[Data]],2)</f>
        <v>7</v>
      </c>
      <c r="U10" s="6">
        <f>IF(ekodom34[[#This Row],[retencja]]= 0, U9+1, 0)</f>
        <v>0</v>
      </c>
    </row>
    <row r="11" spans="1:21" x14ac:dyDescent="0.45">
      <c r="A11" s="1">
        <v>44571</v>
      </c>
      <c r="B11">
        <v>163</v>
      </c>
      <c r="C11">
        <f t="shared" si="1"/>
        <v>0</v>
      </c>
      <c r="D11">
        <f>ekodom34[[#This Row],[retencja]]+ekodom34[[#This Row],[Stan przed]]</f>
        <v>163</v>
      </c>
      <c r="E11">
        <f>IF(ekodom34[[#This Row],[Dzień tygodnia]] = 3, 260, 190)</f>
        <v>190</v>
      </c>
      <c r="F11">
        <f>WEEKDAY(ekodom34[[#This Row],[Data]],2)</f>
        <v>1</v>
      </c>
      <c r="G11" s="4">
        <f>IF(ekodom34[[#This Row],[retencja]]= 0, G10+1, 0)</f>
        <v>0</v>
      </c>
      <c r="H11" s="4">
        <f>IF(AND(AND(ekodom34[[#This Row],[Dni bez deszczu dp]] &gt;= 5, MOD(ekodom34[[#This Row],[Dni bez deszczu dp]], 5) = 0), ekodom34[[#This Row],[Czy dobry przedział ]] = "TAK"), 300, 0)</f>
        <v>0</v>
      </c>
      <c r="I11" s="4" t="str">
        <f>IF(AND(ekodom34[[#This Row],[Data]] &gt;= DATE(2022,4,1), ekodom34[[#This Row],[Data]]&lt;=DATE(2022,9, 30)), "TAK", "NIE")</f>
        <v>NIE</v>
      </c>
      <c r="J11" s="4">
        <f>ekodom34[[#This Row],[Zużycie rodzinne]]+ekodom34[[#This Row],[Specjalne dolanie]]</f>
        <v>190</v>
      </c>
      <c r="K11" s="4">
        <f>ekodom34[[#This Row],[Stan po renetcji]]-ekodom34[[#This Row],[Zmiana]]</f>
        <v>-27</v>
      </c>
      <c r="L11" s="4">
        <f>MAX(ekodom34[[#This Row],[Zbiornik po zmianie]],0)</f>
        <v>0</v>
      </c>
      <c r="O11" s="7">
        <v>44794</v>
      </c>
      <c r="P11" s="2">
        <v>0</v>
      </c>
      <c r="Q11" s="2">
        <f t="shared" si="0"/>
        <v>0</v>
      </c>
      <c r="R11" s="2">
        <f>ekodom34[[#This Row],[retencja]]+ekodom34[[#This Row],[Stan przed]]</f>
        <v>163</v>
      </c>
      <c r="S11" s="2">
        <f>IF(ekodom34[[#This Row],[Dzień tygodnia]] = 3, 260, 190)</f>
        <v>190</v>
      </c>
      <c r="T11" s="2">
        <f>WEEKDAY(ekodom34[[#This Row],[Data]],2)</f>
        <v>1</v>
      </c>
      <c r="U11" s="8">
        <f>IF(ekodom34[[#This Row],[retencja]]= 0, U10+1, 0)</f>
        <v>0</v>
      </c>
    </row>
    <row r="12" spans="1:21" x14ac:dyDescent="0.45">
      <c r="A12" s="1">
        <v>44572</v>
      </c>
      <c r="B12">
        <v>259</v>
      </c>
      <c r="C12">
        <f t="shared" si="1"/>
        <v>0</v>
      </c>
      <c r="D12">
        <f>ekodom34[[#This Row],[retencja]]+ekodom34[[#This Row],[Stan przed]]</f>
        <v>259</v>
      </c>
      <c r="E12">
        <f>IF(ekodom34[[#This Row],[Dzień tygodnia]] = 3, 260, 190)</f>
        <v>190</v>
      </c>
      <c r="F12">
        <f>WEEKDAY(ekodom34[[#This Row],[Data]],2)</f>
        <v>2</v>
      </c>
      <c r="G12" s="4">
        <f>IF(ekodom34[[#This Row],[retencja]]= 0, G11+1, 0)</f>
        <v>0</v>
      </c>
      <c r="H12" s="4">
        <f>IF(AND(AND(ekodom34[[#This Row],[Dni bez deszczu dp]] &gt;= 5, MOD(ekodom34[[#This Row],[Dni bez deszczu dp]], 5) = 0), ekodom34[[#This Row],[Czy dobry przedział ]] = "TAK"), 300, 0)</f>
        <v>0</v>
      </c>
      <c r="I12" s="4" t="str">
        <f>IF(AND(ekodom34[[#This Row],[Data]] &gt;= DATE(2022,4,1), ekodom34[[#This Row],[Data]]&lt;=DATE(2022,9, 30)), "TAK", "NIE")</f>
        <v>NIE</v>
      </c>
      <c r="J12" s="4">
        <f>ekodom34[[#This Row],[Zużycie rodzinne]]+ekodom34[[#This Row],[Specjalne dolanie]]</f>
        <v>190</v>
      </c>
      <c r="K12" s="4">
        <f>ekodom34[[#This Row],[Stan po renetcji]]-ekodom34[[#This Row],[Zmiana]]</f>
        <v>69</v>
      </c>
      <c r="L12" s="4">
        <f>MAX(ekodom34[[#This Row],[Zbiornik po zmianie]],0)</f>
        <v>69</v>
      </c>
      <c r="O12" s="5">
        <v>44795</v>
      </c>
      <c r="P12" s="3">
        <v>0</v>
      </c>
      <c r="Q12" s="3">
        <f t="shared" si="0"/>
        <v>0</v>
      </c>
      <c r="R12" s="3">
        <f>ekodom34[[#This Row],[retencja]]+ekodom34[[#This Row],[Stan przed]]</f>
        <v>259</v>
      </c>
      <c r="S12" s="3">
        <f>IF(ekodom34[[#This Row],[Dzień tygodnia]] = 3, 260, 190)</f>
        <v>190</v>
      </c>
      <c r="T12" s="3">
        <f>WEEKDAY(ekodom34[[#This Row],[Data]],2)</f>
        <v>2</v>
      </c>
      <c r="U12" s="6">
        <f>IF(ekodom34[[#This Row],[retencja]]= 0, U11+1, 0)</f>
        <v>0</v>
      </c>
    </row>
    <row r="13" spans="1:21" x14ac:dyDescent="0.45">
      <c r="A13" s="1">
        <v>44573</v>
      </c>
      <c r="B13">
        <v>368</v>
      </c>
      <c r="C13">
        <f t="shared" si="1"/>
        <v>69</v>
      </c>
      <c r="D13">
        <f>ekodom34[[#This Row],[retencja]]+ekodom34[[#This Row],[Stan przed]]</f>
        <v>437</v>
      </c>
      <c r="E13">
        <f>IF(ekodom34[[#This Row],[Dzień tygodnia]] = 3, 260, 190)</f>
        <v>260</v>
      </c>
      <c r="F13">
        <f>WEEKDAY(ekodom34[[#This Row],[Data]],2)</f>
        <v>3</v>
      </c>
      <c r="G13" s="4">
        <f>IF(ekodom34[[#This Row],[retencja]]= 0, G12+1, 0)</f>
        <v>0</v>
      </c>
      <c r="H13" s="4">
        <f>IF(AND(AND(ekodom34[[#This Row],[Dni bez deszczu dp]] &gt;= 5, MOD(ekodom34[[#This Row],[Dni bez deszczu dp]], 5) = 0), ekodom34[[#This Row],[Czy dobry przedział ]] = "TAK"), 300, 0)</f>
        <v>0</v>
      </c>
      <c r="I13" s="4" t="str">
        <f>IF(AND(ekodom34[[#This Row],[Data]] &gt;= DATE(2022,4,1), ekodom34[[#This Row],[Data]]&lt;=DATE(2022,9, 30)), "TAK", "NIE")</f>
        <v>NIE</v>
      </c>
      <c r="J13" s="4">
        <f>ekodom34[[#This Row],[Zużycie rodzinne]]+ekodom34[[#This Row],[Specjalne dolanie]]</f>
        <v>260</v>
      </c>
      <c r="K13" s="4">
        <f>ekodom34[[#This Row],[Stan po renetcji]]-ekodom34[[#This Row],[Zmiana]]</f>
        <v>177</v>
      </c>
      <c r="L13" s="4">
        <f>MAX(ekodom34[[#This Row],[Zbiornik po zmianie]],0)</f>
        <v>177</v>
      </c>
      <c r="O13" s="7">
        <v>44796</v>
      </c>
      <c r="P13" s="2">
        <v>0</v>
      </c>
      <c r="Q13" s="2">
        <f t="shared" si="0"/>
        <v>0</v>
      </c>
      <c r="R13" s="2">
        <f>ekodom34[[#This Row],[retencja]]+ekodom34[[#This Row],[Stan przed]]</f>
        <v>437</v>
      </c>
      <c r="S13" s="2">
        <f>IF(ekodom34[[#This Row],[Dzień tygodnia]] = 3, 260, 190)</f>
        <v>260</v>
      </c>
      <c r="T13" s="2">
        <f>WEEKDAY(ekodom34[[#This Row],[Data]],2)</f>
        <v>3</v>
      </c>
      <c r="U13" s="8">
        <f>IF(ekodom34[[#This Row],[retencja]]= 0, U12+1, 0)</f>
        <v>0</v>
      </c>
    </row>
    <row r="14" spans="1:21" x14ac:dyDescent="0.45">
      <c r="A14" s="1">
        <v>44574</v>
      </c>
      <c r="B14">
        <v>45</v>
      </c>
      <c r="C14">
        <f t="shared" si="1"/>
        <v>177</v>
      </c>
      <c r="D14">
        <f>ekodom34[[#This Row],[retencja]]+ekodom34[[#This Row],[Stan przed]]</f>
        <v>222</v>
      </c>
      <c r="E14">
        <f>IF(ekodom34[[#This Row],[Dzień tygodnia]] = 3, 260, 190)</f>
        <v>190</v>
      </c>
      <c r="F14">
        <f>WEEKDAY(ekodom34[[#This Row],[Data]],2)</f>
        <v>4</v>
      </c>
      <c r="G14" s="4">
        <f>IF(ekodom34[[#This Row],[retencja]]= 0, G13+1, 0)</f>
        <v>0</v>
      </c>
      <c r="H14" s="4">
        <f>IF(AND(AND(ekodom34[[#This Row],[Dni bez deszczu dp]] &gt;= 5, MOD(ekodom34[[#This Row],[Dni bez deszczu dp]], 5) = 0), ekodom34[[#This Row],[Czy dobry przedział ]] = "TAK"), 300, 0)</f>
        <v>0</v>
      </c>
      <c r="I14" s="4" t="str">
        <f>IF(AND(ekodom34[[#This Row],[Data]] &gt;= DATE(2022,4,1), ekodom34[[#This Row],[Data]]&lt;=DATE(2022,9, 30)), "TAK", "NIE")</f>
        <v>NIE</v>
      </c>
      <c r="J14" s="4">
        <f>ekodom34[[#This Row],[Zużycie rodzinne]]+ekodom34[[#This Row],[Specjalne dolanie]]</f>
        <v>190</v>
      </c>
      <c r="K14" s="4">
        <f>ekodom34[[#This Row],[Stan po renetcji]]-ekodom34[[#This Row],[Zmiana]]</f>
        <v>32</v>
      </c>
      <c r="L14" s="4">
        <f>MAX(ekodom34[[#This Row],[Zbiornik po zmianie]],0)</f>
        <v>32</v>
      </c>
      <c r="O14" s="5">
        <v>44797</v>
      </c>
      <c r="P14" s="3">
        <v>0</v>
      </c>
      <c r="Q14" s="3">
        <f t="shared" si="0"/>
        <v>0</v>
      </c>
      <c r="R14" s="3">
        <f>ekodom34[[#This Row],[retencja]]+ekodom34[[#This Row],[Stan przed]]</f>
        <v>222</v>
      </c>
      <c r="S14" s="3">
        <f>IF(ekodom34[[#This Row],[Dzień tygodnia]] = 3, 260, 190)</f>
        <v>190</v>
      </c>
      <c r="T14" s="3">
        <f>WEEKDAY(ekodom34[[#This Row],[Data]],2)</f>
        <v>4</v>
      </c>
      <c r="U14" s="6">
        <f>IF(ekodom34[[#This Row],[retencja]]= 0, U13+1, 0)</f>
        <v>0</v>
      </c>
    </row>
    <row r="15" spans="1:21" x14ac:dyDescent="0.45">
      <c r="A15" s="1">
        <v>44575</v>
      </c>
      <c r="B15">
        <v>0</v>
      </c>
      <c r="C15">
        <f t="shared" si="1"/>
        <v>32</v>
      </c>
      <c r="D15">
        <f>ekodom34[[#This Row],[retencja]]+ekodom34[[#This Row],[Stan przed]]</f>
        <v>32</v>
      </c>
      <c r="E15">
        <f>IF(ekodom34[[#This Row],[Dzień tygodnia]] = 3, 260, 190)</f>
        <v>190</v>
      </c>
      <c r="F15">
        <f>WEEKDAY(ekodom34[[#This Row],[Data]],2)</f>
        <v>5</v>
      </c>
      <c r="G15" s="4">
        <f>IF(ekodom34[[#This Row],[retencja]]= 0, G14+1, 0)</f>
        <v>1</v>
      </c>
      <c r="H15" s="4">
        <f>IF(AND(AND(ekodom34[[#This Row],[Dni bez deszczu dp]] &gt;= 5, MOD(ekodom34[[#This Row],[Dni bez deszczu dp]], 5) = 0), ekodom34[[#This Row],[Czy dobry przedział ]] = "TAK"), 300, 0)</f>
        <v>0</v>
      </c>
      <c r="I15" s="4" t="str">
        <f>IF(AND(ekodom34[[#This Row],[Data]] &gt;= DATE(2022,4,1), ekodom34[[#This Row],[Data]]&lt;=DATE(2022,9, 30)), "TAK", "NIE")</f>
        <v>NIE</v>
      </c>
      <c r="J15" s="4">
        <f>ekodom34[[#This Row],[Zużycie rodzinne]]+ekodom34[[#This Row],[Specjalne dolanie]]</f>
        <v>190</v>
      </c>
      <c r="K15" s="4">
        <f>ekodom34[[#This Row],[Stan po renetcji]]-ekodom34[[#This Row],[Zmiana]]</f>
        <v>-158</v>
      </c>
      <c r="L15" s="4">
        <f>MAX(ekodom34[[#This Row],[Zbiornik po zmianie]],0)</f>
        <v>0</v>
      </c>
      <c r="O15" s="7">
        <v>44798</v>
      </c>
      <c r="P15" s="2">
        <v>0</v>
      </c>
      <c r="Q15" s="2">
        <f t="shared" si="0"/>
        <v>0</v>
      </c>
      <c r="R15" s="2">
        <f>ekodom34[[#This Row],[retencja]]+ekodom34[[#This Row],[Stan przed]]</f>
        <v>32</v>
      </c>
      <c r="S15" s="2">
        <f>IF(ekodom34[[#This Row],[Dzień tygodnia]] = 3, 260, 190)</f>
        <v>190</v>
      </c>
      <c r="T15" s="2">
        <f>WEEKDAY(ekodom34[[#This Row],[Data]],2)</f>
        <v>5</v>
      </c>
      <c r="U15" s="8">
        <f>IF(ekodom34[[#This Row],[retencja]]= 0, U14+1, 0)</f>
        <v>1</v>
      </c>
    </row>
    <row r="16" spans="1:21" x14ac:dyDescent="0.45">
      <c r="A16" s="1">
        <v>44576</v>
      </c>
      <c r="B16">
        <v>0</v>
      </c>
      <c r="C16">
        <f t="shared" si="1"/>
        <v>0</v>
      </c>
      <c r="D16">
        <f>ekodom34[[#This Row],[retencja]]+ekodom34[[#This Row],[Stan przed]]</f>
        <v>0</v>
      </c>
      <c r="E16">
        <f>IF(ekodom34[[#This Row],[Dzień tygodnia]] = 3, 260, 190)</f>
        <v>190</v>
      </c>
      <c r="F16">
        <f>WEEKDAY(ekodom34[[#This Row],[Data]],2)</f>
        <v>6</v>
      </c>
      <c r="G16" s="4">
        <f>IF(ekodom34[[#This Row],[retencja]]= 0, G15+1, 0)</f>
        <v>2</v>
      </c>
      <c r="H16" s="4">
        <f>IF(AND(AND(ekodom34[[#This Row],[Dni bez deszczu dp]] &gt;= 5, MOD(ekodom34[[#This Row],[Dni bez deszczu dp]], 5) = 0), ekodom34[[#This Row],[Czy dobry przedział ]] = "TAK"), 300, 0)</f>
        <v>0</v>
      </c>
      <c r="I16" s="4" t="str">
        <f>IF(AND(ekodom34[[#This Row],[Data]] &gt;= DATE(2022,4,1), ekodom34[[#This Row],[Data]]&lt;=DATE(2022,9, 30)), "TAK", "NIE")</f>
        <v>NIE</v>
      </c>
      <c r="J16" s="4">
        <f>ekodom34[[#This Row],[Zużycie rodzinne]]+ekodom34[[#This Row],[Specjalne dolanie]]</f>
        <v>190</v>
      </c>
      <c r="K16" s="4">
        <f>ekodom34[[#This Row],[Stan po renetcji]]-ekodom34[[#This Row],[Zmiana]]</f>
        <v>-190</v>
      </c>
      <c r="L16" s="4">
        <f>MAX(ekodom34[[#This Row],[Zbiornik po zmianie]],0)</f>
        <v>0</v>
      </c>
      <c r="O16" s="5">
        <v>44799</v>
      </c>
      <c r="P16" s="3">
        <v>0</v>
      </c>
      <c r="Q16" s="3">
        <f t="shared" si="0"/>
        <v>0</v>
      </c>
      <c r="R16" s="3">
        <f>ekodom34[[#This Row],[retencja]]+ekodom34[[#This Row],[Stan przed]]</f>
        <v>0</v>
      </c>
      <c r="S16" s="3">
        <f>IF(ekodom34[[#This Row],[Dzień tygodnia]] = 3, 260, 190)</f>
        <v>190</v>
      </c>
      <c r="T16" s="3">
        <f>WEEKDAY(ekodom34[[#This Row],[Data]],2)</f>
        <v>6</v>
      </c>
      <c r="U16" s="6">
        <f>IF(ekodom34[[#This Row],[retencja]]= 0, U15+1, 0)</f>
        <v>2</v>
      </c>
    </row>
    <row r="17" spans="1:21" x14ac:dyDescent="0.45">
      <c r="A17" s="1">
        <v>44577</v>
      </c>
      <c r="B17">
        <v>0</v>
      </c>
      <c r="C17">
        <f t="shared" si="1"/>
        <v>0</v>
      </c>
      <c r="D17">
        <f>ekodom34[[#This Row],[retencja]]+ekodom34[[#This Row],[Stan przed]]</f>
        <v>0</v>
      </c>
      <c r="E17">
        <f>IF(ekodom34[[#This Row],[Dzień tygodnia]] = 3, 260, 190)</f>
        <v>190</v>
      </c>
      <c r="F17">
        <f>WEEKDAY(ekodom34[[#This Row],[Data]],2)</f>
        <v>7</v>
      </c>
      <c r="G17" s="4">
        <f>IF(ekodom34[[#This Row],[retencja]]= 0, G16+1, 0)</f>
        <v>3</v>
      </c>
      <c r="H17" s="4">
        <f>IF(AND(AND(ekodom34[[#This Row],[Dni bez deszczu dp]] &gt;= 5, MOD(ekodom34[[#This Row],[Dni bez deszczu dp]], 5) = 0), ekodom34[[#This Row],[Czy dobry przedział ]] = "TAK"), 300, 0)</f>
        <v>0</v>
      </c>
      <c r="I17" s="4" t="str">
        <f>IF(AND(ekodom34[[#This Row],[Data]] &gt;= DATE(2022,4,1), ekodom34[[#This Row],[Data]]&lt;=DATE(2022,9, 30)), "TAK", "NIE")</f>
        <v>NIE</v>
      </c>
      <c r="J17" s="4">
        <f>ekodom34[[#This Row],[Zużycie rodzinne]]+ekodom34[[#This Row],[Specjalne dolanie]]</f>
        <v>190</v>
      </c>
      <c r="K17" s="4">
        <f>ekodom34[[#This Row],[Stan po renetcji]]-ekodom34[[#This Row],[Zmiana]]</f>
        <v>-190</v>
      </c>
      <c r="L17" s="4">
        <f>MAX(ekodom34[[#This Row],[Zbiornik po zmianie]],0)</f>
        <v>0</v>
      </c>
      <c r="O17" s="7">
        <v>44800</v>
      </c>
      <c r="P17" s="2">
        <v>0</v>
      </c>
      <c r="Q17" s="2">
        <f t="shared" si="0"/>
        <v>0</v>
      </c>
      <c r="R17" s="2">
        <f>ekodom34[[#This Row],[retencja]]+ekodom34[[#This Row],[Stan przed]]</f>
        <v>0</v>
      </c>
      <c r="S17" s="2">
        <f>IF(ekodom34[[#This Row],[Dzień tygodnia]] = 3, 260, 190)</f>
        <v>190</v>
      </c>
      <c r="T17" s="2">
        <f>WEEKDAY(ekodom34[[#This Row],[Data]],2)</f>
        <v>7</v>
      </c>
      <c r="U17" s="8">
        <f>IF(ekodom34[[#This Row],[retencja]]= 0, U16+1, 0)</f>
        <v>3</v>
      </c>
    </row>
    <row r="18" spans="1:21" x14ac:dyDescent="0.45">
      <c r="A18" s="1">
        <v>44578</v>
      </c>
      <c r="B18">
        <v>0</v>
      </c>
      <c r="C18">
        <f t="shared" si="1"/>
        <v>0</v>
      </c>
      <c r="D18">
        <f>ekodom34[[#This Row],[retencja]]+ekodom34[[#This Row],[Stan przed]]</f>
        <v>0</v>
      </c>
      <c r="E18">
        <f>IF(ekodom34[[#This Row],[Dzień tygodnia]] = 3, 260, 190)</f>
        <v>190</v>
      </c>
      <c r="F18">
        <f>WEEKDAY(ekodom34[[#This Row],[Data]],2)</f>
        <v>1</v>
      </c>
      <c r="G18" s="4">
        <f>IF(ekodom34[[#This Row],[retencja]]= 0, G17+1, 0)</f>
        <v>4</v>
      </c>
      <c r="H18" s="4">
        <f>IF(AND(AND(ekodom34[[#This Row],[Dni bez deszczu dp]] &gt;= 5, MOD(ekodom34[[#This Row],[Dni bez deszczu dp]], 5) = 0), ekodom34[[#This Row],[Czy dobry przedział ]] = "TAK"), 300, 0)</f>
        <v>0</v>
      </c>
      <c r="I18" s="4" t="str">
        <f>IF(AND(ekodom34[[#This Row],[Data]] &gt;= DATE(2022,4,1), ekodom34[[#This Row],[Data]]&lt;=DATE(2022,9, 30)), "TAK", "NIE")</f>
        <v>NIE</v>
      </c>
      <c r="J18" s="4">
        <f>ekodom34[[#This Row],[Zużycie rodzinne]]+ekodom34[[#This Row],[Specjalne dolanie]]</f>
        <v>190</v>
      </c>
      <c r="K18" s="4">
        <f>ekodom34[[#This Row],[Stan po renetcji]]-ekodom34[[#This Row],[Zmiana]]</f>
        <v>-190</v>
      </c>
      <c r="L18" s="4">
        <f>MAX(ekodom34[[#This Row],[Zbiornik po zmianie]],0)</f>
        <v>0</v>
      </c>
      <c r="O18" s="5">
        <v>44801</v>
      </c>
      <c r="P18" s="3">
        <v>0</v>
      </c>
      <c r="Q18" s="3">
        <f t="shared" si="0"/>
        <v>0</v>
      </c>
      <c r="R18" s="3">
        <f>ekodom34[[#This Row],[retencja]]+ekodom34[[#This Row],[Stan przed]]</f>
        <v>0</v>
      </c>
      <c r="S18" s="3">
        <f>IF(ekodom34[[#This Row],[Dzień tygodnia]] = 3, 260, 190)</f>
        <v>190</v>
      </c>
      <c r="T18" s="3">
        <f>WEEKDAY(ekodom34[[#This Row],[Data]],2)</f>
        <v>1</v>
      </c>
      <c r="U18" s="6">
        <f>IF(ekodom34[[#This Row],[retencja]]= 0, U17+1, 0)</f>
        <v>4</v>
      </c>
    </row>
    <row r="19" spans="1:21" x14ac:dyDescent="0.45">
      <c r="A19" s="1">
        <v>44579</v>
      </c>
      <c r="B19">
        <v>0</v>
      </c>
      <c r="C19">
        <f t="shared" si="1"/>
        <v>0</v>
      </c>
      <c r="D19">
        <f>ekodom34[[#This Row],[retencja]]+ekodom34[[#This Row],[Stan przed]]</f>
        <v>0</v>
      </c>
      <c r="E19">
        <f>IF(ekodom34[[#This Row],[Dzień tygodnia]] = 3, 260, 190)</f>
        <v>190</v>
      </c>
      <c r="F19">
        <f>WEEKDAY(ekodom34[[#This Row],[Data]],2)</f>
        <v>2</v>
      </c>
      <c r="G19" s="4">
        <f>IF(ekodom34[[#This Row],[retencja]]= 0, G18+1, 0)</f>
        <v>5</v>
      </c>
      <c r="H19" s="4">
        <f>IF(AND(AND(ekodom34[[#This Row],[Dni bez deszczu dp]] &gt;= 5, MOD(ekodom34[[#This Row],[Dni bez deszczu dp]], 5) = 0), ekodom34[[#This Row],[Czy dobry przedział ]] = "TAK"), 300, 0)</f>
        <v>0</v>
      </c>
      <c r="I19" s="4" t="str">
        <f>IF(AND(ekodom34[[#This Row],[Data]] &gt;= DATE(2022,4,1), ekodom34[[#This Row],[Data]]&lt;=DATE(2022,9, 30)), "TAK", "NIE")</f>
        <v>NIE</v>
      </c>
      <c r="J19" s="4">
        <f>ekodom34[[#This Row],[Zużycie rodzinne]]+ekodom34[[#This Row],[Specjalne dolanie]]</f>
        <v>190</v>
      </c>
      <c r="K19" s="4">
        <f>ekodom34[[#This Row],[Stan po renetcji]]-ekodom34[[#This Row],[Zmiana]]</f>
        <v>-190</v>
      </c>
      <c r="L19" s="4">
        <f>MAX(ekodom34[[#This Row],[Zbiornik po zmianie]],0)</f>
        <v>0</v>
      </c>
      <c r="O19" s="7">
        <v>44802</v>
      </c>
      <c r="P19" s="2">
        <v>0</v>
      </c>
      <c r="Q19" s="2">
        <f t="shared" si="0"/>
        <v>0</v>
      </c>
      <c r="R19" s="2">
        <f>ekodom34[[#This Row],[retencja]]+ekodom34[[#This Row],[Stan przed]]</f>
        <v>0</v>
      </c>
      <c r="S19" s="2">
        <f>IF(ekodom34[[#This Row],[Dzień tygodnia]] = 3, 260, 190)</f>
        <v>190</v>
      </c>
      <c r="T19" s="2">
        <f>WEEKDAY(ekodom34[[#This Row],[Data]],2)</f>
        <v>2</v>
      </c>
      <c r="U19" s="8">
        <f>IF(ekodom34[[#This Row],[retencja]]= 0, U18+1, 0)</f>
        <v>5</v>
      </c>
    </row>
    <row r="20" spans="1:21" x14ac:dyDescent="0.45">
      <c r="A20" s="1">
        <v>44580</v>
      </c>
      <c r="B20">
        <v>0</v>
      </c>
      <c r="C20">
        <f t="shared" si="1"/>
        <v>0</v>
      </c>
      <c r="D20">
        <f>ekodom34[[#This Row],[retencja]]+ekodom34[[#This Row],[Stan przed]]</f>
        <v>0</v>
      </c>
      <c r="E20">
        <f>IF(ekodom34[[#This Row],[Dzień tygodnia]] = 3, 260, 190)</f>
        <v>260</v>
      </c>
      <c r="F20">
        <f>WEEKDAY(ekodom34[[#This Row],[Data]],2)</f>
        <v>3</v>
      </c>
      <c r="G20" s="4">
        <f>IF(ekodom34[[#This Row],[retencja]]= 0, G19+1, 0)</f>
        <v>6</v>
      </c>
      <c r="H20" s="4">
        <f>IF(AND(AND(ekodom34[[#This Row],[Dni bez deszczu dp]] &gt;= 5, MOD(ekodom34[[#This Row],[Dni bez deszczu dp]], 5) = 0), ekodom34[[#This Row],[Czy dobry przedział ]] = "TAK"), 300, 0)</f>
        <v>0</v>
      </c>
      <c r="I20" s="4" t="str">
        <f>IF(AND(ekodom34[[#This Row],[Data]] &gt;= DATE(2022,4,1), ekodom34[[#This Row],[Data]]&lt;=DATE(2022,9, 30)), "TAK", "NIE")</f>
        <v>NIE</v>
      </c>
      <c r="J20" s="4">
        <f>ekodom34[[#This Row],[Zużycie rodzinne]]+ekodom34[[#This Row],[Specjalne dolanie]]</f>
        <v>260</v>
      </c>
      <c r="K20" s="4">
        <f>ekodom34[[#This Row],[Stan po renetcji]]-ekodom34[[#This Row],[Zmiana]]</f>
        <v>-260</v>
      </c>
      <c r="L20" s="4">
        <f>MAX(ekodom34[[#This Row],[Zbiornik po zmianie]],0)</f>
        <v>0</v>
      </c>
      <c r="O20" s="5">
        <v>44803</v>
      </c>
      <c r="P20" s="3">
        <v>0</v>
      </c>
      <c r="Q20" s="3">
        <f t="shared" si="0"/>
        <v>0</v>
      </c>
      <c r="R20" s="3">
        <f>ekodom34[[#This Row],[retencja]]+ekodom34[[#This Row],[Stan przed]]</f>
        <v>0</v>
      </c>
      <c r="S20" s="3">
        <f>IF(ekodom34[[#This Row],[Dzień tygodnia]] = 3, 260, 190)</f>
        <v>260</v>
      </c>
      <c r="T20" s="3">
        <f>WEEKDAY(ekodom34[[#This Row],[Data]],2)</f>
        <v>3</v>
      </c>
      <c r="U20" s="6">
        <f>IF(ekodom34[[#This Row],[retencja]]= 0, U19+1, 0)</f>
        <v>6</v>
      </c>
    </row>
    <row r="21" spans="1:21" x14ac:dyDescent="0.45">
      <c r="A21" s="1">
        <v>44581</v>
      </c>
      <c r="B21">
        <v>0</v>
      </c>
      <c r="C21">
        <f t="shared" si="1"/>
        <v>0</v>
      </c>
      <c r="D21">
        <f>ekodom34[[#This Row],[retencja]]+ekodom34[[#This Row],[Stan przed]]</f>
        <v>0</v>
      </c>
      <c r="E21">
        <f>IF(ekodom34[[#This Row],[Dzień tygodnia]] = 3, 260, 190)</f>
        <v>190</v>
      </c>
      <c r="F21">
        <f>WEEKDAY(ekodom34[[#This Row],[Data]],2)</f>
        <v>4</v>
      </c>
      <c r="G21" s="4">
        <f>IF(ekodom34[[#This Row],[retencja]]= 0, G20+1, 0)</f>
        <v>7</v>
      </c>
      <c r="H21" s="4">
        <f>IF(AND(AND(ekodom34[[#This Row],[Dni bez deszczu dp]] &gt;= 5, MOD(ekodom34[[#This Row],[Dni bez deszczu dp]], 5) = 0), ekodom34[[#This Row],[Czy dobry przedział ]] = "TAK"), 300, 0)</f>
        <v>0</v>
      </c>
      <c r="I21" s="4" t="str">
        <f>IF(AND(ekodom34[[#This Row],[Data]] &gt;= DATE(2022,4,1), ekodom34[[#This Row],[Data]]&lt;=DATE(2022,9, 30)), "TAK", "NIE")</f>
        <v>NIE</v>
      </c>
      <c r="J21" s="4">
        <f>ekodom34[[#This Row],[Zużycie rodzinne]]+ekodom34[[#This Row],[Specjalne dolanie]]</f>
        <v>190</v>
      </c>
      <c r="K21" s="4">
        <f>ekodom34[[#This Row],[Stan po renetcji]]-ekodom34[[#This Row],[Zmiana]]</f>
        <v>-190</v>
      </c>
      <c r="L21" s="4">
        <f>MAX(ekodom34[[#This Row],[Zbiornik po zmianie]],0)</f>
        <v>0</v>
      </c>
      <c r="O21" s="7">
        <v>44804</v>
      </c>
      <c r="P21" s="2">
        <v>0</v>
      </c>
      <c r="Q21" s="2">
        <f t="shared" si="0"/>
        <v>0</v>
      </c>
      <c r="R21" s="2">
        <f>ekodom34[[#This Row],[retencja]]+ekodom34[[#This Row],[Stan przed]]</f>
        <v>0</v>
      </c>
      <c r="S21" s="2">
        <f>IF(ekodom34[[#This Row],[Dzień tygodnia]] = 3, 260, 190)</f>
        <v>190</v>
      </c>
      <c r="T21" s="2">
        <f>WEEKDAY(ekodom34[[#This Row],[Data]],2)</f>
        <v>4</v>
      </c>
      <c r="U21" s="8">
        <f>IF(ekodom34[[#This Row],[retencja]]= 0, U20+1, 0)</f>
        <v>7</v>
      </c>
    </row>
    <row r="22" spans="1:21" x14ac:dyDescent="0.45">
      <c r="A22" s="1">
        <v>44582</v>
      </c>
      <c r="B22">
        <v>0</v>
      </c>
      <c r="C22">
        <f t="shared" si="1"/>
        <v>0</v>
      </c>
      <c r="D22">
        <f>ekodom34[[#This Row],[retencja]]+ekodom34[[#This Row],[Stan przed]]</f>
        <v>0</v>
      </c>
      <c r="E22">
        <f>IF(ekodom34[[#This Row],[Dzień tygodnia]] = 3, 260, 190)</f>
        <v>190</v>
      </c>
      <c r="F22">
        <f>WEEKDAY(ekodom34[[#This Row],[Data]],2)</f>
        <v>5</v>
      </c>
      <c r="G22" s="4">
        <f>IF(ekodom34[[#This Row],[retencja]]= 0, G21+1, 0)</f>
        <v>8</v>
      </c>
      <c r="H22" s="4">
        <f>IF(AND(AND(ekodom34[[#This Row],[Dni bez deszczu dp]] &gt;= 5, MOD(ekodom34[[#This Row],[Dni bez deszczu dp]], 5) = 0), ekodom34[[#This Row],[Czy dobry przedział ]] = "TAK"), 300, 0)</f>
        <v>0</v>
      </c>
      <c r="I22" s="4" t="str">
        <f>IF(AND(ekodom34[[#This Row],[Data]] &gt;= DATE(2022,4,1), ekodom34[[#This Row],[Data]]&lt;=DATE(2022,9, 30)), "TAK", "NIE")</f>
        <v>NIE</v>
      </c>
      <c r="J22" s="4">
        <f>ekodom34[[#This Row],[Zużycie rodzinne]]+ekodom34[[#This Row],[Specjalne dolanie]]</f>
        <v>190</v>
      </c>
      <c r="K22" s="4">
        <f>ekodom34[[#This Row],[Stan po renetcji]]-ekodom34[[#This Row],[Zmiana]]</f>
        <v>-190</v>
      </c>
      <c r="L22" s="4">
        <f>MAX(ekodom34[[#This Row],[Zbiornik po zmianie]],0)</f>
        <v>0</v>
      </c>
      <c r="O22" s="9">
        <v>44805</v>
      </c>
      <c r="P22" s="3">
        <v>0</v>
      </c>
      <c r="Q22" s="3">
        <f t="shared" si="0"/>
        <v>0</v>
      </c>
      <c r="R22" s="3">
        <f>ekodom34[[#This Row],[retencja]]+ekodom34[[#This Row],[Stan przed]]</f>
        <v>0</v>
      </c>
      <c r="S22" s="3">
        <f>IF(ekodom34[[#This Row],[Dzień tygodnia]] = 3, 260, 190)</f>
        <v>190</v>
      </c>
      <c r="T22" s="3">
        <f>WEEKDAY(ekodom34[[#This Row],[Data]],2)</f>
        <v>5</v>
      </c>
      <c r="U22" s="6">
        <f>IF(ekodom34[[#This Row],[retencja]]= 0, U21+1, 0)</f>
        <v>8</v>
      </c>
    </row>
    <row r="23" spans="1:21" x14ac:dyDescent="0.45">
      <c r="A23" s="1">
        <v>44583</v>
      </c>
      <c r="B23">
        <v>0</v>
      </c>
      <c r="C23">
        <f t="shared" si="1"/>
        <v>0</v>
      </c>
      <c r="D23">
        <f>ekodom34[[#This Row],[retencja]]+ekodom34[[#This Row],[Stan przed]]</f>
        <v>0</v>
      </c>
      <c r="E23">
        <f>IF(ekodom34[[#This Row],[Dzień tygodnia]] = 3, 260, 190)</f>
        <v>190</v>
      </c>
      <c r="F23">
        <f>WEEKDAY(ekodom34[[#This Row],[Data]],2)</f>
        <v>6</v>
      </c>
      <c r="G23" s="4">
        <f>IF(ekodom34[[#This Row],[retencja]]= 0, G22+1, 0)</f>
        <v>9</v>
      </c>
      <c r="H23" s="4">
        <f>IF(AND(AND(ekodom34[[#This Row],[Dni bez deszczu dp]] &gt;= 5, MOD(ekodom34[[#This Row],[Dni bez deszczu dp]], 5) = 0), ekodom34[[#This Row],[Czy dobry przedział ]] = "TAK"), 300, 0)</f>
        <v>0</v>
      </c>
      <c r="I23" s="4" t="str">
        <f>IF(AND(ekodom34[[#This Row],[Data]] &gt;= DATE(2022,4,1), ekodom34[[#This Row],[Data]]&lt;=DATE(2022,9, 30)), "TAK", "NIE")</f>
        <v>NIE</v>
      </c>
      <c r="J23" s="4">
        <f>ekodom34[[#This Row],[Zużycie rodzinne]]+ekodom34[[#This Row],[Specjalne dolanie]]</f>
        <v>190</v>
      </c>
      <c r="K23" s="4">
        <f>ekodom34[[#This Row],[Stan po renetcji]]-ekodom34[[#This Row],[Zmiana]]</f>
        <v>-190</v>
      </c>
      <c r="L23" s="4">
        <f>MAX(ekodom34[[#This Row],[Zbiornik po zmianie]],0)</f>
        <v>0</v>
      </c>
    </row>
    <row r="24" spans="1:21" x14ac:dyDescent="0.45">
      <c r="A24" s="1">
        <v>44584</v>
      </c>
      <c r="B24">
        <v>33</v>
      </c>
      <c r="C24">
        <f t="shared" si="1"/>
        <v>0</v>
      </c>
      <c r="D24">
        <f>ekodom34[[#This Row],[retencja]]+ekodom34[[#This Row],[Stan przed]]</f>
        <v>33</v>
      </c>
      <c r="E24">
        <f>IF(ekodom34[[#This Row],[Dzień tygodnia]] = 3, 260, 190)</f>
        <v>190</v>
      </c>
      <c r="F24">
        <f>WEEKDAY(ekodom34[[#This Row],[Data]],2)</f>
        <v>7</v>
      </c>
      <c r="G24" s="4">
        <f>IF(ekodom34[[#This Row],[retencja]]= 0, G23+1, 0)</f>
        <v>0</v>
      </c>
      <c r="H24" s="4">
        <f>IF(AND(AND(ekodom34[[#This Row],[Dni bez deszczu dp]] &gt;= 5, MOD(ekodom34[[#This Row],[Dni bez deszczu dp]], 5) = 0), ekodom34[[#This Row],[Czy dobry przedział ]] = "TAK"), 300, 0)</f>
        <v>0</v>
      </c>
      <c r="I24" s="4" t="str">
        <f>IF(AND(ekodom34[[#This Row],[Data]] &gt;= DATE(2022,4,1), ekodom34[[#This Row],[Data]]&lt;=DATE(2022,9, 30)), "TAK", "NIE")</f>
        <v>NIE</v>
      </c>
      <c r="J24" s="4">
        <f>ekodom34[[#This Row],[Zużycie rodzinne]]+ekodom34[[#This Row],[Specjalne dolanie]]</f>
        <v>190</v>
      </c>
      <c r="K24" s="4">
        <f>ekodom34[[#This Row],[Stan po renetcji]]-ekodom34[[#This Row],[Zmiana]]</f>
        <v>-157</v>
      </c>
      <c r="L24" s="4">
        <f>MAX(ekodom34[[#This Row],[Zbiornik po zmianie]],0)</f>
        <v>0</v>
      </c>
    </row>
    <row r="25" spans="1:21" x14ac:dyDescent="0.45">
      <c r="A25" s="1">
        <v>44585</v>
      </c>
      <c r="B25">
        <v>75</v>
      </c>
      <c r="C25">
        <f t="shared" si="1"/>
        <v>0</v>
      </c>
      <c r="D25">
        <f>ekodom34[[#This Row],[retencja]]+ekodom34[[#This Row],[Stan przed]]</f>
        <v>75</v>
      </c>
      <c r="E25">
        <f>IF(ekodom34[[#This Row],[Dzień tygodnia]] = 3, 260, 190)</f>
        <v>190</v>
      </c>
      <c r="F25">
        <f>WEEKDAY(ekodom34[[#This Row],[Data]],2)</f>
        <v>1</v>
      </c>
      <c r="G25" s="4">
        <f>IF(ekodom34[[#This Row],[retencja]]= 0, G24+1, 0)</f>
        <v>0</v>
      </c>
      <c r="H25" s="4">
        <f>IF(AND(AND(ekodom34[[#This Row],[Dni bez deszczu dp]] &gt;= 5, MOD(ekodom34[[#This Row],[Dni bez deszczu dp]], 5) = 0), ekodom34[[#This Row],[Czy dobry przedział ]] = "TAK"), 300, 0)</f>
        <v>0</v>
      </c>
      <c r="I25" s="4" t="str">
        <f>IF(AND(ekodom34[[#This Row],[Data]] &gt;= DATE(2022,4,1), ekodom34[[#This Row],[Data]]&lt;=DATE(2022,9, 30)), "TAK", "NIE")</f>
        <v>NIE</v>
      </c>
      <c r="J25" s="4">
        <f>ekodom34[[#This Row],[Zużycie rodzinne]]+ekodom34[[#This Row],[Specjalne dolanie]]</f>
        <v>190</v>
      </c>
      <c r="K25" s="4">
        <f>ekodom34[[#This Row],[Stan po renetcji]]-ekodom34[[#This Row],[Zmiana]]</f>
        <v>-115</v>
      </c>
      <c r="L25" s="4">
        <f>MAX(ekodom34[[#This Row],[Zbiornik po zmianie]],0)</f>
        <v>0</v>
      </c>
    </row>
    <row r="26" spans="1:21" x14ac:dyDescent="0.45">
      <c r="A26" s="1">
        <v>44586</v>
      </c>
      <c r="B26">
        <v>537</v>
      </c>
      <c r="C26">
        <f t="shared" si="1"/>
        <v>0</v>
      </c>
      <c r="D26">
        <f>ekodom34[[#This Row],[retencja]]+ekodom34[[#This Row],[Stan przed]]</f>
        <v>537</v>
      </c>
      <c r="E26">
        <f>IF(ekodom34[[#This Row],[Dzień tygodnia]] = 3, 260, 190)</f>
        <v>190</v>
      </c>
      <c r="F26">
        <f>WEEKDAY(ekodom34[[#This Row],[Data]],2)</f>
        <v>2</v>
      </c>
      <c r="G26" s="4">
        <f>IF(ekodom34[[#This Row],[retencja]]= 0, G25+1, 0)</f>
        <v>0</v>
      </c>
      <c r="H26" s="4">
        <f>IF(AND(AND(ekodom34[[#This Row],[Dni bez deszczu dp]] &gt;= 5, MOD(ekodom34[[#This Row],[Dni bez deszczu dp]], 5) = 0), ekodom34[[#This Row],[Czy dobry przedział ]] = "TAK"), 300, 0)</f>
        <v>0</v>
      </c>
      <c r="I26" s="4" t="str">
        <f>IF(AND(ekodom34[[#This Row],[Data]] &gt;= DATE(2022,4,1), ekodom34[[#This Row],[Data]]&lt;=DATE(2022,9, 30)), "TAK", "NIE")</f>
        <v>NIE</v>
      </c>
      <c r="J26" s="4">
        <f>ekodom34[[#This Row],[Zużycie rodzinne]]+ekodom34[[#This Row],[Specjalne dolanie]]</f>
        <v>190</v>
      </c>
      <c r="K26" s="4">
        <f>ekodom34[[#This Row],[Stan po renetcji]]-ekodom34[[#This Row],[Zmiana]]</f>
        <v>347</v>
      </c>
      <c r="L26" s="4">
        <f>MAX(ekodom34[[#This Row],[Zbiornik po zmianie]],0)</f>
        <v>347</v>
      </c>
      <c r="O26">
        <f>COUNTIFS(ekodom34[[Czy dobry przedział ]], "TAK", ekodom34[Specjalne dolanie], 300)</f>
        <v>18</v>
      </c>
    </row>
    <row r="27" spans="1:21" x14ac:dyDescent="0.45">
      <c r="A27" s="1">
        <v>44587</v>
      </c>
      <c r="B27">
        <v>826</v>
      </c>
      <c r="C27">
        <f t="shared" si="1"/>
        <v>347</v>
      </c>
      <c r="D27">
        <f>ekodom34[[#This Row],[retencja]]+ekodom34[[#This Row],[Stan przed]]</f>
        <v>1173</v>
      </c>
      <c r="E27">
        <f>IF(ekodom34[[#This Row],[Dzień tygodnia]] = 3, 260, 190)</f>
        <v>260</v>
      </c>
      <c r="F27">
        <f>WEEKDAY(ekodom34[[#This Row],[Data]],2)</f>
        <v>3</v>
      </c>
      <c r="G27" s="4">
        <f>IF(ekodom34[[#This Row],[retencja]]= 0, G26+1, 0)</f>
        <v>0</v>
      </c>
      <c r="H27" s="4">
        <f>IF(AND(AND(ekodom34[[#This Row],[Dni bez deszczu dp]] &gt;= 5, MOD(ekodom34[[#This Row],[Dni bez deszczu dp]], 5) = 0), ekodom34[[#This Row],[Czy dobry przedział ]] = "TAK"), 300, 0)</f>
        <v>0</v>
      </c>
      <c r="I27" s="4" t="str">
        <f>IF(AND(ekodom34[[#This Row],[Data]] &gt;= DATE(2022,4,1), ekodom34[[#This Row],[Data]]&lt;=DATE(2022,9, 30)), "TAK", "NIE")</f>
        <v>NIE</v>
      </c>
      <c r="J27" s="4">
        <f>ekodom34[[#This Row],[Zużycie rodzinne]]+ekodom34[[#This Row],[Specjalne dolanie]]</f>
        <v>260</v>
      </c>
      <c r="K27" s="4">
        <f>ekodom34[[#This Row],[Stan po renetcji]]-ekodom34[[#This Row],[Zmiana]]</f>
        <v>913</v>
      </c>
      <c r="L27" s="4">
        <f>MAX(ekodom34[[#This Row],[Zbiornik po zmianie]],0)</f>
        <v>913</v>
      </c>
    </row>
    <row r="28" spans="1:21" x14ac:dyDescent="0.45">
      <c r="A28" s="1">
        <v>44588</v>
      </c>
      <c r="B28">
        <v>26</v>
      </c>
      <c r="C28">
        <f t="shared" si="1"/>
        <v>913</v>
      </c>
      <c r="D28">
        <f>ekodom34[[#This Row],[retencja]]+ekodom34[[#This Row],[Stan przed]]</f>
        <v>939</v>
      </c>
      <c r="E28">
        <f>IF(ekodom34[[#This Row],[Dzień tygodnia]] = 3, 260, 190)</f>
        <v>190</v>
      </c>
      <c r="F28">
        <f>WEEKDAY(ekodom34[[#This Row],[Data]],2)</f>
        <v>4</v>
      </c>
      <c r="G28" s="4">
        <f>IF(ekodom34[[#This Row],[retencja]]= 0, G27+1, 0)</f>
        <v>0</v>
      </c>
      <c r="H28" s="4">
        <f>IF(AND(AND(ekodom34[[#This Row],[Dni bez deszczu dp]] &gt;= 5, MOD(ekodom34[[#This Row],[Dni bez deszczu dp]], 5) = 0), ekodom34[[#This Row],[Czy dobry przedział ]] = "TAK"), 300, 0)</f>
        <v>0</v>
      </c>
      <c r="I28" s="4" t="str">
        <f>IF(AND(ekodom34[[#This Row],[Data]] &gt;= DATE(2022,4,1), ekodom34[[#This Row],[Data]]&lt;=DATE(2022,9, 30)), "TAK", "NIE")</f>
        <v>NIE</v>
      </c>
      <c r="J28" s="4">
        <f>ekodom34[[#This Row],[Zużycie rodzinne]]+ekodom34[[#This Row],[Specjalne dolanie]]</f>
        <v>190</v>
      </c>
      <c r="K28" s="4">
        <f>ekodom34[[#This Row],[Stan po renetcji]]-ekodom34[[#This Row],[Zmiana]]</f>
        <v>749</v>
      </c>
      <c r="L28" s="4">
        <f>MAX(ekodom34[[#This Row],[Zbiornik po zmianie]],0)</f>
        <v>749</v>
      </c>
    </row>
    <row r="29" spans="1:21" x14ac:dyDescent="0.45">
      <c r="A29" s="1">
        <v>44589</v>
      </c>
      <c r="B29">
        <v>0</v>
      </c>
      <c r="C29">
        <f t="shared" si="1"/>
        <v>749</v>
      </c>
      <c r="D29">
        <f>ekodom34[[#This Row],[retencja]]+ekodom34[[#This Row],[Stan przed]]</f>
        <v>749</v>
      </c>
      <c r="E29">
        <f>IF(ekodom34[[#This Row],[Dzień tygodnia]] = 3, 260, 190)</f>
        <v>190</v>
      </c>
      <c r="F29">
        <f>WEEKDAY(ekodom34[[#This Row],[Data]],2)</f>
        <v>5</v>
      </c>
      <c r="G29" s="4">
        <f>IF(ekodom34[[#This Row],[retencja]]= 0, G28+1, 0)</f>
        <v>1</v>
      </c>
      <c r="H29" s="4">
        <f>IF(AND(AND(ekodom34[[#This Row],[Dni bez deszczu dp]] &gt;= 5, MOD(ekodom34[[#This Row],[Dni bez deszczu dp]], 5) = 0), ekodom34[[#This Row],[Czy dobry przedział ]] = "TAK"), 300, 0)</f>
        <v>0</v>
      </c>
      <c r="I29" s="4" t="str">
        <f>IF(AND(ekodom34[[#This Row],[Data]] &gt;= DATE(2022,4,1), ekodom34[[#This Row],[Data]]&lt;=DATE(2022,9, 30)), "TAK", "NIE")</f>
        <v>NIE</v>
      </c>
      <c r="J29" s="4">
        <f>ekodom34[[#This Row],[Zużycie rodzinne]]+ekodom34[[#This Row],[Specjalne dolanie]]</f>
        <v>190</v>
      </c>
      <c r="K29" s="4">
        <f>ekodom34[[#This Row],[Stan po renetcji]]-ekodom34[[#This Row],[Zmiana]]</f>
        <v>559</v>
      </c>
      <c r="L29" s="4">
        <f>MAX(ekodom34[[#This Row],[Zbiornik po zmianie]],0)</f>
        <v>559</v>
      </c>
    </row>
    <row r="30" spans="1:21" x14ac:dyDescent="0.45">
      <c r="A30" s="1">
        <v>44590</v>
      </c>
      <c r="B30">
        <v>0</v>
      </c>
      <c r="C30">
        <f t="shared" si="1"/>
        <v>559</v>
      </c>
      <c r="D30">
        <f>ekodom34[[#This Row],[retencja]]+ekodom34[[#This Row],[Stan przed]]</f>
        <v>559</v>
      </c>
      <c r="E30">
        <f>IF(ekodom34[[#This Row],[Dzień tygodnia]] = 3, 260, 190)</f>
        <v>190</v>
      </c>
      <c r="F30">
        <f>WEEKDAY(ekodom34[[#This Row],[Data]],2)</f>
        <v>6</v>
      </c>
      <c r="G30" s="4">
        <f>IF(ekodom34[[#This Row],[retencja]]= 0, G29+1, 0)</f>
        <v>2</v>
      </c>
      <c r="H30" s="4">
        <f>IF(AND(AND(ekodom34[[#This Row],[Dni bez deszczu dp]] &gt;= 5, MOD(ekodom34[[#This Row],[Dni bez deszczu dp]], 5) = 0), ekodom34[[#This Row],[Czy dobry przedział ]] = "TAK"), 300, 0)</f>
        <v>0</v>
      </c>
      <c r="I30" s="4" t="str">
        <f>IF(AND(ekodom34[[#This Row],[Data]] &gt;= DATE(2022,4,1), ekodom34[[#This Row],[Data]]&lt;=DATE(2022,9, 30)), "TAK", "NIE")</f>
        <v>NIE</v>
      </c>
      <c r="J30" s="4">
        <f>ekodom34[[#This Row],[Zużycie rodzinne]]+ekodom34[[#This Row],[Specjalne dolanie]]</f>
        <v>190</v>
      </c>
      <c r="K30" s="4">
        <f>ekodom34[[#This Row],[Stan po renetcji]]-ekodom34[[#This Row],[Zmiana]]</f>
        <v>369</v>
      </c>
      <c r="L30" s="4">
        <f>MAX(ekodom34[[#This Row],[Zbiornik po zmianie]],0)</f>
        <v>369</v>
      </c>
    </row>
    <row r="31" spans="1:21" x14ac:dyDescent="0.45">
      <c r="A31" s="1">
        <v>44591</v>
      </c>
      <c r="B31">
        <v>0</v>
      </c>
      <c r="C31">
        <f t="shared" si="1"/>
        <v>369</v>
      </c>
      <c r="D31">
        <f>ekodom34[[#This Row],[retencja]]+ekodom34[[#This Row],[Stan przed]]</f>
        <v>369</v>
      </c>
      <c r="E31">
        <f>IF(ekodom34[[#This Row],[Dzień tygodnia]] = 3, 260, 190)</f>
        <v>190</v>
      </c>
      <c r="F31">
        <f>WEEKDAY(ekodom34[[#This Row],[Data]],2)</f>
        <v>7</v>
      </c>
      <c r="G31" s="4">
        <f>IF(ekodom34[[#This Row],[retencja]]= 0, G30+1, 0)</f>
        <v>3</v>
      </c>
      <c r="H31" s="4">
        <f>IF(AND(AND(ekodom34[[#This Row],[Dni bez deszczu dp]] &gt;= 5, MOD(ekodom34[[#This Row],[Dni bez deszczu dp]], 5) = 0), ekodom34[[#This Row],[Czy dobry przedział ]] = "TAK"), 300, 0)</f>
        <v>0</v>
      </c>
      <c r="I31" s="4" t="str">
        <f>IF(AND(ekodom34[[#This Row],[Data]] &gt;= DATE(2022,4,1), ekodom34[[#This Row],[Data]]&lt;=DATE(2022,9, 30)), "TAK", "NIE")</f>
        <v>NIE</v>
      </c>
      <c r="J31" s="4">
        <f>ekodom34[[#This Row],[Zużycie rodzinne]]+ekodom34[[#This Row],[Specjalne dolanie]]</f>
        <v>190</v>
      </c>
      <c r="K31" s="4">
        <f>ekodom34[[#This Row],[Stan po renetcji]]-ekodom34[[#This Row],[Zmiana]]</f>
        <v>179</v>
      </c>
      <c r="L31" s="4">
        <f>MAX(ekodom34[[#This Row],[Zbiornik po zmianie]],0)</f>
        <v>179</v>
      </c>
    </row>
    <row r="32" spans="1:21" x14ac:dyDescent="0.45">
      <c r="A32" s="1">
        <v>44592</v>
      </c>
      <c r="B32">
        <v>0</v>
      </c>
      <c r="C32">
        <f t="shared" si="1"/>
        <v>179</v>
      </c>
      <c r="D32">
        <f>ekodom34[[#This Row],[retencja]]+ekodom34[[#This Row],[Stan przed]]</f>
        <v>179</v>
      </c>
      <c r="E32">
        <f>IF(ekodom34[[#This Row],[Dzień tygodnia]] = 3, 260, 190)</f>
        <v>190</v>
      </c>
      <c r="F32">
        <f>WEEKDAY(ekodom34[[#This Row],[Data]],2)</f>
        <v>1</v>
      </c>
      <c r="G32" s="4">
        <f>IF(ekodom34[[#This Row],[retencja]]= 0, G31+1, 0)</f>
        <v>4</v>
      </c>
      <c r="H32" s="4">
        <f>IF(AND(AND(ekodom34[[#This Row],[Dni bez deszczu dp]] &gt;= 5, MOD(ekodom34[[#This Row],[Dni bez deszczu dp]], 5) = 0), ekodom34[[#This Row],[Czy dobry przedział ]] = "TAK"), 300, 0)</f>
        <v>0</v>
      </c>
      <c r="I32" s="4" t="str">
        <f>IF(AND(ekodom34[[#This Row],[Data]] &gt;= DATE(2022,4,1), ekodom34[[#This Row],[Data]]&lt;=DATE(2022,9, 30)), "TAK", "NIE")</f>
        <v>NIE</v>
      </c>
      <c r="J32" s="4">
        <f>ekodom34[[#This Row],[Zużycie rodzinne]]+ekodom34[[#This Row],[Specjalne dolanie]]</f>
        <v>190</v>
      </c>
      <c r="K32" s="4">
        <f>ekodom34[[#This Row],[Stan po renetcji]]-ekodom34[[#This Row],[Zmiana]]</f>
        <v>-11</v>
      </c>
      <c r="L32" s="4">
        <f>MAX(ekodom34[[#This Row],[Zbiornik po zmianie]],0)</f>
        <v>0</v>
      </c>
    </row>
    <row r="33" spans="1:12" x14ac:dyDescent="0.45">
      <c r="A33" s="1">
        <v>44593</v>
      </c>
      <c r="B33">
        <v>0</v>
      </c>
      <c r="C33">
        <f t="shared" si="1"/>
        <v>0</v>
      </c>
      <c r="D33">
        <f>ekodom34[[#This Row],[retencja]]+ekodom34[[#This Row],[Stan przed]]</f>
        <v>0</v>
      </c>
      <c r="E33">
        <f>IF(ekodom34[[#This Row],[Dzień tygodnia]] = 3, 260, 190)</f>
        <v>190</v>
      </c>
      <c r="F33">
        <f>WEEKDAY(ekodom34[[#This Row],[Data]],2)</f>
        <v>2</v>
      </c>
      <c r="G33" s="4">
        <f>IF(ekodom34[[#This Row],[retencja]]= 0, G32+1, 0)</f>
        <v>5</v>
      </c>
      <c r="H33" s="4">
        <f>IF(AND(AND(ekodom34[[#This Row],[Dni bez deszczu dp]] &gt;= 5, MOD(ekodom34[[#This Row],[Dni bez deszczu dp]], 5) = 0), ekodom34[[#This Row],[Czy dobry przedział ]] = "TAK"), 300, 0)</f>
        <v>0</v>
      </c>
      <c r="I33" s="4" t="str">
        <f>IF(AND(ekodom34[[#This Row],[Data]] &gt;= DATE(2022,4,1), ekodom34[[#This Row],[Data]]&lt;=DATE(2022,9, 30)), "TAK", "NIE")</f>
        <v>NIE</v>
      </c>
      <c r="J33" s="4">
        <f>ekodom34[[#This Row],[Zużycie rodzinne]]+ekodom34[[#This Row],[Specjalne dolanie]]</f>
        <v>190</v>
      </c>
      <c r="K33" s="4">
        <f>ekodom34[[#This Row],[Stan po renetcji]]-ekodom34[[#This Row],[Zmiana]]</f>
        <v>-190</v>
      </c>
      <c r="L33" s="4">
        <f>MAX(ekodom34[[#This Row],[Zbiornik po zmianie]],0)</f>
        <v>0</v>
      </c>
    </row>
    <row r="34" spans="1:12" x14ac:dyDescent="0.45">
      <c r="A34" s="1">
        <v>44594</v>
      </c>
      <c r="B34">
        <v>0</v>
      </c>
      <c r="C34">
        <f t="shared" si="1"/>
        <v>0</v>
      </c>
      <c r="D34">
        <f>ekodom34[[#This Row],[retencja]]+ekodom34[[#This Row],[Stan przed]]</f>
        <v>0</v>
      </c>
      <c r="E34">
        <f>IF(ekodom34[[#This Row],[Dzień tygodnia]] = 3, 260, 190)</f>
        <v>260</v>
      </c>
      <c r="F34">
        <f>WEEKDAY(ekodom34[[#This Row],[Data]],2)</f>
        <v>3</v>
      </c>
      <c r="G34" s="4">
        <f>IF(ekodom34[[#This Row],[retencja]]= 0, G33+1, 0)</f>
        <v>6</v>
      </c>
      <c r="H34" s="4">
        <f>IF(AND(AND(ekodom34[[#This Row],[Dni bez deszczu dp]] &gt;= 5, MOD(ekodom34[[#This Row],[Dni bez deszczu dp]], 5) = 0), ekodom34[[#This Row],[Czy dobry przedział ]] = "TAK"), 300, 0)</f>
        <v>0</v>
      </c>
      <c r="I34" s="4" t="str">
        <f>IF(AND(ekodom34[[#This Row],[Data]] &gt;= DATE(2022,4,1), ekodom34[[#This Row],[Data]]&lt;=DATE(2022,9, 30)), "TAK", "NIE")</f>
        <v>NIE</v>
      </c>
      <c r="J34" s="4">
        <f>ekodom34[[#This Row],[Zużycie rodzinne]]+ekodom34[[#This Row],[Specjalne dolanie]]</f>
        <v>260</v>
      </c>
      <c r="K34" s="4">
        <f>ekodom34[[#This Row],[Stan po renetcji]]-ekodom34[[#This Row],[Zmiana]]</f>
        <v>-260</v>
      </c>
      <c r="L34" s="4">
        <f>MAX(ekodom34[[#This Row],[Zbiornik po zmianie]],0)</f>
        <v>0</v>
      </c>
    </row>
    <row r="35" spans="1:12" x14ac:dyDescent="0.45">
      <c r="A35" s="1">
        <v>44595</v>
      </c>
      <c r="B35">
        <v>0</v>
      </c>
      <c r="C35">
        <f t="shared" si="1"/>
        <v>0</v>
      </c>
      <c r="D35">
        <f>ekodom34[[#This Row],[retencja]]+ekodom34[[#This Row],[Stan przed]]</f>
        <v>0</v>
      </c>
      <c r="E35">
        <f>IF(ekodom34[[#This Row],[Dzień tygodnia]] = 3, 260, 190)</f>
        <v>190</v>
      </c>
      <c r="F35">
        <f>WEEKDAY(ekodom34[[#This Row],[Data]],2)</f>
        <v>4</v>
      </c>
      <c r="G35" s="4">
        <f>IF(ekodom34[[#This Row],[retencja]]= 0, G34+1, 0)</f>
        <v>7</v>
      </c>
      <c r="H35" s="4">
        <f>IF(AND(AND(ekodom34[[#This Row],[Dni bez deszczu dp]] &gt;= 5, MOD(ekodom34[[#This Row],[Dni bez deszczu dp]], 5) = 0), ekodom34[[#This Row],[Czy dobry przedział ]] = "TAK"), 300, 0)</f>
        <v>0</v>
      </c>
      <c r="I35" s="4" t="str">
        <f>IF(AND(ekodom34[[#This Row],[Data]] &gt;= DATE(2022,4,1), ekodom34[[#This Row],[Data]]&lt;=DATE(2022,9, 30)), "TAK", "NIE")</f>
        <v>NIE</v>
      </c>
      <c r="J35" s="4">
        <f>ekodom34[[#This Row],[Zużycie rodzinne]]+ekodom34[[#This Row],[Specjalne dolanie]]</f>
        <v>190</v>
      </c>
      <c r="K35" s="4">
        <f>ekodom34[[#This Row],[Stan po renetcji]]-ekodom34[[#This Row],[Zmiana]]</f>
        <v>-190</v>
      </c>
      <c r="L35" s="4">
        <f>MAX(ekodom34[[#This Row],[Zbiornik po zmianie]],0)</f>
        <v>0</v>
      </c>
    </row>
    <row r="36" spans="1:12" x14ac:dyDescent="0.45">
      <c r="A36" s="1">
        <v>44596</v>
      </c>
      <c r="B36">
        <v>0</v>
      </c>
      <c r="C36">
        <f t="shared" si="1"/>
        <v>0</v>
      </c>
      <c r="D36">
        <f>ekodom34[[#This Row],[retencja]]+ekodom34[[#This Row],[Stan przed]]</f>
        <v>0</v>
      </c>
      <c r="E36">
        <f>IF(ekodom34[[#This Row],[Dzień tygodnia]] = 3, 260, 190)</f>
        <v>190</v>
      </c>
      <c r="F36">
        <f>WEEKDAY(ekodom34[[#This Row],[Data]],2)</f>
        <v>5</v>
      </c>
      <c r="G36" s="4">
        <f>IF(ekodom34[[#This Row],[retencja]]= 0, G35+1, 0)</f>
        <v>8</v>
      </c>
      <c r="H36" s="4">
        <f>IF(AND(AND(ekodom34[[#This Row],[Dni bez deszczu dp]] &gt;= 5, MOD(ekodom34[[#This Row],[Dni bez deszczu dp]], 5) = 0), ekodom34[[#This Row],[Czy dobry przedział ]] = "TAK"), 300, 0)</f>
        <v>0</v>
      </c>
      <c r="I36" s="4" t="str">
        <f>IF(AND(ekodom34[[#This Row],[Data]] &gt;= DATE(2022,4,1), ekodom34[[#This Row],[Data]]&lt;=DATE(2022,9, 30)), "TAK", "NIE")</f>
        <v>NIE</v>
      </c>
      <c r="J36" s="4">
        <f>ekodom34[[#This Row],[Zużycie rodzinne]]+ekodom34[[#This Row],[Specjalne dolanie]]</f>
        <v>190</v>
      </c>
      <c r="K36" s="4">
        <f>ekodom34[[#This Row],[Stan po renetcji]]-ekodom34[[#This Row],[Zmiana]]</f>
        <v>-190</v>
      </c>
      <c r="L36" s="4">
        <f>MAX(ekodom34[[#This Row],[Zbiornik po zmianie]],0)</f>
        <v>0</v>
      </c>
    </row>
    <row r="37" spans="1:12" x14ac:dyDescent="0.45">
      <c r="A37" s="1">
        <v>44597</v>
      </c>
      <c r="B37">
        <v>97</v>
      </c>
      <c r="C37">
        <f t="shared" si="1"/>
        <v>0</v>
      </c>
      <c r="D37">
        <f>ekodom34[[#This Row],[retencja]]+ekodom34[[#This Row],[Stan przed]]</f>
        <v>97</v>
      </c>
      <c r="E37">
        <f>IF(ekodom34[[#This Row],[Dzień tygodnia]] = 3, 260, 190)</f>
        <v>190</v>
      </c>
      <c r="F37">
        <f>WEEKDAY(ekodom34[[#This Row],[Data]],2)</f>
        <v>6</v>
      </c>
      <c r="G37" s="4">
        <f>IF(ekodom34[[#This Row],[retencja]]= 0, G36+1, 0)</f>
        <v>0</v>
      </c>
      <c r="H37" s="4">
        <f>IF(AND(AND(ekodom34[[#This Row],[Dni bez deszczu dp]] &gt;= 5, MOD(ekodom34[[#This Row],[Dni bez deszczu dp]], 5) = 0), ekodom34[[#This Row],[Czy dobry przedział ]] = "TAK"), 300, 0)</f>
        <v>0</v>
      </c>
      <c r="I37" s="4" t="str">
        <f>IF(AND(ekodom34[[#This Row],[Data]] &gt;= DATE(2022,4,1), ekodom34[[#This Row],[Data]]&lt;=DATE(2022,9, 30)), "TAK", "NIE")</f>
        <v>NIE</v>
      </c>
      <c r="J37" s="4">
        <f>ekodom34[[#This Row],[Zużycie rodzinne]]+ekodom34[[#This Row],[Specjalne dolanie]]</f>
        <v>190</v>
      </c>
      <c r="K37" s="4">
        <f>ekodom34[[#This Row],[Stan po renetcji]]-ekodom34[[#This Row],[Zmiana]]</f>
        <v>-93</v>
      </c>
      <c r="L37" s="4">
        <f>MAX(ekodom34[[#This Row],[Zbiornik po zmianie]],0)</f>
        <v>0</v>
      </c>
    </row>
    <row r="38" spans="1:12" x14ac:dyDescent="0.45">
      <c r="A38" s="1">
        <v>44598</v>
      </c>
      <c r="B38">
        <v>0</v>
      </c>
      <c r="C38">
        <f t="shared" si="1"/>
        <v>0</v>
      </c>
      <c r="D38">
        <f>ekodom34[[#This Row],[retencja]]+ekodom34[[#This Row],[Stan przed]]</f>
        <v>0</v>
      </c>
      <c r="E38">
        <f>IF(ekodom34[[#This Row],[Dzień tygodnia]] = 3, 260, 190)</f>
        <v>190</v>
      </c>
      <c r="F38">
        <f>WEEKDAY(ekodom34[[#This Row],[Data]],2)</f>
        <v>7</v>
      </c>
      <c r="G38" s="4">
        <f>IF(ekodom34[[#This Row],[retencja]]= 0, G37+1, 0)</f>
        <v>1</v>
      </c>
      <c r="H38" s="4">
        <f>IF(AND(AND(ekodom34[[#This Row],[Dni bez deszczu dp]] &gt;= 5, MOD(ekodom34[[#This Row],[Dni bez deszczu dp]], 5) = 0), ekodom34[[#This Row],[Czy dobry przedział ]] = "TAK"), 300, 0)</f>
        <v>0</v>
      </c>
      <c r="I38" s="4" t="str">
        <f>IF(AND(ekodom34[[#This Row],[Data]] &gt;= DATE(2022,4,1), ekodom34[[#This Row],[Data]]&lt;=DATE(2022,9, 30)), "TAK", "NIE")</f>
        <v>NIE</v>
      </c>
      <c r="J38" s="4">
        <f>ekodom34[[#This Row],[Zużycie rodzinne]]+ekodom34[[#This Row],[Specjalne dolanie]]</f>
        <v>190</v>
      </c>
      <c r="K38" s="4">
        <f>ekodom34[[#This Row],[Stan po renetcji]]-ekodom34[[#This Row],[Zmiana]]</f>
        <v>-190</v>
      </c>
      <c r="L38" s="4">
        <f>MAX(ekodom34[[#This Row],[Zbiornik po zmianie]],0)</f>
        <v>0</v>
      </c>
    </row>
    <row r="39" spans="1:12" x14ac:dyDescent="0.45">
      <c r="A39" s="1">
        <v>44599</v>
      </c>
      <c r="B39">
        <v>99</v>
      </c>
      <c r="C39">
        <f t="shared" si="1"/>
        <v>0</v>
      </c>
      <c r="D39">
        <f>ekodom34[[#This Row],[retencja]]+ekodom34[[#This Row],[Stan przed]]</f>
        <v>99</v>
      </c>
      <c r="E39">
        <f>IF(ekodom34[[#This Row],[Dzień tygodnia]] = 3, 260, 190)</f>
        <v>190</v>
      </c>
      <c r="F39">
        <f>WEEKDAY(ekodom34[[#This Row],[Data]],2)</f>
        <v>1</v>
      </c>
      <c r="G39" s="4">
        <f>IF(ekodom34[[#This Row],[retencja]]= 0, G38+1, 0)</f>
        <v>0</v>
      </c>
      <c r="H39" s="4">
        <f>IF(AND(AND(ekodom34[[#This Row],[Dni bez deszczu dp]] &gt;= 5, MOD(ekodom34[[#This Row],[Dni bez deszczu dp]], 5) = 0), ekodom34[[#This Row],[Czy dobry przedział ]] = "TAK"), 300, 0)</f>
        <v>0</v>
      </c>
      <c r="I39" s="4" t="str">
        <f>IF(AND(ekodom34[[#This Row],[Data]] &gt;= DATE(2022,4,1), ekodom34[[#This Row],[Data]]&lt;=DATE(2022,9, 30)), "TAK", "NIE")</f>
        <v>NIE</v>
      </c>
      <c r="J39" s="4">
        <f>ekodom34[[#This Row],[Zużycie rodzinne]]+ekodom34[[#This Row],[Specjalne dolanie]]</f>
        <v>190</v>
      </c>
      <c r="K39" s="4">
        <f>ekodom34[[#This Row],[Stan po renetcji]]-ekodom34[[#This Row],[Zmiana]]</f>
        <v>-91</v>
      </c>
      <c r="L39" s="4">
        <f>MAX(ekodom34[[#This Row],[Zbiornik po zmianie]],0)</f>
        <v>0</v>
      </c>
    </row>
    <row r="40" spans="1:12" x14ac:dyDescent="0.45">
      <c r="A40" s="1">
        <v>44600</v>
      </c>
      <c r="B40">
        <v>0</v>
      </c>
      <c r="C40">
        <f t="shared" si="1"/>
        <v>0</v>
      </c>
      <c r="D40">
        <f>ekodom34[[#This Row],[retencja]]+ekodom34[[#This Row],[Stan przed]]</f>
        <v>0</v>
      </c>
      <c r="E40">
        <f>IF(ekodom34[[#This Row],[Dzień tygodnia]] = 3, 260, 190)</f>
        <v>190</v>
      </c>
      <c r="F40">
        <f>WEEKDAY(ekodom34[[#This Row],[Data]],2)</f>
        <v>2</v>
      </c>
      <c r="G40" s="4">
        <f>IF(ekodom34[[#This Row],[retencja]]= 0, G39+1, 0)</f>
        <v>1</v>
      </c>
      <c r="H40" s="4">
        <f>IF(AND(AND(ekodom34[[#This Row],[Dni bez deszczu dp]] &gt;= 5, MOD(ekodom34[[#This Row],[Dni bez deszczu dp]], 5) = 0), ekodom34[[#This Row],[Czy dobry przedział ]] = "TAK"), 300, 0)</f>
        <v>0</v>
      </c>
      <c r="I40" s="4" t="str">
        <f>IF(AND(ekodom34[[#This Row],[Data]] &gt;= DATE(2022,4,1), ekodom34[[#This Row],[Data]]&lt;=DATE(2022,9, 30)), "TAK", "NIE")</f>
        <v>NIE</v>
      </c>
      <c r="J40" s="4">
        <f>ekodom34[[#This Row],[Zużycie rodzinne]]+ekodom34[[#This Row],[Specjalne dolanie]]</f>
        <v>190</v>
      </c>
      <c r="K40" s="4">
        <f>ekodom34[[#This Row],[Stan po renetcji]]-ekodom34[[#This Row],[Zmiana]]</f>
        <v>-190</v>
      </c>
      <c r="L40" s="4">
        <f>MAX(ekodom34[[#This Row],[Zbiornik po zmianie]],0)</f>
        <v>0</v>
      </c>
    </row>
    <row r="41" spans="1:12" x14ac:dyDescent="0.45">
      <c r="A41" s="1">
        <v>44601</v>
      </c>
      <c r="B41">
        <v>0</v>
      </c>
      <c r="C41">
        <f t="shared" si="1"/>
        <v>0</v>
      </c>
      <c r="D41">
        <f>ekodom34[[#This Row],[retencja]]+ekodom34[[#This Row],[Stan przed]]</f>
        <v>0</v>
      </c>
      <c r="E41">
        <f>IF(ekodom34[[#This Row],[Dzień tygodnia]] = 3, 260, 190)</f>
        <v>260</v>
      </c>
      <c r="F41">
        <f>WEEKDAY(ekodom34[[#This Row],[Data]],2)</f>
        <v>3</v>
      </c>
      <c r="G41" s="4">
        <f>IF(ekodom34[[#This Row],[retencja]]= 0, G40+1, 0)</f>
        <v>2</v>
      </c>
      <c r="H41" s="4">
        <f>IF(AND(AND(ekodom34[[#This Row],[Dni bez deszczu dp]] &gt;= 5, MOD(ekodom34[[#This Row],[Dni bez deszczu dp]], 5) = 0), ekodom34[[#This Row],[Czy dobry przedział ]] = "TAK"), 300, 0)</f>
        <v>0</v>
      </c>
      <c r="I41" s="4" t="str">
        <f>IF(AND(ekodom34[[#This Row],[Data]] &gt;= DATE(2022,4,1), ekodom34[[#This Row],[Data]]&lt;=DATE(2022,9, 30)), "TAK", "NIE")</f>
        <v>NIE</v>
      </c>
      <c r="J41" s="4">
        <f>ekodom34[[#This Row],[Zużycie rodzinne]]+ekodom34[[#This Row],[Specjalne dolanie]]</f>
        <v>260</v>
      </c>
      <c r="K41" s="4">
        <f>ekodom34[[#This Row],[Stan po renetcji]]-ekodom34[[#This Row],[Zmiana]]</f>
        <v>-260</v>
      </c>
      <c r="L41" s="4">
        <f>MAX(ekodom34[[#This Row],[Zbiornik po zmianie]],0)</f>
        <v>0</v>
      </c>
    </row>
    <row r="42" spans="1:12" x14ac:dyDescent="0.45">
      <c r="A42" s="1">
        <v>44602</v>
      </c>
      <c r="B42">
        <v>0</v>
      </c>
      <c r="C42">
        <f t="shared" si="1"/>
        <v>0</v>
      </c>
      <c r="D42">
        <f>ekodom34[[#This Row],[retencja]]+ekodom34[[#This Row],[Stan przed]]</f>
        <v>0</v>
      </c>
      <c r="E42">
        <f>IF(ekodom34[[#This Row],[Dzień tygodnia]] = 3, 260, 190)</f>
        <v>190</v>
      </c>
      <c r="F42">
        <f>WEEKDAY(ekodom34[[#This Row],[Data]],2)</f>
        <v>4</v>
      </c>
      <c r="G42" s="4">
        <f>IF(ekodom34[[#This Row],[retencja]]= 0, G41+1, 0)</f>
        <v>3</v>
      </c>
      <c r="H42" s="4">
        <f>IF(AND(AND(ekodom34[[#This Row],[Dni bez deszczu dp]] &gt;= 5, MOD(ekodom34[[#This Row],[Dni bez deszczu dp]], 5) = 0), ekodom34[[#This Row],[Czy dobry przedział ]] = "TAK"), 300, 0)</f>
        <v>0</v>
      </c>
      <c r="I42" s="4" t="str">
        <f>IF(AND(ekodom34[[#This Row],[Data]] &gt;= DATE(2022,4,1), ekodom34[[#This Row],[Data]]&lt;=DATE(2022,9, 30)), "TAK", "NIE")</f>
        <v>NIE</v>
      </c>
      <c r="J42" s="4">
        <f>ekodom34[[#This Row],[Zużycie rodzinne]]+ekodom34[[#This Row],[Specjalne dolanie]]</f>
        <v>190</v>
      </c>
      <c r="K42" s="4">
        <f>ekodom34[[#This Row],[Stan po renetcji]]-ekodom34[[#This Row],[Zmiana]]</f>
        <v>-190</v>
      </c>
      <c r="L42" s="4">
        <f>MAX(ekodom34[[#This Row],[Zbiornik po zmianie]],0)</f>
        <v>0</v>
      </c>
    </row>
    <row r="43" spans="1:12" x14ac:dyDescent="0.45">
      <c r="A43" s="1">
        <v>44603</v>
      </c>
      <c r="B43">
        <v>97</v>
      </c>
      <c r="C43">
        <f t="shared" si="1"/>
        <v>0</v>
      </c>
      <c r="D43">
        <f>ekodom34[[#This Row],[retencja]]+ekodom34[[#This Row],[Stan przed]]</f>
        <v>97</v>
      </c>
      <c r="E43">
        <f>IF(ekodom34[[#This Row],[Dzień tygodnia]] = 3, 260, 190)</f>
        <v>190</v>
      </c>
      <c r="F43">
        <f>WEEKDAY(ekodom34[[#This Row],[Data]],2)</f>
        <v>5</v>
      </c>
      <c r="G43" s="4">
        <f>IF(ekodom34[[#This Row],[retencja]]= 0, G42+1, 0)</f>
        <v>0</v>
      </c>
      <c r="H43" s="4">
        <f>IF(AND(AND(ekodom34[[#This Row],[Dni bez deszczu dp]] &gt;= 5, MOD(ekodom34[[#This Row],[Dni bez deszczu dp]], 5) = 0), ekodom34[[#This Row],[Czy dobry przedział ]] = "TAK"), 300, 0)</f>
        <v>0</v>
      </c>
      <c r="I43" s="4" t="str">
        <f>IF(AND(ekodom34[[#This Row],[Data]] &gt;= DATE(2022,4,1), ekodom34[[#This Row],[Data]]&lt;=DATE(2022,9, 30)), "TAK", "NIE")</f>
        <v>NIE</v>
      </c>
      <c r="J43" s="4">
        <f>ekodom34[[#This Row],[Zużycie rodzinne]]+ekodom34[[#This Row],[Specjalne dolanie]]</f>
        <v>190</v>
      </c>
      <c r="K43" s="4">
        <f>ekodom34[[#This Row],[Stan po renetcji]]-ekodom34[[#This Row],[Zmiana]]</f>
        <v>-93</v>
      </c>
      <c r="L43" s="4">
        <f>MAX(ekodom34[[#This Row],[Zbiornik po zmianie]],0)</f>
        <v>0</v>
      </c>
    </row>
    <row r="44" spans="1:12" x14ac:dyDescent="0.45">
      <c r="A44" s="1">
        <v>44604</v>
      </c>
      <c r="B44">
        <v>83</v>
      </c>
      <c r="C44">
        <f t="shared" si="1"/>
        <v>0</v>
      </c>
      <c r="D44">
        <f>ekodom34[[#This Row],[retencja]]+ekodom34[[#This Row],[Stan przed]]</f>
        <v>83</v>
      </c>
      <c r="E44">
        <f>IF(ekodom34[[#This Row],[Dzień tygodnia]] = 3, 260, 190)</f>
        <v>190</v>
      </c>
      <c r="F44">
        <f>WEEKDAY(ekodom34[[#This Row],[Data]],2)</f>
        <v>6</v>
      </c>
      <c r="G44" s="4">
        <f>IF(ekodom34[[#This Row],[retencja]]= 0, G43+1, 0)</f>
        <v>0</v>
      </c>
      <c r="H44" s="4">
        <f>IF(AND(AND(ekodom34[[#This Row],[Dni bez deszczu dp]] &gt;= 5, MOD(ekodom34[[#This Row],[Dni bez deszczu dp]], 5) = 0), ekodom34[[#This Row],[Czy dobry przedział ]] = "TAK"), 300, 0)</f>
        <v>0</v>
      </c>
      <c r="I44" s="4" t="str">
        <f>IF(AND(ekodom34[[#This Row],[Data]] &gt;= DATE(2022,4,1), ekodom34[[#This Row],[Data]]&lt;=DATE(2022,9, 30)), "TAK", "NIE")</f>
        <v>NIE</v>
      </c>
      <c r="J44" s="4">
        <f>ekodom34[[#This Row],[Zużycie rodzinne]]+ekodom34[[#This Row],[Specjalne dolanie]]</f>
        <v>190</v>
      </c>
      <c r="K44" s="4">
        <f>ekodom34[[#This Row],[Stan po renetcji]]-ekodom34[[#This Row],[Zmiana]]</f>
        <v>-107</v>
      </c>
      <c r="L44" s="4">
        <f>MAX(ekodom34[[#This Row],[Zbiornik po zmianie]],0)</f>
        <v>0</v>
      </c>
    </row>
    <row r="45" spans="1:12" x14ac:dyDescent="0.45">
      <c r="A45" s="1">
        <v>44605</v>
      </c>
      <c r="B45">
        <v>77</v>
      </c>
      <c r="C45">
        <f t="shared" si="1"/>
        <v>0</v>
      </c>
      <c r="D45">
        <f>ekodom34[[#This Row],[retencja]]+ekodom34[[#This Row],[Stan przed]]</f>
        <v>77</v>
      </c>
      <c r="E45">
        <f>IF(ekodom34[[#This Row],[Dzień tygodnia]] = 3, 260, 190)</f>
        <v>190</v>
      </c>
      <c r="F45">
        <f>WEEKDAY(ekodom34[[#This Row],[Data]],2)</f>
        <v>7</v>
      </c>
      <c r="G45" s="4">
        <f>IF(ekodom34[[#This Row],[retencja]]= 0, G44+1, 0)</f>
        <v>0</v>
      </c>
      <c r="H45" s="4">
        <f>IF(AND(AND(ekodom34[[#This Row],[Dni bez deszczu dp]] &gt;= 5, MOD(ekodom34[[#This Row],[Dni bez deszczu dp]], 5) = 0), ekodom34[[#This Row],[Czy dobry przedział ]] = "TAK"), 300, 0)</f>
        <v>0</v>
      </c>
      <c r="I45" s="4" t="str">
        <f>IF(AND(ekodom34[[#This Row],[Data]] &gt;= DATE(2022,4,1), ekodom34[[#This Row],[Data]]&lt;=DATE(2022,9, 30)), "TAK", "NIE")</f>
        <v>NIE</v>
      </c>
      <c r="J45" s="4">
        <f>ekodom34[[#This Row],[Zużycie rodzinne]]+ekodom34[[#This Row],[Specjalne dolanie]]</f>
        <v>190</v>
      </c>
      <c r="K45" s="4">
        <f>ekodom34[[#This Row],[Stan po renetcji]]-ekodom34[[#This Row],[Zmiana]]</f>
        <v>-113</v>
      </c>
      <c r="L45" s="4">
        <f>MAX(ekodom34[[#This Row],[Zbiornik po zmianie]],0)</f>
        <v>0</v>
      </c>
    </row>
    <row r="46" spans="1:12" x14ac:dyDescent="0.45">
      <c r="A46" s="1">
        <v>44606</v>
      </c>
      <c r="B46">
        <v>195</v>
      </c>
      <c r="C46">
        <f t="shared" si="1"/>
        <v>0</v>
      </c>
      <c r="D46">
        <f>ekodom34[[#This Row],[retencja]]+ekodom34[[#This Row],[Stan przed]]</f>
        <v>195</v>
      </c>
      <c r="E46">
        <f>IF(ekodom34[[#This Row],[Dzień tygodnia]] = 3, 260, 190)</f>
        <v>190</v>
      </c>
      <c r="F46">
        <f>WEEKDAY(ekodom34[[#This Row],[Data]],2)</f>
        <v>1</v>
      </c>
      <c r="G46" s="4">
        <f>IF(ekodom34[[#This Row],[retencja]]= 0, G45+1, 0)</f>
        <v>0</v>
      </c>
      <c r="H46" s="4">
        <f>IF(AND(AND(ekodom34[[#This Row],[Dni bez deszczu dp]] &gt;= 5, MOD(ekodom34[[#This Row],[Dni bez deszczu dp]], 5) = 0), ekodom34[[#This Row],[Czy dobry przedział ]] = "TAK"), 300, 0)</f>
        <v>0</v>
      </c>
      <c r="I46" s="4" t="str">
        <f>IF(AND(ekodom34[[#This Row],[Data]] &gt;= DATE(2022,4,1), ekodom34[[#This Row],[Data]]&lt;=DATE(2022,9, 30)), "TAK", "NIE")</f>
        <v>NIE</v>
      </c>
      <c r="J46" s="4">
        <f>ekodom34[[#This Row],[Zużycie rodzinne]]+ekodom34[[#This Row],[Specjalne dolanie]]</f>
        <v>190</v>
      </c>
      <c r="K46" s="4">
        <f>ekodom34[[#This Row],[Stan po renetcji]]-ekodom34[[#This Row],[Zmiana]]</f>
        <v>5</v>
      </c>
      <c r="L46" s="4">
        <f>MAX(ekodom34[[#This Row],[Zbiornik po zmianie]],0)</f>
        <v>5</v>
      </c>
    </row>
    <row r="47" spans="1:12" x14ac:dyDescent="0.45">
      <c r="A47" s="1">
        <v>44607</v>
      </c>
      <c r="B47">
        <v>145</v>
      </c>
      <c r="C47">
        <f t="shared" si="1"/>
        <v>5</v>
      </c>
      <c r="D47">
        <f>ekodom34[[#This Row],[retencja]]+ekodom34[[#This Row],[Stan przed]]</f>
        <v>150</v>
      </c>
      <c r="E47">
        <f>IF(ekodom34[[#This Row],[Dzień tygodnia]] = 3, 260, 190)</f>
        <v>190</v>
      </c>
      <c r="F47">
        <f>WEEKDAY(ekodom34[[#This Row],[Data]],2)</f>
        <v>2</v>
      </c>
      <c r="G47" s="4">
        <f>IF(ekodom34[[#This Row],[retencja]]= 0, G46+1, 0)</f>
        <v>0</v>
      </c>
      <c r="H47" s="4">
        <f>IF(AND(AND(ekodom34[[#This Row],[Dni bez deszczu dp]] &gt;= 5, MOD(ekodom34[[#This Row],[Dni bez deszczu dp]], 5) = 0), ekodom34[[#This Row],[Czy dobry przedział ]] = "TAK"), 300, 0)</f>
        <v>0</v>
      </c>
      <c r="I47" s="4" t="str">
        <f>IF(AND(ekodom34[[#This Row],[Data]] &gt;= DATE(2022,4,1), ekodom34[[#This Row],[Data]]&lt;=DATE(2022,9, 30)), "TAK", "NIE")</f>
        <v>NIE</v>
      </c>
      <c r="J47" s="4">
        <f>ekodom34[[#This Row],[Zużycie rodzinne]]+ekodom34[[#This Row],[Specjalne dolanie]]</f>
        <v>190</v>
      </c>
      <c r="K47" s="4">
        <f>ekodom34[[#This Row],[Stan po renetcji]]-ekodom34[[#This Row],[Zmiana]]</f>
        <v>-40</v>
      </c>
      <c r="L47" s="4">
        <f>MAX(ekodom34[[#This Row],[Zbiornik po zmianie]],0)</f>
        <v>0</v>
      </c>
    </row>
    <row r="48" spans="1:12" x14ac:dyDescent="0.45">
      <c r="A48" s="1">
        <v>44608</v>
      </c>
      <c r="B48">
        <v>90</v>
      </c>
      <c r="C48">
        <f t="shared" si="1"/>
        <v>0</v>
      </c>
      <c r="D48">
        <f>ekodom34[[#This Row],[retencja]]+ekodom34[[#This Row],[Stan przed]]</f>
        <v>90</v>
      </c>
      <c r="E48">
        <f>IF(ekodom34[[#This Row],[Dzień tygodnia]] = 3, 260, 190)</f>
        <v>260</v>
      </c>
      <c r="F48">
        <f>WEEKDAY(ekodom34[[#This Row],[Data]],2)</f>
        <v>3</v>
      </c>
      <c r="G48" s="4">
        <f>IF(ekodom34[[#This Row],[retencja]]= 0, G47+1, 0)</f>
        <v>0</v>
      </c>
      <c r="H48" s="4">
        <f>IF(AND(AND(ekodom34[[#This Row],[Dni bez deszczu dp]] &gt;= 5, MOD(ekodom34[[#This Row],[Dni bez deszczu dp]], 5) = 0), ekodom34[[#This Row],[Czy dobry przedział ]] = "TAK"), 300, 0)</f>
        <v>0</v>
      </c>
      <c r="I48" s="4" t="str">
        <f>IF(AND(ekodom34[[#This Row],[Data]] &gt;= DATE(2022,4,1), ekodom34[[#This Row],[Data]]&lt;=DATE(2022,9, 30)), "TAK", "NIE")</f>
        <v>NIE</v>
      </c>
      <c r="J48" s="4">
        <f>ekodom34[[#This Row],[Zużycie rodzinne]]+ekodom34[[#This Row],[Specjalne dolanie]]</f>
        <v>260</v>
      </c>
      <c r="K48" s="4">
        <f>ekodom34[[#This Row],[Stan po renetcji]]-ekodom34[[#This Row],[Zmiana]]</f>
        <v>-170</v>
      </c>
      <c r="L48" s="4">
        <f>MAX(ekodom34[[#This Row],[Zbiornik po zmianie]],0)</f>
        <v>0</v>
      </c>
    </row>
    <row r="49" spans="1:12" x14ac:dyDescent="0.45">
      <c r="A49" s="1">
        <v>44609</v>
      </c>
      <c r="B49">
        <v>0</v>
      </c>
      <c r="C49">
        <f t="shared" si="1"/>
        <v>0</v>
      </c>
      <c r="D49">
        <f>ekodom34[[#This Row],[retencja]]+ekodom34[[#This Row],[Stan przed]]</f>
        <v>0</v>
      </c>
      <c r="E49">
        <f>IF(ekodom34[[#This Row],[Dzień tygodnia]] = 3, 260, 190)</f>
        <v>190</v>
      </c>
      <c r="F49">
        <f>WEEKDAY(ekodom34[[#This Row],[Data]],2)</f>
        <v>4</v>
      </c>
      <c r="G49" s="4">
        <f>IF(ekodom34[[#This Row],[retencja]]= 0, G48+1, 0)</f>
        <v>1</v>
      </c>
      <c r="H49" s="4">
        <f>IF(AND(AND(ekodom34[[#This Row],[Dni bez deszczu dp]] &gt;= 5, MOD(ekodom34[[#This Row],[Dni bez deszczu dp]], 5) = 0), ekodom34[[#This Row],[Czy dobry przedział ]] = "TAK"), 300, 0)</f>
        <v>0</v>
      </c>
      <c r="I49" s="4" t="str">
        <f>IF(AND(ekodom34[[#This Row],[Data]] &gt;= DATE(2022,4,1), ekodom34[[#This Row],[Data]]&lt;=DATE(2022,9, 30)), "TAK", "NIE")</f>
        <v>NIE</v>
      </c>
      <c r="J49" s="4">
        <f>ekodom34[[#This Row],[Zużycie rodzinne]]+ekodom34[[#This Row],[Specjalne dolanie]]</f>
        <v>190</v>
      </c>
      <c r="K49" s="4">
        <f>ekodom34[[#This Row],[Stan po renetcji]]-ekodom34[[#This Row],[Zmiana]]</f>
        <v>-190</v>
      </c>
      <c r="L49" s="4">
        <f>MAX(ekodom34[[#This Row],[Zbiornik po zmianie]],0)</f>
        <v>0</v>
      </c>
    </row>
    <row r="50" spans="1:12" x14ac:dyDescent="0.45">
      <c r="A50" s="1">
        <v>44610</v>
      </c>
      <c r="B50">
        <v>0</v>
      </c>
      <c r="C50">
        <f t="shared" si="1"/>
        <v>0</v>
      </c>
      <c r="D50">
        <f>ekodom34[[#This Row],[retencja]]+ekodom34[[#This Row],[Stan przed]]</f>
        <v>0</v>
      </c>
      <c r="E50">
        <f>IF(ekodom34[[#This Row],[Dzień tygodnia]] = 3, 260, 190)</f>
        <v>190</v>
      </c>
      <c r="F50">
        <f>WEEKDAY(ekodom34[[#This Row],[Data]],2)</f>
        <v>5</v>
      </c>
      <c r="G50" s="4">
        <f>IF(ekodom34[[#This Row],[retencja]]= 0, G49+1, 0)</f>
        <v>2</v>
      </c>
      <c r="H50" s="4">
        <f>IF(AND(AND(ekodom34[[#This Row],[Dni bez deszczu dp]] &gt;= 5, MOD(ekodom34[[#This Row],[Dni bez deszczu dp]], 5) = 0), ekodom34[[#This Row],[Czy dobry przedział ]] = "TAK"), 300, 0)</f>
        <v>0</v>
      </c>
      <c r="I50" s="4" t="str">
        <f>IF(AND(ekodom34[[#This Row],[Data]] &gt;= DATE(2022,4,1), ekodom34[[#This Row],[Data]]&lt;=DATE(2022,9, 30)), "TAK", "NIE")</f>
        <v>NIE</v>
      </c>
      <c r="J50" s="4">
        <f>ekodom34[[#This Row],[Zużycie rodzinne]]+ekodom34[[#This Row],[Specjalne dolanie]]</f>
        <v>190</v>
      </c>
      <c r="K50" s="4">
        <f>ekodom34[[#This Row],[Stan po renetcji]]-ekodom34[[#This Row],[Zmiana]]</f>
        <v>-190</v>
      </c>
      <c r="L50" s="4">
        <f>MAX(ekodom34[[#This Row],[Zbiornik po zmianie]],0)</f>
        <v>0</v>
      </c>
    </row>
    <row r="51" spans="1:12" x14ac:dyDescent="0.45">
      <c r="A51" s="1">
        <v>44611</v>
      </c>
      <c r="B51">
        <v>93</v>
      </c>
      <c r="C51">
        <f t="shared" si="1"/>
        <v>0</v>
      </c>
      <c r="D51">
        <f>ekodom34[[#This Row],[retencja]]+ekodom34[[#This Row],[Stan przed]]</f>
        <v>93</v>
      </c>
      <c r="E51">
        <f>IF(ekodom34[[#This Row],[Dzień tygodnia]] = 3, 260, 190)</f>
        <v>190</v>
      </c>
      <c r="F51">
        <f>WEEKDAY(ekodom34[[#This Row],[Data]],2)</f>
        <v>6</v>
      </c>
      <c r="G51" s="4">
        <f>IF(ekodom34[[#This Row],[retencja]]= 0, G50+1, 0)</f>
        <v>0</v>
      </c>
      <c r="H51" s="4">
        <f>IF(AND(AND(ekodom34[[#This Row],[Dni bez deszczu dp]] &gt;= 5, MOD(ekodom34[[#This Row],[Dni bez deszczu dp]], 5) = 0), ekodom34[[#This Row],[Czy dobry przedział ]] = "TAK"), 300, 0)</f>
        <v>0</v>
      </c>
      <c r="I51" s="4" t="str">
        <f>IF(AND(ekodom34[[#This Row],[Data]] &gt;= DATE(2022,4,1), ekodom34[[#This Row],[Data]]&lt;=DATE(2022,9, 30)), "TAK", "NIE")</f>
        <v>NIE</v>
      </c>
      <c r="J51" s="4">
        <f>ekodom34[[#This Row],[Zużycie rodzinne]]+ekodom34[[#This Row],[Specjalne dolanie]]</f>
        <v>190</v>
      </c>
      <c r="K51" s="4">
        <f>ekodom34[[#This Row],[Stan po renetcji]]-ekodom34[[#This Row],[Zmiana]]</f>
        <v>-97</v>
      </c>
      <c r="L51" s="4">
        <f>MAX(ekodom34[[#This Row],[Zbiornik po zmianie]],0)</f>
        <v>0</v>
      </c>
    </row>
    <row r="52" spans="1:12" x14ac:dyDescent="0.45">
      <c r="A52" s="1">
        <v>44612</v>
      </c>
      <c r="B52">
        <v>0</v>
      </c>
      <c r="C52">
        <f t="shared" si="1"/>
        <v>0</v>
      </c>
      <c r="D52">
        <f>ekodom34[[#This Row],[retencja]]+ekodom34[[#This Row],[Stan przed]]</f>
        <v>0</v>
      </c>
      <c r="E52">
        <f>IF(ekodom34[[#This Row],[Dzień tygodnia]] = 3, 260, 190)</f>
        <v>190</v>
      </c>
      <c r="F52">
        <f>WEEKDAY(ekodom34[[#This Row],[Data]],2)</f>
        <v>7</v>
      </c>
      <c r="G52" s="4">
        <f>IF(ekodom34[[#This Row],[retencja]]= 0, G51+1, 0)</f>
        <v>1</v>
      </c>
      <c r="H52" s="4">
        <f>IF(AND(AND(ekodom34[[#This Row],[Dni bez deszczu dp]] &gt;= 5, MOD(ekodom34[[#This Row],[Dni bez deszczu dp]], 5) = 0), ekodom34[[#This Row],[Czy dobry przedział ]] = "TAK"), 300, 0)</f>
        <v>0</v>
      </c>
      <c r="I52" s="4" t="str">
        <f>IF(AND(ekodom34[[#This Row],[Data]] &gt;= DATE(2022,4,1), ekodom34[[#This Row],[Data]]&lt;=DATE(2022,9, 30)), "TAK", "NIE")</f>
        <v>NIE</v>
      </c>
      <c r="J52" s="4">
        <f>ekodom34[[#This Row],[Zużycie rodzinne]]+ekodom34[[#This Row],[Specjalne dolanie]]</f>
        <v>190</v>
      </c>
      <c r="K52" s="4">
        <f>ekodom34[[#This Row],[Stan po renetcji]]-ekodom34[[#This Row],[Zmiana]]</f>
        <v>-190</v>
      </c>
      <c r="L52" s="4">
        <f>MAX(ekodom34[[#This Row],[Zbiornik po zmianie]],0)</f>
        <v>0</v>
      </c>
    </row>
    <row r="53" spans="1:12" x14ac:dyDescent="0.45">
      <c r="A53" s="1">
        <v>44613</v>
      </c>
      <c r="B53">
        <v>0</v>
      </c>
      <c r="C53">
        <f t="shared" si="1"/>
        <v>0</v>
      </c>
      <c r="D53">
        <f>ekodom34[[#This Row],[retencja]]+ekodom34[[#This Row],[Stan przed]]</f>
        <v>0</v>
      </c>
      <c r="E53">
        <f>IF(ekodom34[[#This Row],[Dzień tygodnia]] = 3, 260, 190)</f>
        <v>190</v>
      </c>
      <c r="F53">
        <f>WEEKDAY(ekodom34[[#This Row],[Data]],2)</f>
        <v>1</v>
      </c>
      <c r="G53" s="4">
        <f>IF(ekodom34[[#This Row],[retencja]]= 0, G52+1, 0)</f>
        <v>2</v>
      </c>
      <c r="H53" s="4">
        <f>IF(AND(AND(ekodom34[[#This Row],[Dni bez deszczu dp]] &gt;= 5, MOD(ekodom34[[#This Row],[Dni bez deszczu dp]], 5) = 0), ekodom34[[#This Row],[Czy dobry przedział ]] = "TAK"), 300, 0)</f>
        <v>0</v>
      </c>
      <c r="I53" s="4" t="str">
        <f>IF(AND(ekodom34[[#This Row],[Data]] &gt;= DATE(2022,4,1), ekodom34[[#This Row],[Data]]&lt;=DATE(2022,9, 30)), "TAK", "NIE")</f>
        <v>NIE</v>
      </c>
      <c r="J53" s="4">
        <f>ekodom34[[#This Row],[Zużycie rodzinne]]+ekodom34[[#This Row],[Specjalne dolanie]]</f>
        <v>190</v>
      </c>
      <c r="K53" s="4">
        <f>ekodom34[[#This Row],[Stan po renetcji]]-ekodom34[[#This Row],[Zmiana]]</f>
        <v>-190</v>
      </c>
      <c r="L53" s="4">
        <f>MAX(ekodom34[[#This Row],[Zbiornik po zmianie]],0)</f>
        <v>0</v>
      </c>
    </row>
    <row r="54" spans="1:12" x14ac:dyDescent="0.45">
      <c r="A54" s="1">
        <v>44614</v>
      </c>
      <c r="B54">
        <v>93</v>
      </c>
      <c r="C54">
        <f t="shared" si="1"/>
        <v>0</v>
      </c>
      <c r="D54">
        <f>ekodom34[[#This Row],[retencja]]+ekodom34[[#This Row],[Stan przed]]</f>
        <v>93</v>
      </c>
      <c r="E54">
        <f>IF(ekodom34[[#This Row],[Dzień tygodnia]] = 3, 260, 190)</f>
        <v>190</v>
      </c>
      <c r="F54">
        <f>WEEKDAY(ekodom34[[#This Row],[Data]],2)</f>
        <v>2</v>
      </c>
      <c r="G54" s="4">
        <f>IF(ekodom34[[#This Row],[retencja]]= 0, G53+1, 0)</f>
        <v>0</v>
      </c>
      <c r="H54" s="4">
        <f>IF(AND(AND(ekodom34[[#This Row],[Dni bez deszczu dp]] &gt;= 5, MOD(ekodom34[[#This Row],[Dni bez deszczu dp]], 5) = 0), ekodom34[[#This Row],[Czy dobry przedział ]] = "TAK"), 300, 0)</f>
        <v>0</v>
      </c>
      <c r="I54" s="4" t="str">
        <f>IF(AND(ekodom34[[#This Row],[Data]] &gt;= DATE(2022,4,1), ekodom34[[#This Row],[Data]]&lt;=DATE(2022,9, 30)), "TAK", "NIE")</f>
        <v>NIE</v>
      </c>
      <c r="J54" s="4">
        <f>ekodom34[[#This Row],[Zużycie rodzinne]]+ekodom34[[#This Row],[Specjalne dolanie]]</f>
        <v>190</v>
      </c>
      <c r="K54" s="4">
        <f>ekodom34[[#This Row],[Stan po renetcji]]-ekodom34[[#This Row],[Zmiana]]</f>
        <v>-97</v>
      </c>
      <c r="L54" s="4">
        <f>MAX(ekodom34[[#This Row],[Zbiornik po zmianie]],0)</f>
        <v>0</v>
      </c>
    </row>
    <row r="55" spans="1:12" x14ac:dyDescent="0.45">
      <c r="A55" s="1">
        <v>44615</v>
      </c>
      <c r="B55">
        <v>0</v>
      </c>
      <c r="C55">
        <f t="shared" si="1"/>
        <v>0</v>
      </c>
      <c r="D55">
        <f>ekodom34[[#This Row],[retencja]]+ekodom34[[#This Row],[Stan przed]]</f>
        <v>0</v>
      </c>
      <c r="E55">
        <f>IF(ekodom34[[#This Row],[Dzień tygodnia]] = 3, 260, 190)</f>
        <v>260</v>
      </c>
      <c r="F55">
        <f>WEEKDAY(ekodom34[[#This Row],[Data]],2)</f>
        <v>3</v>
      </c>
      <c r="G55" s="4">
        <f>IF(ekodom34[[#This Row],[retencja]]= 0, G54+1, 0)</f>
        <v>1</v>
      </c>
      <c r="H55" s="4">
        <f>IF(AND(AND(ekodom34[[#This Row],[Dni bez deszczu dp]] &gt;= 5, MOD(ekodom34[[#This Row],[Dni bez deszczu dp]], 5) = 0), ekodom34[[#This Row],[Czy dobry przedział ]] = "TAK"), 300, 0)</f>
        <v>0</v>
      </c>
      <c r="I55" s="4" t="str">
        <f>IF(AND(ekodom34[[#This Row],[Data]] &gt;= DATE(2022,4,1), ekodom34[[#This Row],[Data]]&lt;=DATE(2022,9, 30)), "TAK", "NIE")</f>
        <v>NIE</v>
      </c>
      <c r="J55" s="4">
        <f>ekodom34[[#This Row],[Zużycie rodzinne]]+ekodom34[[#This Row],[Specjalne dolanie]]</f>
        <v>260</v>
      </c>
      <c r="K55" s="4">
        <f>ekodom34[[#This Row],[Stan po renetcji]]-ekodom34[[#This Row],[Zmiana]]</f>
        <v>-260</v>
      </c>
      <c r="L55" s="4">
        <f>MAX(ekodom34[[#This Row],[Zbiornik po zmianie]],0)</f>
        <v>0</v>
      </c>
    </row>
    <row r="56" spans="1:12" x14ac:dyDescent="0.45">
      <c r="A56" s="1">
        <v>44616</v>
      </c>
      <c r="B56">
        <v>0</v>
      </c>
      <c r="C56">
        <f t="shared" si="1"/>
        <v>0</v>
      </c>
      <c r="D56">
        <f>ekodom34[[#This Row],[retencja]]+ekodom34[[#This Row],[Stan przed]]</f>
        <v>0</v>
      </c>
      <c r="E56">
        <f>IF(ekodom34[[#This Row],[Dzień tygodnia]] = 3, 260, 190)</f>
        <v>190</v>
      </c>
      <c r="F56">
        <f>WEEKDAY(ekodom34[[#This Row],[Data]],2)</f>
        <v>4</v>
      </c>
      <c r="G56" s="4">
        <f>IF(ekodom34[[#This Row],[retencja]]= 0, G55+1, 0)</f>
        <v>2</v>
      </c>
      <c r="H56" s="4">
        <f>IF(AND(AND(ekodom34[[#This Row],[Dni bez deszczu dp]] &gt;= 5, MOD(ekodom34[[#This Row],[Dni bez deszczu dp]], 5) = 0), ekodom34[[#This Row],[Czy dobry przedział ]] = "TAK"), 300, 0)</f>
        <v>0</v>
      </c>
      <c r="I56" s="4" t="str">
        <f>IF(AND(ekodom34[[#This Row],[Data]] &gt;= DATE(2022,4,1), ekodom34[[#This Row],[Data]]&lt;=DATE(2022,9, 30)), "TAK", "NIE")</f>
        <v>NIE</v>
      </c>
      <c r="J56" s="4">
        <f>ekodom34[[#This Row],[Zużycie rodzinne]]+ekodom34[[#This Row],[Specjalne dolanie]]</f>
        <v>190</v>
      </c>
      <c r="K56" s="4">
        <f>ekodom34[[#This Row],[Stan po renetcji]]-ekodom34[[#This Row],[Zmiana]]</f>
        <v>-190</v>
      </c>
      <c r="L56" s="4">
        <f>MAX(ekodom34[[#This Row],[Zbiornik po zmianie]],0)</f>
        <v>0</v>
      </c>
    </row>
    <row r="57" spans="1:12" x14ac:dyDescent="0.45">
      <c r="A57" s="1">
        <v>44617</v>
      </c>
      <c r="B57">
        <v>0</v>
      </c>
      <c r="C57">
        <f t="shared" si="1"/>
        <v>0</v>
      </c>
      <c r="D57">
        <f>ekodom34[[#This Row],[retencja]]+ekodom34[[#This Row],[Stan przed]]</f>
        <v>0</v>
      </c>
      <c r="E57">
        <f>IF(ekodom34[[#This Row],[Dzień tygodnia]] = 3, 260, 190)</f>
        <v>190</v>
      </c>
      <c r="F57">
        <f>WEEKDAY(ekodom34[[#This Row],[Data]],2)</f>
        <v>5</v>
      </c>
      <c r="G57" s="4">
        <f>IF(ekodom34[[#This Row],[retencja]]= 0, G56+1, 0)</f>
        <v>3</v>
      </c>
      <c r="H57" s="4">
        <f>IF(AND(AND(ekodom34[[#This Row],[Dni bez deszczu dp]] &gt;= 5, MOD(ekodom34[[#This Row],[Dni bez deszczu dp]], 5) = 0), ekodom34[[#This Row],[Czy dobry przedział ]] = "TAK"), 300, 0)</f>
        <v>0</v>
      </c>
      <c r="I57" s="4" t="str">
        <f>IF(AND(ekodom34[[#This Row],[Data]] &gt;= DATE(2022,4,1), ekodom34[[#This Row],[Data]]&lt;=DATE(2022,9, 30)), "TAK", "NIE")</f>
        <v>NIE</v>
      </c>
      <c r="J57" s="4">
        <f>ekodom34[[#This Row],[Zużycie rodzinne]]+ekodom34[[#This Row],[Specjalne dolanie]]</f>
        <v>190</v>
      </c>
      <c r="K57" s="4">
        <f>ekodom34[[#This Row],[Stan po renetcji]]-ekodom34[[#This Row],[Zmiana]]</f>
        <v>-190</v>
      </c>
      <c r="L57" s="4">
        <f>MAX(ekodom34[[#This Row],[Zbiornik po zmianie]],0)</f>
        <v>0</v>
      </c>
    </row>
    <row r="58" spans="1:12" x14ac:dyDescent="0.45">
      <c r="A58" s="1">
        <v>44618</v>
      </c>
      <c r="B58">
        <v>228</v>
      </c>
      <c r="C58">
        <f t="shared" si="1"/>
        <v>0</v>
      </c>
      <c r="D58">
        <f>ekodom34[[#This Row],[retencja]]+ekodom34[[#This Row],[Stan przed]]</f>
        <v>228</v>
      </c>
      <c r="E58">
        <f>IF(ekodom34[[#This Row],[Dzień tygodnia]] = 3, 260, 190)</f>
        <v>190</v>
      </c>
      <c r="F58">
        <f>WEEKDAY(ekodom34[[#This Row],[Data]],2)</f>
        <v>6</v>
      </c>
      <c r="G58" s="4">
        <f>IF(ekodom34[[#This Row],[retencja]]= 0, G57+1, 0)</f>
        <v>0</v>
      </c>
      <c r="H58" s="4">
        <f>IF(AND(AND(ekodom34[[#This Row],[Dni bez deszczu dp]] &gt;= 5, MOD(ekodom34[[#This Row],[Dni bez deszczu dp]], 5) = 0), ekodom34[[#This Row],[Czy dobry przedział ]] = "TAK"), 300, 0)</f>
        <v>0</v>
      </c>
      <c r="I58" s="4" t="str">
        <f>IF(AND(ekodom34[[#This Row],[Data]] &gt;= DATE(2022,4,1), ekodom34[[#This Row],[Data]]&lt;=DATE(2022,9, 30)), "TAK", "NIE")</f>
        <v>NIE</v>
      </c>
      <c r="J58" s="4">
        <f>ekodom34[[#This Row],[Zużycie rodzinne]]+ekodom34[[#This Row],[Specjalne dolanie]]</f>
        <v>190</v>
      </c>
      <c r="K58" s="4">
        <f>ekodom34[[#This Row],[Stan po renetcji]]-ekodom34[[#This Row],[Zmiana]]</f>
        <v>38</v>
      </c>
      <c r="L58" s="4">
        <f>MAX(ekodom34[[#This Row],[Zbiornik po zmianie]],0)</f>
        <v>38</v>
      </c>
    </row>
    <row r="59" spans="1:12" x14ac:dyDescent="0.45">
      <c r="A59" s="1">
        <v>44619</v>
      </c>
      <c r="B59">
        <v>0</v>
      </c>
      <c r="C59">
        <f t="shared" si="1"/>
        <v>38</v>
      </c>
      <c r="D59">
        <f>ekodom34[[#This Row],[retencja]]+ekodom34[[#This Row],[Stan przed]]</f>
        <v>38</v>
      </c>
      <c r="E59">
        <f>IF(ekodom34[[#This Row],[Dzień tygodnia]] = 3, 260, 190)</f>
        <v>190</v>
      </c>
      <c r="F59">
        <f>WEEKDAY(ekodom34[[#This Row],[Data]],2)</f>
        <v>7</v>
      </c>
      <c r="G59" s="4">
        <f>IF(ekodom34[[#This Row],[retencja]]= 0, G58+1, 0)</f>
        <v>1</v>
      </c>
      <c r="H59" s="4">
        <f>IF(AND(AND(ekodom34[[#This Row],[Dni bez deszczu dp]] &gt;= 5, MOD(ekodom34[[#This Row],[Dni bez deszczu dp]], 5) = 0), ekodom34[[#This Row],[Czy dobry przedział ]] = "TAK"), 300, 0)</f>
        <v>0</v>
      </c>
      <c r="I59" s="4" t="str">
        <f>IF(AND(ekodom34[[#This Row],[Data]] &gt;= DATE(2022,4,1), ekodom34[[#This Row],[Data]]&lt;=DATE(2022,9, 30)), "TAK", "NIE")</f>
        <v>NIE</v>
      </c>
      <c r="J59" s="4">
        <f>ekodom34[[#This Row],[Zużycie rodzinne]]+ekodom34[[#This Row],[Specjalne dolanie]]</f>
        <v>190</v>
      </c>
      <c r="K59" s="4">
        <f>ekodom34[[#This Row],[Stan po renetcji]]-ekodom34[[#This Row],[Zmiana]]</f>
        <v>-152</v>
      </c>
      <c r="L59" s="4">
        <f>MAX(ekodom34[[#This Row],[Zbiornik po zmianie]],0)</f>
        <v>0</v>
      </c>
    </row>
    <row r="60" spans="1:12" x14ac:dyDescent="0.45">
      <c r="A60" s="1">
        <v>44620</v>
      </c>
      <c r="B60">
        <v>84</v>
      </c>
      <c r="C60">
        <f t="shared" si="1"/>
        <v>0</v>
      </c>
      <c r="D60">
        <f>ekodom34[[#This Row],[retencja]]+ekodom34[[#This Row],[Stan przed]]</f>
        <v>84</v>
      </c>
      <c r="E60">
        <f>IF(ekodom34[[#This Row],[Dzień tygodnia]] = 3, 260, 190)</f>
        <v>190</v>
      </c>
      <c r="F60">
        <f>WEEKDAY(ekodom34[[#This Row],[Data]],2)</f>
        <v>1</v>
      </c>
      <c r="G60" s="4">
        <f>IF(ekodom34[[#This Row],[retencja]]= 0, G59+1, 0)</f>
        <v>0</v>
      </c>
      <c r="H60" s="4">
        <f>IF(AND(AND(ekodom34[[#This Row],[Dni bez deszczu dp]] &gt;= 5, MOD(ekodom34[[#This Row],[Dni bez deszczu dp]], 5) = 0), ekodom34[[#This Row],[Czy dobry przedział ]] = "TAK"), 300, 0)</f>
        <v>0</v>
      </c>
      <c r="I60" s="4" t="str">
        <f>IF(AND(ekodom34[[#This Row],[Data]] &gt;= DATE(2022,4,1), ekodom34[[#This Row],[Data]]&lt;=DATE(2022,9, 30)), "TAK", "NIE")</f>
        <v>NIE</v>
      </c>
      <c r="J60" s="4">
        <f>ekodom34[[#This Row],[Zużycie rodzinne]]+ekodom34[[#This Row],[Specjalne dolanie]]</f>
        <v>190</v>
      </c>
      <c r="K60" s="4">
        <f>ekodom34[[#This Row],[Stan po renetcji]]-ekodom34[[#This Row],[Zmiana]]</f>
        <v>-106</v>
      </c>
      <c r="L60" s="4">
        <f>MAX(ekodom34[[#This Row],[Zbiornik po zmianie]],0)</f>
        <v>0</v>
      </c>
    </row>
    <row r="61" spans="1:12" x14ac:dyDescent="0.45">
      <c r="A61" s="1">
        <v>44621</v>
      </c>
      <c r="B61">
        <v>90</v>
      </c>
      <c r="C61">
        <f t="shared" si="1"/>
        <v>0</v>
      </c>
      <c r="D61">
        <f>ekodom34[[#This Row],[retencja]]+ekodom34[[#This Row],[Stan przed]]</f>
        <v>90</v>
      </c>
      <c r="E61">
        <f>IF(ekodom34[[#This Row],[Dzień tygodnia]] = 3, 260, 190)</f>
        <v>190</v>
      </c>
      <c r="F61">
        <f>WEEKDAY(ekodom34[[#This Row],[Data]],2)</f>
        <v>2</v>
      </c>
      <c r="G61" s="4">
        <f>IF(ekodom34[[#This Row],[retencja]]= 0, G60+1, 0)</f>
        <v>0</v>
      </c>
      <c r="H61" s="4">
        <f>IF(AND(AND(ekodom34[[#This Row],[Dni bez deszczu dp]] &gt;= 5, MOD(ekodom34[[#This Row],[Dni bez deszczu dp]], 5) = 0), ekodom34[[#This Row],[Czy dobry przedział ]] = "TAK"), 300, 0)</f>
        <v>0</v>
      </c>
      <c r="I61" s="4" t="str">
        <f>IF(AND(ekodom34[[#This Row],[Data]] &gt;= DATE(2022,4,1), ekodom34[[#This Row],[Data]]&lt;=DATE(2022,9, 30)), "TAK", "NIE")</f>
        <v>NIE</v>
      </c>
      <c r="J61" s="4">
        <f>ekodom34[[#This Row],[Zużycie rodzinne]]+ekodom34[[#This Row],[Specjalne dolanie]]</f>
        <v>190</v>
      </c>
      <c r="K61" s="4">
        <f>ekodom34[[#This Row],[Stan po renetcji]]-ekodom34[[#This Row],[Zmiana]]</f>
        <v>-100</v>
      </c>
      <c r="L61" s="4">
        <f>MAX(ekodom34[[#This Row],[Zbiornik po zmianie]],0)</f>
        <v>0</v>
      </c>
    </row>
    <row r="62" spans="1:12" x14ac:dyDescent="0.45">
      <c r="A62" s="1">
        <v>44622</v>
      </c>
      <c r="B62">
        <v>0</v>
      </c>
      <c r="C62">
        <f t="shared" si="1"/>
        <v>0</v>
      </c>
      <c r="D62">
        <f>ekodom34[[#This Row],[retencja]]+ekodom34[[#This Row],[Stan przed]]</f>
        <v>0</v>
      </c>
      <c r="E62">
        <f>IF(ekodom34[[#This Row],[Dzień tygodnia]] = 3, 260, 190)</f>
        <v>260</v>
      </c>
      <c r="F62">
        <f>WEEKDAY(ekodom34[[#This Row],[Data]],2)</f>
        <v>3</v>
      </c>
      <c r="G62" s="4">
        <f>IF(ekodom34[[#This Row],[retencja]]= 0, G61+1, 0)</f>
        <v>1</v>
      </c>
      <c r="H62" s="4">
        <f>IF(AND(AND(ekodom34[[#This Row],[Dni bez deszczu dp]] &gt;= 5, MOD(ekodom34[[#This Row],[Dni bez deszczu dp]], 5) = 0), ekodom34[[#This Row],[Czy dobry przedział ]] = "TAK"), 300, 0)</f>
        <v>0</v>
      </c>
      <c r="I62" s="4" t="str">
        <f>IF(AND(ekodom34[[#This Row],[Data]] &gt;= DATE(2022,4,1), ekodom34[[#This Row],[Data]]&lt;=DATE(2022,9, 30)), "TAK", "NIE")</f>
        <v>NIE</v>
      </c>
      <c r="J62" s="4">
        <f>ekodom34[[#This Row],[Zużycie rodzinne]]+ekodom34[[#This Row],[Specjalne dolanie]]</f>
        <v>260</v>
      </c>
      <c r="K62" s="4">
        <f>ekodom34[[#This Row],[Stan po renetcji]]-ekodom34[[#This Row],[Zmiana]]</f>
        <v>-260</v>
      </c>
      <c r="L62" s="4">
        <f>MAX(ekodom34[[#This Row],[Zbiornik po zmianie]],0)</f>
        <v>0</v>
      </c>
    </row>
    <row r="63" spans="1:12" x14ac:dyDescent="0.45">
      <c r="A63" s="1">
        <v>44623</v>
      </c>
      <c r="B63">
        <v>93</v>
      </c>
      <c r="C63">
        <f t="shared" si="1"/>
        <v>0</v>
      </c>
      <c r="D63">
        <f>ekodom34[[#This Row],[retencja]]+ekodom34[[#This Row],[Stan przed]]</f>
        <v>93</v>
      </c>
      <c r="E63">
        <f>IF(ekodom34[[#This Row],[Dzień tygodnia]] = 3, 260, 190)</f>
        <v>190</v>
      </c>
      <c r="F63">
        <f>WEEKDAY(ekodom34[[#This Row],[Data]],2)</f>
        <v>4</v>
      </c>
      <c r="G63" s="4">
        <f>IF(ekodom34[[#This Row],[retencja]]= 0, G62+1, 0)</f>
        <v>0</v>
      </c>
      <c r="H63" s="4">
        <f>IF(AND(AND(ekodom34[[#This Row],[Dni bez deszczu dp]] &gt;= 5, MOD(ekodom34[[#This Row],[Dni bez deszczu dp]], 5) = 0), ekodom34[[#This Row],[Czy dobry przedział ]] = "TAK"), 300, 0)</f>
        <v>0</v>
      </c>
      <c r="I63" s="4" t="str">
        <f>IF(AND(ekodom34[[#This Row],[Data]] &gt;= DATE(2022,4,1), ekodom34[[#This Row],[Data]]&lt;=DATE(2022,9, 30)), "TAK", "NIE")</f>
        <v>NIE</v>
      </c>
      <c r="J63" s="4">
        <f>ekodom34[[#This Row],[Zużycie rodzinne]]+ekodom34[[#This Row],[Specjalne dolanie]]</f>
        <v>190</v>
      </c>
      <c r="K63" s="4">
        <f>ekodom34[[#This Row],[Stan po renetcji]]-ekodom34[[#This Row],[Zmiana]]</f>
        <v>-97</v>
      </c>
      <c r="L63" s="4">
        <f>MAX(ekodom34[[#This Row],[Zbiornik po zmianie]],0)</f>
        <v>0</v>
      </c>
    </row>
    <row r="64" spans="1:12" x14ac:dyDescent="0.45">
      <c r="A64" s="1">
        <v>44624</v>
      </c>
      <c r="B64">
        <v>1189</v>
      </c>
      <c r="C64">
        <f t="shared" si="1"/>
        <v>0</v>
      </c>
      <c r="D64">
        <f>ekodom34[[#This Row],[retencja]]+ekodom34[[#This Row],[Stan przed]]</f>
        <v>1189</v>
      </c>
      <c r="E64">
        <f>IF(ekodom34[[#This Row],[Dzień tygodnia]] = 3, 260, 190)</f>
        <v>190</v>
      </c>
      <c r="F64">
        <f>WEEKDAY(ekodom34[[#This Row],[Data]],2)</f>
        <v>5</v>
      </c>
      <c r="G64" s="4">
        <f>IF(ekodom34[[#This Row],[retencja]]= 0, G63+1, 0)</f>
        <v>0</v>
      </c>
      <c r="H64" s="4">
        <f>IF(AND(AND(ekodom34[[#This Row],[Dni bez deszczu dp]] &gt;= 5, MOD(ekodom34[[#This Row],[Dni bez deszczu dp]], 5) = 0), ekodom34[[#This Row],[Czy dobry przedział ]] = "TAK"), 300, 0)</f>
        <v>0</v>
      </c>
      <c r="I64" s="4" t="str">
        <f>IF(AND(ekodom34[[#This Row],[Data]] &gt;= DATE(2022,4,1), ekodom34[[#This Row],[Data]]&lt;=DATE(2022,9, 30)), "TAK", "NIE")</f>
        <v>NIE</v>
      </c>
      <c r="J64" s="4">
        <f>ekodom34[[#This Row],[Zużycie rodzinne]]+ekodom34[[#This Row],[Specjalne dolanie]]</f>
        <v>190</v>
      </c>
      <c r="K64" s="4">
        <f>ekodom34[[#This Row],[Stan po renetcji]]-ekodom34[[#This Row],[Zmiana]]</f>
        <v>999</v>
      </c>
      <c r="L64" s="4">
        <f>MAX(ekodom34[[#This Row],[Zbiornik po zmianie]],0)</f>
        <v>999</v>
      </c>
    </row>
    <row r="65" spans="1:12" x14ac:dyDescent="0.45">
      <c r="A65" s="1">
        <v>44625</v>
      </c>
      <c r="B65">
        <v>139</v>
      </c>
      <c r="C65">
        <f t="shared" si="1"/>
        <v>999</v>
      </c>
      <c r="D65">
        <f>ekodom34[[#This Row],[retencja]]+ekodom34[[#This Row],[Stan przed]]</f>
        <v>1138</v>
      </c>
      <c r="E65">
        <f>IF(ekodom34[[#This Row],[Dzień tygodnia]] = 3, 260, 190)</f>
        <v>190</v>
      </c>
      <c r="F65">
        <f>WEEKDAY(ekodom34[[#This Row],[Data]],2)</f>
        <v>6</v>
      </c>
      <c r="G65" s="4">
        <f>IF(ekodom34[[#This Row],[retencja]]= 0, G64+1, 0)</f>
        <v>0</v>
      </c>
      <c r="H65" s="4">
        <f>IF(AND(AND(ekodom34[[#This Row],[Dni bez deszczu dp]] &gt;= 5, MOD(ekodom34[[#This Row],[Dni bez deszczu dp]], 5) = 0), ekodom34[[#This Row],[Czy dobry przedział ]] = "TAK"), 300, 0)</f>
        <v>0</v>
      </c>
      <c r="I65" s="4" t="str">
        <f>IF(AND(ekodom34[[#This Row],[Data]] &gt;= DATE(2022,4,1), ekodom34[[#This Row],[Data]]&lt;=DATE(2022,9, 30)), "TAK", "NIE")</f>
        <v>NIE</v>
      </c>
      <c r="J65" s="4">
        <f>ekodom34[[#This Row],[Zużycie rodzinne]]+ekodom34[[#This Row],[Specjalne dolanie]]</f>
        <v>190</v>
      </c>
      <c r="K65" s="4">
        <f>ekodom34[[#This Row],[Stan po renetcji]]-ekodom34[[#This Row],[Zmiana]]</f>
        <v>948</v>
      </c>
      <c r="L65" s="4">
        <f>MAX(ekodom34[[#This Row],[Zbiornik po zmianie]],0)</f>
        <v>948</v>
      </c>
    </row>
    <row r="66" spans="1:12" x14ac:dyDescent="0.45">
      <c r="A66" s="1">
        <v>44626</v>
      </c>
      <c r="B66">
        <v>0</v>
      </c>
      <c r="C66">
        <f t="shared" si="1"/>
        <v>948</v>
      </c>
      <c r="D66">
        <f>ekodom34[[#This Row],[retencja]]+ekodom34[[#This Row],[Stan przed]]</f>
        <v>948</v>
      </c>
      <c r="E66">
        <f>IF(ekodom34[[#This Row],[Dzień tygodnia]] = 3, 260, 190)</f>
        <v>190</v>
      </c>
      <c r="F66">
        <f>WEEKDAY(ekodom34[[#This Row],[Data]],2)</f>
        <v>7</v>
      </c>
      <c r="G66" s="4">
        <f>IF(ekodom34[[#This Row],[retencja]]= 0, G65+1, 0)</f>
        <v>1</v>
      </c>
      <c r="H66" s="4">
        <f>IF(AND(AND(ekodom34[[#This Row],[Dni bez deszczu dp]] &gt;= 5, MOD(ekodom34[[#This Row],[Dni bez deszczu dp]], 5) = 0), ekodom34[[#This Row],[Czy dobry przedział ]] = "TAK"), 300, 0)</f>
        <v>0</v>
      </c>
      <c r="I66" s="4" t="str">
        <f>IF(AND(ekodom34[[#This Row],[Data]] &gt;= DATE(2022,4,1), ekodom34[[#This Row],[Data]]&lt;=DATE(2022,9, 30)), "TAK", "NIE")</f>
        <v>NIE</v>
      </c>
      <c r="J66" s="4">
        <f>ekodom34[[#This Row],[Zużycie rodzinne]]+ekodom34[[#This Row],[Specjalne dolanie]]</f>
        <v>190</v>
      </c>
      <c r="K66" s="4">
        <f>ekodom34[[#This Row],[Stan po renetcji]]-ekodom34[[#This Row],[Zmiana]]</f>
        <v>758</v>
      </c>
      <c r="L66" s="4">
        <f>MAX(ekodom34[[#This Row],[Zbiornik po zmianie]],0)</f>
        <v>758</v>
      </c>
    </row>
    <row r="67" spans="1:12" x14ac:dyDescent="0.45">
      <c r="A67" s="1">
        <v>44627</v>
      </c>
      <c r="B67">
        <v>0</v>
      </c>
      <c r="C67">
        <f t="shared" si="1"/>
        <v>758</v>
      </c>
      <c r="D67">
        <f>ekodom34[[#This Row],[retencja]]+ekodom34[[#This Row],[Stan przed]]</f>
        <v>758</v>
      </c>
      <c r="E67">
        <f>IF(ekodom34[[#This Row],[Dzień tygodnia]] = 3, 260, 190)</f>
        <v>190</v>
      </c>
      <c r="F67">
        <f>WEEKDAY(ekodom34[[#This Row],[Data]],2)</f>
        <v>1</v>
      </c>
      <c r="G67" s="4">
        <f>IF(ekodom34[[#This Row],[retencja]]= 0, G66+1, 0)</f>
        <v>2</v>
      </c>
      <c r="H67" s="4">
        <f>IF(AND(AND(ekodom34[[#This Row],[Dni bez deszczu dp]] &gt;= 5, MOD(ekodom34[[#This Row],[Dni bez deszczu dp]], 5) = 0), ekodom34[[#This Row],[Czy dobry przedział ]] = "TAK"), 300, 0)</f>
        <v>0</v>
      </c>
      <c r="I67" s="4" t="str">
        <f>IF(AND(ekodom34[[#This Row],[Data]] &gt;= DATE(2022,4,1), ekodom34[[#This Row],[Data]]&lt;=DATE(2022,9, 30)), "TAK", "NIE")</f>
        <v>NIE</v>
      </c>
      <c r="J67" s="4">
        <f>ekodom34[[#This Row],[Zużycie rodzinne]]+ekodom34[[#This Row],[Specjalne dolanie]]</f>
        <v>190</v>
      </c>
      <c r="K67" s="4">
        <f>ekodom34[[#This Row],[Stan po renetcji]]-ekodom34[[#This Row],[Zmiana]]</f>
        <v>568</v>
      </c>
      <c r="L67" s="4">
        <f>MAX(ekodom34[[#This Row],[Zbiornik po zmianie]],0)</f>
        <v>568</v>
      </c>
    </row>
    <row r="68" spans="1:12" x14ac:dyDescent="0.45">
      <c r="A68" s="1">
        <v>44628</v>
      </c>
      <c r="B68">
        <v>75</v>
      </c>
      <c r="C68">
        <f t="shared" ref="C68:C131" si="2">L67</f>
        <v>568</v>
      </c>
      <c r="D68">
        <f>ekodom34[[#This Row],[retencja]]+ekodom34[[#This Row],[Stan przed]]</f>
        <v>643</v>
      </c>
      <c r="E68">
        <f>IF(ekodom34[[#This Row],[Dzień tygodnia]] = 3, 260, 190)</f>
        <v>190</v>
      </c>
      <c r="F68">
        <f>WEEKDAY(ekodom34[[#This Row],[Data]],2)</f>
        <v>2</v>
      </c>
      <c r="G68" s="4">
        <f>IF(ekodom34[[#This Row],[retencja]]= 0, G67+1, 0)</f>
        <v>0</v>
      </c>
      <c r="H68" s="4">
        <f>IF(AND(AND(ekodom34[[#This Row],[Dni bez deszczu dp]] &gt;= 5, MOD(ekodom34[[#This Row],[Dni bez deszczu dp]], 5) = 0), ekodom34[[#This Row],[Czy dobry przedział ]] = "TAK"), 300, 0)</f>
        <v>0</v>
      </c>
      <c r="I68" s="4" t="str">
        <f>IF(AND(ekodom34[[#This Row],[Data]] &gt;= DATE(2022,4,1), ekodom34[[#This Row],[Data]]&lt;=DATE(2022,9, 30)), "TAK", "NIE")</f>
        <v>NIE</v>
      </c>
      <c r="J68" s="4">
        <f>ekodom34[[#This Row],[Zużycie rodzinne]]+ekodom34[[#This Row],[Specjalne dolanie]]</f>
        <v>190</v>
      </c>
      <c r="K68" s="4">
        <f>ekodom34[[#This Row],[Stan po renetcji]]-ekodom34[[#This Row],[Zmiana]]</f>
        <v>453</v>
      </c>
      <c r="L68" s="4">
        <f>MAX(ekodom34[[#This Row],[Zbiornik po zmianie]],0)</f>
        <v>453</v>
      </c>
    </row>
    <row r="69" spans="1:12" x14ac:dyDescent="0.45">
      <c r="A69" s="1">
        <v>44629</v>
      </c>
      <c r="B69">
        <v>612</v>
      </c>
      <c r="C69">
        <f t="shared" si="2"/>
        <v>453</v>
      </c>
      <c r="D69">
        <f>ekodom34[[#This Row],[retencja]]+ekodom34[[#This Row],[Stan przed]]</f>
        <v>1065</v>
      </c>
      <c r="E69">
        <f>IF(ekodom34[[#This Row],[Dzień tygodnia]] = 3, 260, 190)</f>
        <v>260</v>
      </c>
      <c r="F69">
        <f>WEEKDAY(ekodom34[[#This Row],[Data]],2)</f>
        <v>3</v>
      </c>
      <c r="G69" s="4">
        <f>IF(ekodom34[[#This Row],[retencja]]= 0, G68+1, 0)</f>
        <v>0</v>
      </c>
      <c r="H69" s="4">
        <f>IF(AND(AND(ekodom34[[#This Row],[Dni bez deszczu dp]] &gt;= 5, MOD(ekodom34[[#This Row],[Dni bez deszczu dp]], 5) = 0), ekodom34[[#This Row],[Czy dobry przedział ]] = "TAK"), 300, 0)</f>
        <v>0</v>
      </c>
      <c r="I69" s="4" t="str">
        <f>IF(AND(ekodom34[[#This Row],[Data]] &gt;= DATE(2022,4,1), ekodom34[[#This Row],[Data]]&lt;=DATE(2022,9, 30)), "TAK", "NIE")</f>
        <v>NIE</v>
      </c>
      <c r="J69" s="4">
        <f>ekodom34[[#This Row],[Zużycie rodzinne]]+ekodom34[[#This Row],[Specjalne dolanie]]</f>
        <v>260</v>
      </c>
      <c r="K69" s="4">
        <f>ekodom34[[#This Row],[Stan po renetcji]]-ekodom34[[#This Row],[Zmiana]]</f>
        <v>805</v>
      </c>
      <c r="L69" s="4">
        <f>MAX(ekodom34[[#This Row],[Zbiornik po zmianie]],0)</f>
        <v>805</v>
      </c>
    </row>
    <row r="70" spans="1:12" x14ac:dyDescent="0.45">
      <c r="A70" s="1">
        <v>44630</v>
      </c>
      <c r="B70">
        <v>0</v>
      </c>
      <c r="C70">
        <f t="shared" si="2"/>
        <v>805</v>
      </c>
      <c r="D70">
        <f>ekodom34[[#This Row],[retencja]]+ekodom34[[#This Row],[Stan przed]]</f>
        <v>805</v>
      </c>
      <c r="E70">
        <f>IF(ekodom34[[#This Row],[Dzień tygodnia]] = 3, 260, 190)</f>
        <v>190</v>
      </c>
      <c r="F70">
        <f>WEEKDAY(ekodom34[[#This Row],[Data]],2)</f>
        <v>4</v>
      </c>
      <c r="G70" s="4">
        <f>IF(ekodom34[[#This Row],[retencja]]= 0, G69+1, 0)</f>
        <v>1</v>
      </c>
      <c r="H70" s="4">
        <f>IF(AND(AND(ekodom34[[#This Row],[Dni bez deszczu dp]] &gt;= 5, MOD(ekodom34[[#This Row],[Dni bez deszczu dp]], 5) = 0), ekodom34[[#This Row],[Czy dobry przedział ]] = "TAK"), 300, 0)</f>
        <v>0</v>
      </c>
      <c r="I70" s="4" t="str">
        <f>IF(AND(ekodom34[[#This Row],[Data]] &gt;= DATE(2022,4,1), ekodom34[[#This Row],[Data]]&lt;=DATE(2022,9, 30)), "TAK", "NIE")</f>
        <v>NIE</v>
      </c>
      <c r="J70" s="4">
        <f>ekodom34[[#This Row],[Zużycie rodzinne]]+ekodom34[[#This Row],[Specjalne dolanie]]</f>
        <v>190</v>
      </c>
      <c r="K70" s="4">
        <f>ekodom34[[#This Row],[Stan po renetcji]]-ekodom34[[#This Row],[Zmiana]]</f>
        <v>615</v>
      </c>
      <c r="L70" s="4">
        <f>MAX(ekodom34[[#This Row],[Zbiornik po zmianie]],0)</f>
        <v>615</v>
      </c>
    </row>
    <row r="71" spans="1:12" x14ac:dyDescent="0.45">
      <c r="A71" s="1">
        <v>44631</v>
      </c>
      <c r="B71">
        <v>137</v>
      </c>
      <c r="C71">
        <f t="shared" si="2"/>
        <v>615</v>
      </c>
      <c r="D71">
        <f>ekodom34[[#This Row],[retencja]]+ekodom34[[#This Row],[Stan przed]]</f>
        <v>752</v>
      </c>
      <c r="E71">
        <f>IF(ekodom34[[#This Row],[Dzień tygodnia]] = 3, 260, 190)</f>
        <v>190</v>
      </c>
      <c r="F71">
        <f>WEEKDAY(ekodom34[[#This Row],[Data]],2)</f>
        <v>5</v>
      </c>
      <c r="G71" s="4">
        <f>IF(ekodom34[[#This Row],[retencja]]= 0, G70+1, 0)</f>
        <v>0</v>
      </c>
      <c r="H71" s="4">
        <f>IF(AND(AND(ekodom34[[#This Row],[Dni bez deszczu dp]] &gt;= 5, MOD(ekodom34[[#This Row],[Dni bez deszczu dp]], 5) = 0), ekodom34[[#This Row],[Czy dobry przedział ]] = "TAK"), 300, 0)</f>
        <v>0</v>
      </c>
      <c r="I71" s="4" t="str">
        <f>IF(AND(ekodom34[[#This Row],[Data]] &gt;= DATE(2022,4,1), ekodom34[[#This Row],[Data]]&lt;=DATE(2022,9, 30)), "TAK", "NIE")</f>
        <v>NIE</v>
      </c>
      <c r="J71" s="4">
        <f>ekodom34[[#This Row],[Zużycie rodzinne]]+ekodom34[[#This Row],[Specjalne dolanie]]</f>
        <v>190</v>
      </c>
      <c r="K71" s="4">
        <f>ekodom34[[#This Row],[Stan po renetcji]]-ekodom34[[#This Row],[Zmiana]]</f>
        <v>562</v>
      </c>
      <c r="L71" s="4">
        <f>MAX(ekodom34[[#This Row],[Zbiornik po zmianie]],0)</f>
        <v>562</v>
      </c>
    </row>
    <row r="72" spans="1:12" x14ac:dyDescent="0.45">
      <c r="A72" s="1">
        <v>44632</v>
      </c>
      <c r="B72">
        <v>122</v>
      </c>
      <c r="C72">
        <f t="shared" si="2"/>
        <v>562</v>
      </c>
      <c r="D72">
        <f>ekodom34[[#This Row],[retencja]]+ekodom34[[#This Row],[Stan przed]]</f>
        <v>684</v>
      </c>
      <c r="E72">
        <f>IF(ekodom34[[#This Row],[Dzień tygodnia]] = 3, 260, 190)</f>
        <v>190</v>
      </c>
      <c r="F72">
        <f>WEEKDAY(ekodom34[[#This Row],[Data]],2)</f>
        <v>6</v>
      </c>
      <c r="G72" s="4">
        <f>IF(ekodom34[[#This Row],[retencja]]= 0, G71+1, 0)</f>
        <v>0</v>
      </c>
      <c r="H72" s="4">
        <f>IF(AND(AND(ekodom34[[#This Row],[Dni bez deszczu dp]] &gt;= 5, MOD(ekodom34[[#This Row],[Dni bez deszczu dp]], 5) = 0), ekodom34[[#This Row],[Czy dobry przedział ]] = "TAK"), 300, 0)</f>
        <v>0</v>
      </c>
      <c r="I72" s="4" t="str">
        <f>IF(AND(ekodom34[[#This Row],[Data]] &gt;= DATE(2022,4,1), ekodom34[[#This Row],[Data]]&lt;=DATE(2022,9, 30)), "TAK", "NIE")</f>
        <v>NIE</v>
      </c>
      <c r="J72" s="4">
        <f>ekodom34[[#This Row],[Zużycie rodzinne]]+ekodom34[[#This Row],[Specjalne dolanie]]</f>
        <v>190</v>
      </c>
      <c r="K72" s="4">
        <f>ekodom34[[#This Row],[Stan po renetcji]]-ekodom34[[#This Row],[Zmiana]]</f>
        <v>494</v>
      </c>
      <c r="L72" s="4">
        <f>MAX(ekodom34[[#This Row],[Zbiornik po zmianie]],0)</f>
        <v>494</v>
      </c>
    </row>
    <row r="73" spans="1:12" x14ac:dyDescent="0.45">
      <c r="A73" s="1">
        <v>44633</v>
      </c>
      <c r="B73">
        <v>0</v>
      </c>
      <c r="C73">
        <f t="shared" si="2"/>
        <v>494</v>
      </c>
      <c r="D73">
        <f>ekodom34[[#This Row],[retencja]]+ekodom34[[#This Row],[Stan przed]]</f>
        <v>494</v>
      </c>
      <c r="E73">
        <f>IF(ekodom34[[#This Row],[Dzień tygodnia]] = 3, 260, 190)</f>
        <v>190</v>
      </c>
      <c r="F73">
        <f>WEEKDAY(ekodom34[[#This Row],[Data]],2)</f>
        <v>7</v>
      </c>
      <c r="G73" s="4">
        <f>IF(ekodom34[[#This Row],[retencja]]= 0, G72+1, 0)</f>
        <v>1</v>
      </c>
      <c r="H73" s="4">
        <f>IF(AND(AND(ekodom34[[#This Row],[Dni bez deszczu dp]] &gt;= 5, MOD(ekodom34[[#This Row],[Dni bez deszczu dp]], 5) = 0), ekodom34[[#This Row],[Czy dobry przedział ]] = "TAK"), 300, 0)</f>
        <v>0</v>
      </c>
      <c r="I73" s="4" t="str">
        <f>IF(AND(ekodom34[[#This Row],[Data]] &gt;= DATE(2022,4,1), ekodom34[[#This Row],[Data]]&lt;=DATE(2022,9, 30)), "TAK", "NIE")</f>
        <v>NIE</v>
      </c>
      <c r="J73" s="4">
        <f>ekodom34[[#This Row],[Zużycie rodzinne]]+ekodom34[[#This Row],[Specjalne dolanie]]</f>
        <v>190</v>
      </c>
      <c r="K73" s="4">
        <f>ekodom34[[#This Row],[Stan po renetcji]]-ekodom34[[#This Row],[Zmiana]]</f>
        <v>304</v>
      </c>
      <c r="L73" s="4">
        <f>MAX(ekodom34[[#This Row],[Zbiornik po zmianie]],0)</f>
        <v>304</v>
      </c>
    </row>
    <row r="74" spans="1:12" x14ac:dyDescent="0.45">
      <c r="A74" s="1">
        <v>44634</v>
      </c>
      <c r="B74">
        <v>0</v>
      </c>
      <c r="C74">
        <f t="shared" si="2"/>
        <v>304</v>
      </c>
      <c r="D74">
        <f>ekodom34[[#This Row],[retencja]]+ekodom34[[#This Row],[Stan przed]]</f>
        <v>304</v>
      </c>
      <c r="E74">
        <f>IF(ekodom34[[#This Row],[Dzień tygodnia]] = 3, 260, 190)</f>
        <v>190</v>
      </c>
      <c r="F74">
        <f>WEEKDAY(ekodom34[[#This Row],[Data]],2)</f>
        <v>1</v>
      </c>
      <c r="G74" s="4">
        <f>IF(ekodom34[[#This Row],[retencja]]= 0, G73+1, 0)</f>
        <v>2</v>
      </c>
      <c r="H74" s="4">
        <f>IF(AND(AND(ekodom34[[#This Row],[Dni bez deszczu dp]] &gt;= 5, MOD(ekodom34[[#This Row],[Dni bez deszczu dp]], 5) = 0), ekodom34[[#This Row],[Czy dobry przedział ]] = "TAK"), 300, 0)</f>
        <v>0</v>
      </c>
      <c r="I74" s="4" t="str">
        <f>IF(AND(ekodom34[[#This Row],[Data]] &gt;= DATE(2022,4,1), ekodom34[[#This Row],[Data]]&lt;=DATE(2022,9, 30)), "TAK", "NIE")</f>
        <v>NIE</v>
      </c>
      <c r="J74" s="4">
        <f>ekodom34[[#This Row],[Zużycie rodzinne]]+ekodom34[[#This Row],[Specjalne dolanie]]</f>
        <v>190</v>
      </c>
      <c r="K74" s="4">
        <f>ekodom34[[#This Row],[Stan po renetcji]]-ekodom34[[#This Row],[Zmiana]]</f>
        <v>114</v>
      </c>
      <c r="L74" s="4">
        <f>MAX(ekodom34[[#This Row],[Zbiornik po zmianie]],0)</f>
        <v>114</v>
      </c>
    </row>
    <row r="75" spans="1:12" x14ac:dyDescent="0.45">
      <c r="A75" s="1">
        <v>44635</v>
      </c>
      <c r="B75">
        <v>88</v>
      </c>
      <c r="C75">
        <f t="shared" si="2"/>
        <v>114</v>
      </c>
      <c r="D75">
        <f>ekodom34[[#This Row],[retencja]]+ekodom34[[#This Row],[Stan przed]]</f>
        <v>202</v>
      </c>
      <c r="E75">
        <f>IF(ekodom34[[#This Row],[Dzień tygodnia]] = 3, 260, 190)</f>
        <v>190</v>
      </c>
      <c r="F75">
        <f>WEEKDAY(ekodom34[[#This Row],[Data]],2)</f>
        <v>2</v>
      </c>
      <c r="G75" s="4">
        <f>IF(ekodom34[[#This Row],[retencja]]= 0, G74+1, 0)</f>
        <v>0</v>
      </c>
      <c r="H75" s="4">
        <f>IF(AND(AND(ekodom34[[#This Row],[Dni bez deszczu dp]] &gt;= 5, MOD(ekodom34[[#This Row],[Dni bez deszczu dp]], 5) = 0), ekodom34[[#This Row],[Czy dobry przedział ]] = "TAK"), 300, 0)</f>
        <v>0</v>
      </c>
      <c r="I75" s="4" t="str">
        <f>IF(AND(ekodom34[[#This Row],[Data]] &gt;= DATE(2022,4,1), ekodom34[[#This Row],[Data]]&lt;=DATE(2022,9, 30)), "TAK", "NIE")</f>
        <v>NIE</v>
      </c>
      <c r="J75" s="4">
        <f>ekodom34[[#This Row],[Zużycie rodzinne]]+ekodom34[[#This Row],[Specjalne dolanie]]</f>
        <v>190</v>
      </c>
      <c r="K75" s="4">
        <f>ekodom34[[#This Row],[Stan po renetcji]]-ekodom34[[#This Row],[Zmiana]]</f>
        <v>12</v>
      </c>
      <c r="L75" s="4">
        <f>MAX(ekodom34[[#This Row],[Zbiornik po zmianie]],0)</f>
        <v>12</v>
      </c>
    </row>
    <row r="76" spans="1:12" x14ac:dyDescent="0.45">
      <c r="A76" s="1">
        <v>44636</v>
      </c>
      <c r="B76">
        <v>112</v>
      </c>
      <c r="C76">
        <f t="shared" si="2"/>
        <v>12</v>
      </c>
      <c r="D76">
        <f>ekodom34[[#This Row],[retencja]]+ekodom34[[#This Row],[Stan przed]]</f>
        <v>124</v>
      </c>
      <c r="E76">
        <f>IF(ekodom34[[#This Row],[Dzień tygodnia]] = 3, 260, 190)</f>
        <v>260</v>
      </c>
      <c r="F76">
        <f>WEEKDAY(ekodom34[[#This Row],[Data]],2)</f>
        <v>3</v>
      </c>
      <c r="G76" s="4">
        <f>IF(ekodom34[[#This Row],[retencja]]= 0, G75+1, 0)</f>
        <v>0</v>
      </c>
      <c r="H76" s="4">
        <f>IF(AND(AND(ekodom34[[#This Row],[Dni bez deszczu dp]] &gt;= 5, MOD(ekodom34[[#This Row],[Dni bez deszczu dp]], 5) = 0), ekodom34[[#This Row],[Czy dobry przedział ]] = "TAK"), 300, 0)</f>
        <v>0</v>
      </c>
      <c r="I76" s="4" t="str">
        <f>IF(AND(ekodom34[[#This Row],[Data]] &gt;= DATE(2022,4,1), ekodom34[[#This Row],[Data]]&lt;=DATE(2022,9, 30)), "TAK", "NIE")</f>
        <v>NIE</v>
      </c>
      <c r="J76" s="4">
        <f>ekodom34[[#This Row],[Zużycie rodzinne]]+ekodom34[[#This Row],[Specjalne dolanie]]</f>
        <v>260</v>
      </c>
      <c r="K76" s="4">
        <f>ekodom34[[#This Row],[Stan po renetcji]]-ekodom34[[#This Row],[Zmiana]]</f>
        <v>-136</v>
      </c>
      <c r="L76" s="4">
        <f>MAX(ekodom34[[#This Row],[Zbiornik po zmianie]],0)</f>
        <v>0</v>
      </c>
    </row>
    <row r="77" spans="1:12" x14ac:dyDescent="0.45">
      <c r="A77" s="1">
        <v>44637</v>
      </c>
      <c r="B77">
        <v>82</v>
      </c>
      <c r="C77">
        <f t="shared" si="2"/>
        <v>0</v>
      </c>
      <c r="D77">
        <f>ekodom34[[#This Row],[retencja]]+ekodom34[[#This Row],[Stan przed]]</f>
        <v>82</v>
      </c>
      <c r="E77">
        <f>IF(ekodom34[[#This Row],[Dzień tygodnia]] = 3, 260, 190)</f>
        <v>190</v>
      </c>
      <c r="F77">
        <f>WEEKDAY(ekodom34[[#This Row],[Data]],2)</f>
        <v>4</v>
      </c>
      <c r="G77" s="4">
        <f>IF(ekodom34[[#This Row],[retencja]]= 0, G76+1, 0)</f>
        <v>0</v>
      </c>
      <c r="H77" s="4">
        <f>IF(AND(AND(ekodom34[[#This Row],[Dni bez deszczu dp]] &gt;= 5, MOD(ekodom34[[#This Row],[Dni bez deszczu dp]], 5) = 0), ekodom34[[#This Row],[Czy dobry przedział ]] = "TAK"), 300, 0)</f>
        <v>0</v>
      </c>
      <c r="I77" s="4" t="str">
        <f>IF(AND(ekodom34[[#This Row],[Data]] &gt;= DATE(2022,4,1), ekodom34[[#This Row],[Data]]&lt;=DATE(2022,9, 30)), "TAK", "NIE")</f>
        <v>NIE</v>
      </c>
      <c r="J77" s="4">
        <f>ekodom34[[#This Row],[Zużycie rodzinne]]+ekodom34[[#This Row],[Specjalne dolanie]]</f>
        <v>190</v>
      </c>
      <c r="K77" s="4">
        <f>ekodom34[[#This Row],[Stan po renetcji]]-ekodom34[[#This Row],[Zmiana]]</f>
        <v>-108</v>
      </c>
      <c r="L77" s="4">
        <f>MAX(ekodom34[[#This Row],[Zbiornik po zmianie]],0)</f>
        <v>0</v>
      </c>
    </row>
    <row r="78" spans="1:12" x14ac:dyDescent="0.45">
      <c r="A78" s="1">
        <v>44638</v>
      </c>
      <c r="B78">
        <v>174</v>
      </c>
      <c r="C78">
        <f t="shared" si="2"/>
        <v>0</v>
      </c>
      <c r="D78">
        <f>ekodom34[[#This Row],[retencja]]+ekodom34[[#This Row],[Stan przed]]</f>
        <v>174</v>
      </c>
      <c r="E78">
        <f>IF(ekodom34[[#This Row],[Dzień tygodnia]] = 3, 260, 190)</f>
        <v>190</v>
      </c>
      <c r="F78">
        <f>WEEKDAY(ekodom34[[#This Row],[Data]],2)</f>
        <v>5</v>
      </c>
      <c r="G78" s="4">
        <f>IF(ekodom34[[#This Row],[retencja]]= 0, G77+1, 0)</f>
        <v>0</v>
      </c>
      <c r="H78" s="4">
        <f>IF(AND(AND(ekodom34[[#This Row],[Dni bez deszczu dp]] &gt;= 5, MOD(ekodom34[[#This Row],[Dni bez deszczu dp]], 5) = 0), ekodom34[[#This Row],[Czy dobry przedział ]] = "TAK"), 300, 0)</f>
        <v>0</v>
      </c>
      <c r="I78" s="4" t="str">
        <f>IF(AND(ekodom34[[#This Row],[Data]] &gt;= DATE(2022,4,1), ekodom34[[#This Row],[Data]]&lt;=DATE(2022,9, 30)), "TAK", "NIE")</f>
        <v>NIE</v>
      </c>
      <c r="J78" s="4">
        <f>ekodom34[[#This Row],[Zużycie rodzinne]]+ekodom34[[#This Row],[Specjalne dolanie]]</f>
        <v>190</v>
      </c>
      <c r="K78" s="4">
        <f>ekodom34[[#This Row],[Stan po renetcji]]-ekodom34[[#This Row],[Zmiana]]</f>
        <v>-16</v>
      </c>
      <c r="L78" s="4">
        <f>MAX(ekodom34[[#This Row],[Zbiornik po zmianie]],0)</f>
        <v>0</v>
      </c>
    </row>
    <row r="79" spans="1:12" x14ac:dyDescent="0.45">
      <c r="A79" s="1">
        <v>44639</v>
      </c>
      <c r="B79">
        <v>279</v>
      </c>
      <c r="C79">
        <f t="shared" si="2"/>
        <v>0</v>
      </c>
      <c r="D79">
        <f>ekodom34[[#This Row],[retencja]]+ekodom34[[#This Row],[Stan przed]]</f>
        <v>279</v>
      </c>
      <c r="E79">
        <f>IF(ekodom34[[#This Row],[Dzień tygodnia]] = 3, 260, 190)</f>
        <v>190</v>
      </c>
      <c r="F79">
        <f>WEEKDAY(ekodom34[[#This Row],[Data]],2)</f>
        <v>6</v>
      </c>
      <c r="G79" s="4">
        <f>IF(ekodom34[[#This Row],[retencja]]= 0, G78+1, 0)</f>
        <v>0</v>
      </c>
      <c r="H79" s="4">
        <f>IF(AND(AND(ekodom34[[#This Row],[Dni bez deszczu dp]] &gt;= 5, MOD(ekodom34[[#This Row],[Dni bez deszczu dp]], 5) = 0), ekodom34[[#This Row],[Czy dobry przedział ]] = "TAK"), 300, 0)</f>
        <v>0</v>
      </c>
      <c r="I79" s="4" t="str">
        <f>IF(AND(ekodom34[[#This Row],[Data]] &gt;= DATE(2022,4,1), ekodom34[[#This Row],[Data]]&lt;=DATE(2022,9, 30)), "TAK", "NIE")</f>
        <v>NIE</v>
      </c>
      <c r="J79" s="4">
        <f>ekodom34[[#This Row],[Zużycie rodzinne]]+ekodom34[[#This Row],[Specjalne dolanie]]</f>
        <v>190</v>
      </c>
      <c r="K79" s="4">
        <f>ekodom34[[#This Row],[Stan po renetcji]]-ekodom34[[#This Row],[Zmiana]]</f>
        <v>89</v>
      </c>
      <c r="L79" s="4">
        <f>MAX(ekodom34[[#This Row],[Zbiornik po zmianie]],0)</f>
        <v>89</v>
      </c>
    </row>
    <row r="80" spans="1:12" x14ac:dyDescent="0.45">
      <c r="A80" s="1">
        <v>44640</v>
      </c>
      <c r="B80">
        <v>125</v>
      </c>
      <c r="C80">
        <f t="shared" si="2"/>
        <v>89</v>
      </c>
      <c r="D80">
        <f>ekodom34[[#This Row],[retencja]]+ekodom34[[#This Row],[Stan przed]]</f>
        <v>214</v>
      </c>
      <c r="E80">
        <f>IF(ekodom34[[#This Row],[Dzień tygodnia]] = 3, 260, 190)</f>
        <v>190</v>
      </c>
      <c r="F80">
        <f>WEEKDAY(ekodom34[[#This Row],[Data]],2)</f>
        <v>7</v>
      </c>
      <c r="G80" s="4">
        <f>IF(ekodom34[[#This Row],[retencja]]= 0, G79+1, 0)</f>
        <v>0</v>
      </c>
      <c r="H80" s="4">
        <f>IF(AND(AND(ekodom34[[#This Row],[Dni bez deszczu dp]] &gt;= 5, MOD(ekodom34[[#This Row],[Dni bez deszczu dp]], 5) = 0), ekodom34[[#This Row],[Czy dobry przedział ]] = "TAK"), 300, 0)</f>
        <v>0</v>
      </c>
      <c r="I80" s="4" t="str">
        <f>IF(AND(ekodom34[[#This Row],[Data]] &gt;= DATE(2022,4,1), ekodom34[[#This Row],[Data]]&lt;=DATE(2022,9, 30)), "TAK", "NIE")</f>
        <v>NIE</v>
      </c>
      <c r="J80" s="4">
        <f>ekodom34[[#This Row],[Zużycie rodzinne]]+ekodom34[[#This Row],[Specjalne dolanie]]</f>
        <v>190</v>
      </c>
      <c r="K80" s="4">
        <f>ekodom34[[#This Row],[Stan po renetcji]]-ekodom34[[#This Row],[Zmiana]]</f>
        <v>24</v>
      </c>
      <c r="L80" s="4">
        <f>MAX(ekodom34[[#This Row],[Zbiornik po zmianie]],0)</f>
        <v>24</v>
      </c>
    </row>
    <row r="81" spans="1:12" x14ac:dyDescent="0.45">
      <c r="A81" s="1">
        <v>44641</v>
      </c>
      <c r="B81">
        <v>123</v>
      </c>
      <c r="C81">
        <f t="shared" si="2"/>
        <v>24</v>
      </c>
      <c r="D81">
        <f>ekodom34[[#This Row],[retencja]]+ekodom34[[#This Row],[Stan przed]]</f>
        <v>147</v>
      </c>
      <c r="E81">
        <f>IF(ekodom34[[#This Row],[Dzień tygodnia]] = 3, 260, 190)</f>
        <v>190</v>
      </c>
      <c r="F81">
        <f>WEEKDAY(ekodom34[[#This Row],[Data]],2)</f>
        <v>1</v>
      </c>
      <c r="G81" s="4">
        <f>IF(ekodom34[[#This Row],[retencja]]= 0, G80+1, 0)</f>
        <v>0</v>
      </c>
      <c r="H81" s="4">
        <f>IF(AND(AND(ekodom34[[#This Row],[Dni bez deszczu dp]] &gt;= 5, MOD(ekodom34[[#This Row],[Dni bez deszczu dp]], 5) = 0), ekodom34[[#This Row],[Czy dobry przedział ]] = "TAK"), 300, 0)</f>
        <v>0</v>
      </c>
      <c r="I81" s="4" t="str">
        <f>IF(AND(ekodom34[[#This Row],[Data]] &gt;= DATE(2022,4,1), ekodom34[[#This Row],[Data]]&lt;=DATE(2022,9, 30)), "TAK", "NIE")</f>
        <v>NIE</v>
      </c>
      <c r="J81" s="4">
        <f>ekodom34[[#This Row],[Zużycie rodzinne]]+ekodom34[[#This Row],[Specjalne dolanie]]</f>
        <v>190</v>
      </c>
      <c r="K81" s="4">
        <f>ekodom34[[#This Row],[Stan po renetcji]]-ekodom34[[#This Row],[Zmiana]]</f>
        <v>-43</v>
      </c>
      <c r="L81" s="4">
        <f>MAX(ekodom34[[#This Row],[Zbiornik po zmianie]],0)</f>
        <v>0</v>
      </c>
    </row>
    <row r="82" spans="1:12" x14ac:dyDescent="0.45">
      <c r="A82" s="1">
        <v>44642</v>
      </c>
      <c r="B82">
        <v>108</v>
      </c>
      <c r="C82">
        <f t="shared" si="2"/>
        <v>0</v>
      </c>
      <c r="D82">
        <f>ekodom34[[#This Row],[retencja]]+ekodom34[[#This Row],[Stan przed]]</f>
        <v>108</v>
      </c>
      <c r="E82">
        <f>IF(ekodom34[[#This Row],[Dzień tygodnia]] = 3, 260, 190)</f>
        <v>190</v>
      </c>
      <c r="F82">
        <f>WEEKDAY(ekodom34[[#This Row],[Data]],2)</f>
        <v>2</v>
      </c>
      <c r="G82" s="4">
        <f>IF(ekodom34[[#This Row],[retencja]]= 0, G81+1, 0)</f>
        <v>0</v>
      </c>
      <c r="H82" s="4">
        <f>IF(AND(AND(ekodom34[[#This Row],[Dni bez deszczu dp]] &gt;= 5, MOD(ekodom34[[#This Row],[Dni bez deszczu dp]], 5) = 0), ekodom34[[#This Row],[Czy dobry przedział ]] = "TAK"), 300, 0)</f>
        <v>0</v>
      </c>
      <c r="I82" s="4" t="str">
        <f>IF(AND(ekodom34[[#This Row],[Data]] &gt;= DATE(2022,4,1), ekodom34[[#This Row],[Data]]&lt;=DATE(2022,9, 30)), "TAK", "NIE")</f>
        <v>NIE</v>
      </c>
      <c r="J82" s="4">
        <f>ekodom34[[#This Row],[Zużycie rodzinne]]+ekodom34[[#This Row],[Specjalne dolanie]]</f>
        <v>190</v>
      </c>
      <c r="K82" s="4">
        <f>ekodom34[[#This Row],[Stan po renetcji]]-ekodom34[[#This Row],[Zmiana]]</f>
        <v>-82</v>
      </c>
      <c r="L82" s="4">
        <f>MAX(ekodom34[[#This Row],[Zbiornik po zmianie]],0)</f>
        <v>0</v>
      </c>
    </row>
    <row r="83" spans="1:12" x14ac:dyDescent="0.45">
      <c r="A83" s="1">
        <v>44643</v>
      </c>
      <c r="B83">
        <v>0</v>
      </c>
      <c r="C83">
        <f t="shared" si="2"/>
        <v>0</v>
      </c>
      <c r="D83">
        <f>ekodom34[[#This Row],[retencja]]+ekodom34[[#This Row],[Stan przed]]</f>
        <v>0</v>
      </c>
      <c r="E83">
        <f>IF(ekodom34[[#This Row],[Dzień tygodnia]] = 3, 260, 190)</f>
        <v>260</v>
      </c>
      <c r="F83">
        <f>WEEKDAY(ekodom34[[#This Row],[Data]],2)</f>
        <v>3</v>
      </c>
      <c r="G83" s="4">
        <f>IF(ekodom34[[#This Row],[retencja]]= 0, G82+1, 0)</f>
        <v>1</v>
      </c>
      <c r="H83" s="4">
        <f>IF(AND(AND(ekodom34[[#This Row],[Dni bez deszczu dp]] &gt;= 5, MOD(ekodom34[[#This Row],[Dni bez deszczu dp]], 5) = 0), ekodom34[[#This Row],[Czy dobry przedział ]] = "TAK"), 300, 0)</f>
        <v>0</v>
      </c>
      <c r="I83" s="4" t="str">
        <f>IF(AND(ekodom34[[#This Row],[Data]] &gt;= DATE(2022,4,1), ekodom34[[#This Row],[Data]]&lt;=DATE(2022,9, 30)), "TAK", "NIE")</f>
        <v>NIE</v>
      </c>
      <c r="J83" s="4">
        <f>ekodom34[[#This Row],[Zużycie rodzinne]]+ekodom34[[#This Row],[Specjalne dolanie]]</f>
        <v>260</v>
      </c>
      <c r="K83" s="4">
        <f>ekodom34[[#This Row],[Stan po renetcji]]-ekodom34[[#This Row],[Zmiana]]</f>
        <v>-260</v>
      </c>
      <c r="L83" s="4">
        <f>MAX(ekodom34[[#This Row],[Zbiornik po zmianie]],0)</f>
        <v>0</v>
      </c>
    </row>
    <row r="84" spans="1:12" x14ac:dyDescent="0.45">
      <c r="A84" s="1">
        <v>44644</v>
      </c>
      <c r="B84">
        <v>0</v>
      </c>
      <c r="C84">
        <f t="shared" si="2"/>
        <v>0</v>
      </c>
      <c r="D84">
        <f>ekodom34[[#This Row],[retencja]]+ekodom34[[#This Row],[Stan przed]]</f>
        <v>0</v>
      </c>
      <c r="E84">
        <f>IF(ekodom34[[#This Row],[Dzień tygodnia]] = 3, 260, 190)</f>
        <v>190</v>
      </c>
      <c r="F84">
        <f>WEEKDAY(ekodom34[[#This Row],[Data]],2)</f>
        <v>4</v>
      </c>
      <c r="G84" s="4">
        <f>IF(ekodom34[[#This Row],[retencja]]= 0, G83+1, 0)</f>
        <v>2</v>
      </c>
      <c r="H84" s="4">
        <f>IF(AND(AND(ekodom34[[#This Row],[Dni bez deszczu dp]] &gt;= 5, MOD(ekodom34[[#This Row],[Dni bez deszczu dp]], 5) = 0), ekodom34[[#This Row],[Czy dobry przedział ]] = "TAK"), 300, 0)</f>
        <v>0</v>
      </c>
      <c r="I84" s="4" t="str">
        <f>IF(AND(ekodom34[[#This Row],[Data]] &gt;= DATE(2022,4,1), ekodom34[[#This Row],[Data]]&lt;=DATE(2022,9, 30)), "TAK", "NIE")</f>
        <v>NIE</v>
      </c>
      <c r="J84" s="4">
        <f>ekodom34[[#This Row],[Zużycie rodzinne]]+ekodom34[[#This Row],[Specjalne dolanie]]</f>
        <v>190</v>
      </c>
      <c r="K84" s="4">
        <f>ekodom34[[#This Row],[Stan po renetcji]]-ekodom34[[#This Row],[Zmiana]]</f>
        <v>-190</v>
      </c>
      <c r="L84" s="4">
        <f>MAX(ekodom34[[#This Row],[Zbiornik po zmianie]],0)</f>
        <v>0</v>
      </c>
    </row>
    <row r="85" spans="1:12" x14ac:dyDescent="0.45">
      <c r="A85" s="1">
        <v>44645</v>
      </c>
      <c r="B85">
        <v>0</v>
      </c>
      <c r="C85">
        <f t="shared" si="2"/>
        <v>0</v>
      </c>
      <c r="D85">
        <f>ekodom34[[#This Row],[retencja]]+ekodom34[[#This Row],[Stan przed]]</f>
        <v>0</v>
      </c>
      <c r="E85">
        <f>IF(ekodom34[[#This Row],[Dzień tygodnia]] = 3, 260, 190)</f>
        <v>190</v>
      </c>
      <c r="F85">
        <f>WEEKDAY(ekodom34[[#This Row],[Data]],2)</f>
        <v>5</v>
      </c>
      <c r="G85" s="4">
        <f>IF(ekodom34[[#This Row],[retencja]]= 0, G84+1, 0)</f>
        <v>3</v>
      </c>
      <c r="H85" s="4">
        <f>IF(AND(AND(ekodom34[[#This Row],[Dni bez deszczu dp]] &gt;= 5, MOD(ekodom34[[#This Row],[Dni bez deszczu dp]], 5) = 0), ekodom34[[#This Row],[Czy dobry przedział ]] = "TAK"), 300, 0)</f>
        <v>0</v>
      </c>
      <c r="I85" s="4" t="str">
        <f>IF(AND(ekodom34[[#This Row],[Data]] &gt;= DATE(2022,4,1), ekodom34[[#This Row],[Data]]&lt;=DATE(2022,9, 30)), "TAK", "NIE")</f>
        <v>NIE</v>
      </c>
      <c r="J85" s="4">
        <f>ekodom34[[#This Row],[Zużycie rodzinne]]+ekodom34[[#This Row],[Specjalne dolanie]]</f>
        <v>190</v>
      </c>
      <c r="K85" s="4">
        <f>ekodom34[[#This Row],[Stan po renetcji]]-ekodom34[[#This Row],[Zmiana]]</f>
        <v>-190</v>
      </c>
      <c r="L85" s="4">
        <f>MAX(ekodom34[[#This Row],[Zbiornik po zmianie]],0)</f>
        <v>0</v>
      </c>
    </row>
    <row r="86" spans="1:12" x14ac:dyDescent="0.45">
      <c r="A86" s="1">
        <v>44646</v>
      </c>
      <c r="B86">
        <v>0</v>
      </c>
      <c r="C86">
        <f t="shared" si="2"/>
        <v>0</v>
      </c>
      <c r="D86">
        <f>ekodom34[[#This Row],[retencja]]+ekodom34[[#This Row],[Stan przed]]</f>
        <v>0</v>
      </c>
      <c r="E86">
        <f>IF(ekodom34[[#This Row],[Dzień tygodnia]] = 3, 260, 190)</f>
        <v>190</v>
      </c>
      <c r="F86">
        <f>WEEKDAY(ekodom34[[#This Row],[Data]],2)</f>
        <v>6</v>
      </c>
      <c r="G86" s="4">
        <f>IF(ekodom34[[#This Row],[retencja]]= 0, G85+1, 0)</f>
        <v>4</v>
      </c>
      <c r="H86" s="4">
        <f>IF(AND(AND(ekodom34[[#This Row],[Dni bez deszczu dp]] &gt;= 5, MOD(ekodom34[[#This Row],[Dni bez deszczu dp]], 5) = 0), ekodom34[[#This Row],[Czy dobry przedział ]] = "TAK"), 300, 0)</f>
        <v>0</v>
      </c>
      <c r="I86" s="4" t="str">
        <f>IF(AND(ekodom34[[#This Row],[Data]] &gt;= DATE(2022,4,1), ekodom34[[#This Row],[Data]]&lt;=DATE(2022,9, 30)), "TAK", "NIE")</f>
        <v>NIE</v>
      </c>
      <c r="J86" s="4">
        <f>ekodom34[[#This Row],[Zużycie rodzinne]]+ekodom34[[#This Row],[Specjalne dolanie]]</f>
        <v>190</v>
      </c>
      <c r="K86" s="4">
        <f>ekodom34[[#This Row],[Stan po renetcji]]-ekodom34[[#This Row],[Zmiana]]</f>
        <v>-190</v>
      </c>
      <c r="L86" s="4">
        <f>MAX(ekodom34[[#This Row],[Zbiornik po zmianie]],0)</f>
        <v>0</v>
      </c>
    </row>
    <row r="87" spans="1:12" x14ac:dyDescent="0.45">
      <c r="A87" s="1">
        <v>44647</v>
      </c>
      <c r="B87">
        <v>0</v>
      </c>
      <c r="C87">
        <f t="shared" si="2"/>
        <v>0</v>
      </c>
      <c r="D87">
        <f>ekodom34[[#This Row],[retencja]]+ekodom34[[#This Row],[Stan przed]]</f>
        <v>0</v>
      </c>
      <c r="E87">
        <f>IF(ekodom34[[#This Row],[Dzień tygodnia]] = 3, 260, 190)</f>
        <v>190</v>
      </c>
      <c r="F87">
        <f>WEEKDAY(ekodom34[[#This Row],[Data]],2)</f>
        <v>7</v>
      </c>
      <c r="G87" s="4">
        <f>IF(ekodom34[[#This Row],[retencja]]= 0, G86+1, 0)</f>
        <v>5</v>
      </c>
      <c r="H87" s="4">
        <f>IF(AND(AND(ekodom34[[#This Row],[Dni bez deszczu dp]] &gt;= 5, MOD(ekodom34[[#This Row],[Dni bez deszczu dp]], 5) = 0), ekodom34[[#This Row],[Czy dobry przedział ]] = "TAK"), 300, 0)</f>
        <v>0</v>
      </c>
      <c r="I87" s="4" t="str">
        <f>IF(AND(ekodom34[[#This Row],[Data]] &gt;= DATE(2022,4,1), ekodom34[[#This Row],[Data]]&lt;=DATE(2022,9, 30)), "TAK", "NIE")</f>
        <v>NIE</v>
      </c>
      <c r="J87" s="4">
        <f>ekodom34[[#This Row],[Zużycie rodzinne]]+ekodom34[[#This Row],[Specjalne dolanie]]</f>
        <v>190</v>
      </c>
      <c r="K87" s="4">
        <f>ekodom34[[#This Row],[Stan po renetcji]]-ekodom34[[#This Row],[Zmiana]]</f>
        <v>-190</v>
      </c>
      <c r="L87" s="4">
        <f>MAX(ekodom34[[#This Row],[Zbiornik po zmianie]],0)</f>
        <v>0</v>
      </c>
    </row>
    <row r="88" spans="1:12" x14ac:dyDescent="0.45">
      <c r="A88" s="1">
        <v>44648</v>
      </c>
      <c r="B88">
        <v>0</v>
      </c>
      <c r="C88">
        <f t="shared" si="2"/>
        <v>0</v>
      </c>
      <c r="D88">
        <f>ekodom34[[#This Row],[retencja]]+ekodom34[[#This Row],[Stan przed]]</f>
        <v>0</v>
      </c>
      <c r="E88">
        <f>IF(ekodom34[[#This Row],[Dzień tygodnia]] = 3, 260, 190)</f>
        <v>190</v>
      </c>
      <c r="F88">
        <f>WEEKDAY(ekodom34[[#This Row],[Data]],2)</f>
        <v>1</v>
      </c>
      <c r="G88" s="4">
        <f>IF(ekodom34[[#This Row],[retencja]]= 0, G87+1, 0)</f>
        <v>6</v>
      </c>
      <c r="H88" s="4">
        <f>IF(AND(AND(ekodom34[[#This Row],[Dni bez deszczu dp]] &gt;= 5, MOD(ekodom34[[#This Row],[Dni bez deszczu dp]], 5) = 0), ekodom34[[#This Row],[Czy dobry przedział ]] = "TAK"), 300, 0)</f>
        <v>0</v>
      </c>
      <c r="I88" s="4" t="str">
        <f>IF(AND(ekodom34[[#This Row],[Data]] &gt;= DATE(2022,4,1), ekodom34[[#This Row],[Data]]&lt;=DATE(2022,9, 30)), "TAK", "NIE")</f>
        <v>NIE</v>
      </c>
      <c r="J88" s="4">
        <f>ekodom34[[#This Row],[Zużycie rodzinne]]+ekodom34[[#This Row],[Specjalne dolanie]]</f>
        <v>190</v>
      </c>
      <c r="K88" s="4">
        <f>ekodom34[[#This Row],[Stan po renetcji]]-ekodom34[[#This Row],[Zmiana]]</f>
        <v>-190</v>
      </c>
      <c r="L88" s="4">
        <f>MAX(ekodom34[[#This Row],[Zbiornik po zmianie]],0)</f>
        <v>0</v>
      </c>
    </row>
    <row r="89" spans="1:12" x14ac:dyDescent="0.45">
      <c r="A89" s="1">
        <v>44649</v>
      </c>
      <c r="B89">
        <v>0</v>
      </c>
      <c r="C89">
        <f t="shared" si="2"/>
        <v>0</v>
      </c>
      <c r="D89">
        <f>ekodom34[[#This Row],[retencja]]+ekodom34[[#This Row],[Stan przed]]</f>
        <v>0</v>
      </c>
      <c r="E89">
        <f>IF(ekodom34[[#This Row],[Dzień tygodnia]] = 3, 260, 190)</f>
        <v>190</v>
      </c>
      <c r="F89">
        <f>WEEKDAY(ekodom34[[#This Row],[Data]],2)</f>
        <v>2</v>
      </c>
      <c r="G89" s="4">
        <f>IF(ekodom34[[#This Row],[retencja]]= 0, G88+1, 0)</f>
        <v>7</v>
      </c>
      <c r="H89" s="4">
        <f>IF(AND(AND(ekodom34[[#This Row],[Dni bez deszczu dp]] &gt;= 5, MOD(ekodom34[[#This Row],[Dni bez deszczu dp]], 5) = 0), ekodom34[[#This Row],[Czy dobry przedział ]] = "TAK"), 300, 0)</f>
        <v>0</v>
      </c>
      <c r="I89" s="4" t="str">
        <f>IF(AND(ekodom34[[#This Row],[Data]] &gt;= DATE(2022,4,1), ekodom34[[#This Row],[Data]]&lt;=DATE(2022,9, 30)), "TAK", "NIE")</f>
        <v>NIE</v>
      </c>
      <c r="J89" s="4">
        <f>ekodom34[[#This Row],[Zużycie rodzinne]]+ekodom34[[#This Row],[Specjalne dolanie]]</f>
        <v>190</v>
      </c>
      <c r="K89" s="4">
        <f>ekodom34[[#This Row],[Stan po renetcji]]-ekodom34[[#This Row],[Zmiana]]</f>
        <v>-190</v>
      </c>
      <c r="L89" s="4">
        <f>MAX(ekodom34[[#This Row],[Zbiornik po zmianie]],0)</f>
        <v>0</v>
      </c>
    </row>
    <row r="90" spans="1:12" x14ac:dyDescent="0.45">
      <c r="A90" s="1">
        <v>44650</v>
      </c>
      <c r="B90">
        <v>0</v>
      </c>
      <c r="C90">
        <f t="shared" si="2"/>
        <v>0</v>
      </c>
      <c r="D90">
        <f>ekodom34[[#This Row],[retencja]]+ekodom34[[#This Row],[Stan przed]]</f>
        <v>0</v>
      </c>
      <c r="E90">
        <f>IF(ekodom34[[#This Row],[Dzień tygodnia]] = 3, 260, 190)</f>
        <v>260</v>
      </c>
      <c r="F90">
        <f>WEEKDAY(ekodom34[[#This Row],[Data]],2)</f>
        <v>3</v>
      </c>
      <c r="G90" s="4">
        <f>IF(ekodom34[[#This Row],[retencja]]= 0, G89+1, 0)</f>
        <v>8</v>
      </c>
      <c r="H90" s="4">
        <f>IF(AND(AND(ekodom34[[#This Row],[Dni bez deszczu dp]] &gt;= 5, MOD(ekodom34[[#This Row],[Dni bez deszczu dp]], 5) = 0), ekodom34[[#This Row],[Czy dobry przedział ]] = "TAK"), 300, 0)</f>
        <v>0</v>
      </c>
      <c r="I90" s="4" t="str">
        <f>IF(AND(ekodom34[[#This Row],[Data]] &gt;= DATE(2022,4,1), ekodom34[[#This Row],[Data]]&lt;=DATE(2022,9, 30)), "TAK", "NIE")</f>
        <v>NIE</v>
      </c>
      <c r="J90" s="4">
        <f>ekodom34[[#This Row],[Zużycie rodzinne]]+ekodom34[[#This Row],[Specjalne dolanie]]</f>
        <v>260</v>
      </c>
      <c r="K90" s="4">
        <f>ekodom34[[#This Row],[Stan po renetcji]]-ekodom34[[#This Row],[Zmiana]]</f>
        <v>-260</v>
      </c>
      <c r="L90" s="4">
        <f>MAX(ekodom34[[#This Row],[Zbiornik po zmianie]],0)</f>
        <v>0</v>
      </c>
    </row>
    <row r="91" spans="1:12" x14ac:dyDescent="0.45">
      <c r="A91" s="1">
        <v>44651</v>
      </c>
      <c r="B91">
        <v>207</v>
      </c>
      <c r="C91">
        <f t="shared" si="2"/>
        <v>0</v>
      </c>
      <c r="D91">
        <f>ekodom34[[#This Row],[retencja]]+ekodom34[[#This Row],[Stan przed]]</f>
        <v>207</v>
      </c>
      <c r="E91">
        <f>IF(ekodom34[[#This Row],[Dzień tygodnia]] = 3, 260, 190)</f>
        <v>190</v>
      </c>
      <c r="F91">
        <f>WEEKDAY(ekodom34[[#This Row],[Data]],2)</f>
        <v>4</v>
      </c>
      <c r="G91" s="4">
        <f>IF(ekodom34[[#This Row],[retencja]]= 0, G90+1, 0)</f>
        <v>0</v>
      </c>
      <c r="H91" s="4">
        <f>IF(AND(AND(ekodom34[[#This Row],[Dni bez deszczu dp]] &gt;= 5, MOD(ekodom34[[#This Row],[Dni bez deszczu dp]], 5) = 0), ekodom34[[#This Row],[Czy dobry przedział ]] = "TAK"), 300, 0)</f>
        <v>0</v>
      </c>
      <c r="I91" s="4" t="str">
        <f>IF(AND(ekodom34[[#This Row],[Data]] &gt;= DATE(2022,4,1), ekodom34[[#This Row],[Data]]&lt;=DATE(2022,9, 30)), "TAK", "NIE")</f>
        <v>NIE</v>
      </c>
      <c r="J91" s="4">
        <f>ekodom34[[#This Row],[Zużycie rodzinne]]+ekodom34[[#This Row],[Specjalne dolanie]]</f>
        <v>190</v>
      </c>
      <c r="K91" s="4">
        <f>ekodom34[[#This Row],[Stan po renetcji]]-ekodom34[[#This Row],[Zmiana]]</f>
        <v>17</v>
      </c>
      <c r="L91" s="4">
        <f>MAX(ekodom34[[#This Row],[Zbiornik po zmianie]],0)</f>
        <v>17</v>
      </c>
    </row>
    <row r="92" spans="1:12" x14ac:dyDescent="0.45">
      <c r="A92" s="1">
        <v>44652</v>
      </c>
      <c r="B92">
        <v>1299</v>
      </c>
      <c r="C92">
        <f t="shared" si="2"/>
        <v>17</v>
      </c>
      <c r="D92">
        <f>ekodom34[[#This Row],[retencja]]+ekodom34[[#This Row],[Stan przed]]</f>
        <v>1316</v>
      </c>
      <c r="E92">
        <f>IF(ekodom34[[#This Row],[Dzień tygodnia]] = 3, 260, 190)</f>
        <v>190</v>
      </c>
      <c r="F92">
        <f>WEEKDAY(ekodom34[[#This Row],[Data]],2)</f>
        <v>5</v>
      </c>
      <c r="G92" s="4">
        <f>IF(ekodom34[[#This Row],[retencja]]= 0, G91+1, 0)</f>
        <v>0</v>
      </c>
      <c r="H92" s="4">
        <f>IF(AND(AND(ekodom34[[#This Row],[Dni bez deszczu dp]] &gt;= 5, MOD(ekodom34[[#This Row],[Dni bez deszczu dp]], 5) = 0), ekodom34[[#This Row],[Czy dobry przedział ]] = "TAK"), 300, 0)</f>
        <v>0</v>
      </c>
      <c r="I92" s="4" t="str">
        <f>IF(AND(ekodom34[[#This Row],[Data]] &gt;= DATE(2022,4,1), ekodom34[[#This Row],[Data]]&lt;=DATE(2022,9, 30)), "TAK", "NIE")</f>
        <v>TAK</v>
      </c>
      <c r="J92" s="4">
        <f>ekodom34[[#This Row],[Zużycie rodzinne]]+ekodom34[[#This Row],[Specjalne dolanie]]</f>
        <v>190</v>
      </c>
      <c r="K92" s="4">
        <f>ekodom34[[#This Row],[Stan po renetcji]]-ekodom34[[#This Row],[Zmiana]]</f>
        <v>1126</v>
      </c>
      <c r="L92" s="4">
        <f>MAX(ekodom34[[#This Row],[Zbiornik po zmianie]],0)</f>
        <v>1126</v>
      </c>
    </row>
    <row r="93" spans="1:12" x14ac:dyDescent="0.45">
      <c r="A93" s="1">
        <v>44653</v>
      </c>
      <c r="B93">
        <v>218</v>
      </c>
      <c r="C93">
        <f t="shared" si="2"/>
        <v>1126</v>
      </c>
      <c r="D93">
        <f>ekodom34[[#This Row],[retencja]]+ekodom34[[#This Row],[Stan przed]]</f>
        <v>1344</v>
      </c>
      <c r="E93">
        <f>IF(ekodom34[[#This Row],[Dzień tygodnia]] = 3, 260, 190)</f>
        <v>190</v>
      </c>
      <c r="F93">
        <f>WEEKDAY(ekodom34[[#This Row],[Data]],2)</f>
        <v>6</v>
      </c>
      <c r="G93" s="4">
        <f>IF(ekodom34[[#This Row],[retencja]]= 0, G92+1, 0)</f>
        <v>0</v>
      </c>
      <c r="H93" s="4">
        <f>IF(AND(AND(ekodom34[[#This Row],[Dni bez deszczu dp]] &gt;= 5, MOD(ekodom34[[#This Row],[Dni bez deszczu dp]], 5) = 0), ekodom34[[#This Row],[Czy dobry przedział ]] = "TAK"), 300, 0)</f>
        <v>0</v>
      </c>
      <c r="I93" s="4" t="str">
        <f>IF(AND(ekodom34[[#This Row],[Data]] &gt;= DATE(2022,4,1), ekodom34[[#This Row],[Data]]&lt;=DATE(2022,9, 30)), "TAK", "NIE")</f>
        <v>TAK</v>
      </c>
      <c r="J93" s="4">
        <f>ekodom34[[#This Row],[Zużycie rodzinne]]+ekodom34[[#This Row],[Specjalne dolanie]]</f>
        <v>190</v>
      </c>
      <c r="K93" s="4">
        <f>ekodom34[[#This Row],[Stan po renetcji]]-ekodom34[[#This Row],[Zmiana]]</f>
        <v>1154</v>
      </c>
      <c r="L93" s="4">
        <f>MAX(ekodom34[[#This Row],[Zbiornik po zmianie]],0)</f>
        <v>1154</v>
      </c>
    </row>
    <row r="94" spans="1:12" x14ac:dyDescent="0.45">
      <c r="A94" s="1">
        <v>44654</v>
      </c>
      <c r="B94">
        <v>0</v>
      </c>
      <c r="C94">
        <f t="shared" si="2"/>
        <v>1154</v>
      </c>
      <c r="D94">
        <f>ekodom34[[#This Row],[retencja]]+ekodom34[[#This Row],[Stan przed]]</f>
        <v>1154</v>
      </c>
      <c r="E94">
        <f>IF(ekodom34[[#This Row],[Dzień tygodnia]] = 3, 260, 190)</f>
        <v>190</v>
      </c>
      <c r="F94">
        <f>WEEKDAY(ekodom34[[#This Row],[Data]],2)</f>
        <v>7</v>
      </c>
      <c r="G94" s="4">
        <f>IF(ekodom34[[#This Row],[retencja]]= 0, G93+1, 0)</f>
        <v>1</v>
      </c>
      <c r="H94" s="4">
        <f>IF(AND(AND(ekodom34[[#This Row],[Dni bez deszczu dp]] &gt;= 5, MOD(ekodom34[[#This Row],[Dni bez deszczu dp]], 5) = 0), ekodom34[[#This Row],[Czy dobry przedział ]] = "TAK"), 300, 0)</f>
        <v>0</v>
      </c>
      <c r="I94" s="4" t="str">
        <f>IF(AND(ekodom34[[#This Row],[Data]] &gt;= DATE(2022,4,1), ekodom34[[#This Row],[Data]]&lt;=DATE(2022,9, 30)), "TAK", "NIE")</f>
        <v>TAK</v>
      </c>
      <c r="J94" s="4">
        <f>ekodom34[[#This Row],[Zużycie rodzinne]]+ekodom34[[#This Row],[Specjalne dolanie]]</f>
        <v>190</v>
      </c>
      <c r="K94" s="4">
        <f>ekodom34[[#This Row],[Stan po renetcji]]-ekodom34[[#This Row],[Zmiana]]</f>
        <v>964</v>
      </c>
      <c r="L94" s="4">
        <f>MAX(ekodom34[[#This Row],[Zbiornik po zmianie]],0)</f>
        <v>964</v>
      </c>
    </row>
    <row r="95" spans="1:12" x14ac:dyDescent="0.45">
      <c r="A95" s="1">
        <v>44655</v>
      </c>
      <c r="B95">
        <v>0</v>
      </c>
      <c r="C95">
        <f t="shared" si="2"/>
        <v>964</v>
      </c>
      <c r="D95">
        <f>ekodom34[[#This Row],[retencja]]+ekodom34[[#This Row],[Stan przed]]</f>
        <v>964</v>
      </c>
      <c r="E95">
        <f>IF(ekodom34[[#This Row],[Dzień tygodnia]] = 3, 260, 190)</f>
        <v>190</v>
      </c>
      <c r="F95">
        <f>WEEKDAY(ekodom34[[#This Row],[Data]],2)</f>
        <v>1</v>
      </c>
      <c r="G95" s="4">
        <f>IF(ekodom34[[#This Row],[retencja]]= 0, G94+1, 0)</f>
        <v>2</v>
      </c>
      <c r="H95" s="4">
        <f>IF(AND(AND(ekodom34[[#This Row],[Dni bez deszczu dp]] &gt;= 5, MOD(ekodom34[[#This Row],[Dni bez deszczu dp]], 5) = 0), ekodom34[[#This Row],[Czy dobry przedział ]] = "TAK"), 300, 0)</f>
        <v>0</v>
      </c>
      <c r="I95" s="4" t="str">
        <f>IF(AND(ekodom34[[#This Row],[Data]] &gt;= DATE(2022,4,1), ekodom34[[#This Row],[Data]]&lt;=DATE(2022,9, 30)), "TAK", "NIE")</f>
        <v>TAK</v>
      </c>
      <c r="J95" s="4">
        <f>ekodom34[[#This Row],[Zużycie rodzinne]]+ekodom34[[#This Row],[Specjalne dolanie]]</f>
        <v>190</v>
      </c>
      <c r="K95" s="4">
        <f>ekodom34[[#This Row],[Stan po renetcji]]-ekodom34[[#This Row],[Zmiana]]</f>
        <v>774</v>
      </c>
      <c r="L95" s="4">
        <f>MAX(ekodom34[[#This Row],[Zbiornik po zmianie]],0)</f>
        <v>774</v>
      </c>
    </row>
    <row r="96" spans="1:12" x14ac:dyDescent="0.45">
      <c r="A96" s="1">
        <v>44656</v>
      </c>
      <c r="B96">
        <v>0</v>
      </c>
      <c r="C96">
        <f t="shared" si="2"/>
        <v>774</v>
      </c>
      <c r="D96">
        <f>ekodom34[[#This Row],[retencja]]+ekodom34[[#This Row],[Stan przed]]</f>
        <v>774</v>
      </c>
      <c r="E96">
        <f>IF(ekodom34[[#This Row],[Dzień tygodnia]] = 3, 260, 190)</f>
        <v>190</v>
      </c>
      <c r="F96">
        <f>WEEKDAY(ekodom34[[#This Row],[Data]],2)</f>
        <v>2</v>
      </c>
      <c r="G96" s="4">
        <f>IF(ekodom34[[#This Row],[retencja]]= 0, G95+1, 0)</f>
        <v>3</v>
      </c>
      <c r="H96" s="4">
        <f>IF(AND(AND(ekodom34[[#This Row],[Dni bez deszczu dp]] &gt;= 5, MOD(ekodom34[[#This Row],[Dni bez deszczu dp]], 5) = 0), ekodom34[[#This Row],[Czy dobry przedział ]] = "TAK"), 300, 0)</f>
        <v>0</v>
      </c>
      <c r="I96" s="4" t="str">
        <f>IF(AND(ekodom34[[#This Row],[Data]] &gt;= DATE(2022,4,1), ekodom34[[#This Row],[Data]]&lt;=DATE(2022,9, 30)), "TAK", "NIE")</f>
        <v>TAK</v>
      </c>
      <c r="J96" s="4">
        <f>ekodom34[[#This Row],[Zużycie rodzinne]]+ekodom34[[#This Row],[Specjalne dolanie]]</f>
        <v>190</v>
      </c>
      <c r="K96" s="4">
        <f>ekodom34[[#This Row],[Stan po renetcji]]-ekodom34[[#This Row],[Zmiana]]</f>
        <v>584</v>
      </c>
      <c r="L96" s="4">
        <f>MAX(ekodom34[[#This Row],[Zbiornik po zmianie]],0)</f>
        <v>584</v>
      </c>
    </row>
    <row r="97" spans="1:12" x14ac:dyDescent="0.45">
      <c r="A97" s="1">
        <v>44657</v>
      </c>
      <c r="B97">
        <v>220</v>
      </c>
      <c r="C97">
        <f t="shared" si="2"/>
        <v>584</v>
      </c>
      <c r="D97">
        <f>ekodom34[[#This Row],[retencja]]+ekodom34[[#This Row],[Stan przed]]</f>
        <v>804</v>
      </c>
      <c r="E97">
        <f>IF(ekodom34[[#This Row],[Dzień tygodnia]] = 3, 260, 190)</f>
        <v>260</v>
      </c>
      <c r="F97">
        <f>WEEKDAY(ekodom34[[#This Row],[Data]],2)</f>
        <v>3</v>
      </c>
      <c r="G97" s="4">
        <f>IF(ekodom34[[#This Row],[retencja]]= 0, G96+1, 0)</f>
        <v>0</v>
      </c>
      <c r="H97" s="4">
        <f>IF(AND(AND(ekodom34[[#This Row],[Dni bez deszczu dp]] &gt;= 5, MOD(ekodom34[[#This Row],[Dni bez deszczu dp]], 5) = 0), ekodom34[[#This Row],[Czy dobry przedział ]] = "TAK"), 300, 0)</f>
        <v>0</v>
      </c>
      <c r="I97" s="4" t="str">
        <f>IF(AND(ekodom34[[#This Row],[Data]] &gt;= DATE(2022,4,1), ekodom34[[#This Row],[Data]]&lt;=DATE(2022,9, 30)), "TAK", "NIE")</f>
        <v>TAK</v>
      </c>
      <c r="J97" s="4">
        <f>ekodom34[[#This Row],[Zużycie rodzinne]]+ekodom34[[#This Row],[Specjalne dolanie]]</f>
        <v>260</v>
      </c>
      <c r="K97" s="4">
        <f>ekodom34[[#This Row],[Stan po renetcji]]-ekodom34[[#This Row],[Zmiana]]</f>
        <v>544</v>
      </c>
      <c r="L97" s="4">
        <f>MAX(ekodom34[[#This Row],[Zbiornik po zmianie]],0)</f>
        <v>544</v>
      </c>
    </row>
    <row r="98" spans="1:12" x14ac:dyDescent="0.45">
      <c r="A98" s="1">
        <v>44658</v>
      </c>
      <c r="B98">
        <v>72</v>
      </c>
      <c r="C98">
        <f t="shared" si="2"/>
        <v>544</v>
      </c>
      <c r="D98">
        <f>ekodom34[[#This Row],[retencja]]+ekodom34[[#This Row],[Stan przed]]</f>
        <v>616</v>
      </c>
      <c r="E98">
        <f>IF(ekodom34[[#This Row],[Dzień tygodnia]] = 3, 260, 190)</f>
        <v>190</v>
      </c>
      <c r="F98">
        <f>WEEKDAY(ekodom34[[#This Row],[Data]],2)</f>
        <v>4</v>
      </c>
      <c r="G98" s="4">
        <f>IF(ekodom34[[#This Row],[retencja]]= 0, G97+1, 0)</f>
        <v>0</v>
      </c>
      <c r="H98" s="4">
        <f>IF(AND(AND(ekodom34[[#This Row],[Dni bez deszczu dp]] &gt;= 5, MOD(ekodom34[[#This Row],[Dni bez deszczu dp]], 5) = 0), ekodom34[[#This Row],[Czy dobry przedział ]] = "TAK"), 300, 0)</f>
        <v>0</v>
      </c>
      <c r="I98" s="4" t="str">
        <f>IF(AND(ekodom34[[#This Row],[Data]] &gt;= DATE(2022,4,1), ekodom34[[#This Row],[Data]]&lt;=DATE(2022,9, 30)), "TAK", "NIE")</f>
        <v>TAK</v>
      </c>
      <c r="J98" s="4">
        <f>ekodom34[[#This Row],[Zużycie rodzinne]]+ekodom34[[#This Row],[Specjalne dolanie]]</f>
        <v>190</v>
      </c>
      <c r="K98" s="4">
        <f>ekodom34[[#This Row],[Stan po renetcji]]-ekodom34[[#This Row],[Zmiana]]</f>
        <v>426</v>
      </c>
      <c r="L98" s="4">
        <f>MAX(ekodom34[[#This Row],[Zbiornik po zmianie]],0)</f>
        <v>426</v>
      </c>
    </row>
    <row r="99" spans="1:12" x14ac:dyDescent="0.45">
      <c r="A99" s="1">
        <v>44659</v>
      </c>
      <c r="B99">
        <v>0</v>
      </c>
      <c r="C99">
        <f t="shared" si="2"/>
        <v>426</v>
      </c>
      <c r="D99">
        <f>ekodom34[[#This Row],[retencja]]+ekodom34[[#This Row],[Stan przed]]</f>
        <v>426</v>
      </c>
      <c r="E99">
        <f>IF(ekodom34[[#This Row],[Dzień tygodnia]] = 3, 260, 190)</f>
        <v>190</v>
      </c>
      <c r="F99">
        <f>WEEKDAY(ekodom34[[#This Row],[Data]],2)</f>
        <v>5</v>
      </c>
      <c r="G99" s="4">
        <f>IF(ekodom34[[#This Row],[retencja]]= 0, G98+1, 0)</f>
        <v>1</v>
      </c>
      <c r="H99" s="4">
        <f>IF(AND(AND(ekodom34[[#This Row],[Dni bez deszczu dp]] &gt;= 5, MOD(ekodom34[[#This Row],[Dni bez deszczu dp]], 5) = 0), ekodom34[[#This Row],[Czy dobry przedział ]] = "TAK"), 300, 0)</f>
        <v>0</v>
      </c>
      <c r="I99" s="4" t="str">
        <f>IF(AND(ekodom34[[#This Row],[Data]] &gt;= DATE(2022,4,1), ekodom34[[#This Row],[Data]]&lt;=DATE(2022,9, 30)), "TAK", "NIE")</f>
        <v>TAK</v>
      </c>
      <c r="J99" s="4">
        <f>ekodom34[[#This Row],[Zużycie rodzinne]]+ekodom34[[#This Row],[Specjalne dolanie]]</f>
        <v>190</v>
      </c>
      <c r="K99" s="4">
        <f>ekodom34[[#This Row],[Stan po renetcji]]-ekodom34[[#This Row],[Zmiana]]</f>
        <v>236</v>
      </c>
      <c r="L99" s="4">
        <f>MAX(ekodom34[[#This Row],[Zbiornik po zmianie]],0)</f>
        <v>236</v>
      </c>
    </row>
    <row r="100" spans="1:12" x14ac:dyDescent="0.45">
      <c r="A100" s="1">
        <v>44660</v>
      </c>
      <c r="B100">
        <v>0</v>
      </c>
      <c r="C100">
        <f t="shared" si="2"/>
        <v>236</v>
      </c>
      <c r="D100">
        <f>ekodom34[[#This Row],[retencja]]+ekodom34[[#This Row],[Stan przed]]</f>
        <v>236</v>
      </c>
      <c r="E100">
        <f>IF(ekodom34[[#This Row],[Dzień tygodnia]] = 3, 260, 190)</f>
        <v>190</v>
      </c>
      <c r="F100">
        <f>WEEKDAY(ekodom34[[#This Row],[Data]],2)</f>
        <v>6</v>
      </c>
      <c r="G100" s="4">
        <f>IF(ekodom34[[#This Row],[retencja]]= 0, G99+1, 0)</f>
        <v>2</v>
      </c>
      <c r="H100" s="4">
        <f>IF(AND(AND(ekodom34[[#This Row],[Dni bez deszczu dp]] &gt;= 5, MOD(ekodom34[[#This Row],[Dni bez deszczu dp]], 5) = 0), ekodom34[[#This Row],[Czy dobry przedział ]] = "TAK"), 300, 0)</f>
        <v>0</v>
      </c>
      <c r="I100" s="4" t="str">
        <f>IF(AND(ekodom34[[#This Row],[Data]] &gt;= DATE(2022,4,1), ekodom34[[#This Row],[Data]]&lt;=DATE(2022,9, 30)), "TAK", "NIE")</f>
        <v>TAK</v>
      </c>
      <c r="J100" s="4">
        <f>ekodom34[[#This Row],[Zużycie rodzinne]]+ekodom34[[#This Row],[Specjalne dolanie]]</f>
        <v>190</v>
      </c>
      <c r="K100" s="4">
        <f>ekodom34[[#This Row],[Stan po renetcji]]-ekodom34[[#This Row],[Zmiana]]</f>
        <v>46</v>
      </c>
      <c r="L100" s="4">
        <f>MAX(ekodom34[[#This Row],[Zbiornik po zmianie]],0)</f>
        <v>46</v>
      </c>
    </row>
    <row r="101" spans="1:12" x14ac:dyDescent="0.45">
      <c r="A101" s="1">
        <v>44661</v>
      </c>
      <c r="B101">
        <v>0</v>
      </c>
      <c r="C101">
        <f t="shared" si="2"/>
        <v>46</v>
      </c>
      <c r="D101">
        <f>ekodom34[[#This Row],[retencja]]+ekodom34[[#This Row],[Stan przed]]</f>
        <v>46</v>
      </c>
      <c r="E101">
        <f>IF(ekodom34[[#This Row],[Dzień tygodnia]] = 3, 260, 190)</f>
        <v>190</v>
      </c>
      <c r="F101">
        <f>WEEKDAY(ekodom34[[#This Row],[Data]],2)</f>
        <v>7</v>
      </c>
      <c r="G101" s="4">
        <f>IF(ekodom34[[#This Row],[retencja]]= 0, G100+1, 0)</f>
        <v>3</v>
      </c>
      <c r="H101" s="4">
        <f>IF(AND(AND(ekodom34[[#This Row],[Dni bez deszczu dp]] &gt;= 5, MOD(ekodom34[[#This Row],[Dni bez deszczu dp]], 5) = 0), ekodom34[[#This Row],[Czy dobry przedział ]] = "TAK"), 300, 0)</f>
        <v>0</v>
      </c>
      <c r="I101" s="4" t="str">
        <f>IF(AND(ekodom34[[#This Row],[Data]] &gt;= DATE(2022,4,1), ekodom34[[#This Row],[Data]]&lt;=DATE(2022,9, 30)), "TAK", "NIE")</f>
        <v>TAK</v>
      </c>
      <c r="J101" s="4">
        <f>ekodom34[[#This Row],[Zużycie rodzinne]]+ekodom34[[#This Row],[Specjalne dolanie]]</f>
        <v>190</v>
      </c>
      <c r="K101" s="4">
        <f>ekodom34[[#This Row],[Stan po renetcji]]-ekodom34[[#This Row],[Zmiana]]</f>
        <v>-144</v>
      </c>
      <c r="L101" s="4">
        <f>MAX(ekodom34[[#This Row],[Zbiornik po zmianie]],0)</f>
        <v>0</v>
      </c>
    </row>
    <row r="102" spans="1:12" x14ac:dyDescent="0.45">
      <c r="A102" s="1">
        <v>44662</v>
      </c>
      <c r="B102">
        <v>0</v>
      </c>
      <c r="C102">
        <f t="shared" si="2"/>
        <v>0</v>
      </c>
      <c r="D102">
        <f>ekodom34[[#This Row],[retencja]]+ekodom34[[#This Row],[Stan przed]]</f>
        <v>0</v>
      </c>
      <c r="E102">
        <f>IF(ekodom34[[#This Row],[Dzień tygodnia]] = 3, 260, 190)</f>
        <v>190</v>
      </c>
      <c r="F102">
        <f>WEEKDAY(ekodom34[[#This Row],[Data]],2)</f>
        <v>1</v>
      </c>
      <c r="G102" s="4">
        <f>IF(ekodom34[[#This Row],[retencja]]= 0, G101+1, 0)</f>
        <v>4</v>
      </c>
      <c r="H102" s="4">
        <f>IF(AND(AND(ekodom34[[#This Row],[Dni bez deszczu dp]] &gt;= 5, MOD(ekodom34[[#This Row],[Dni bez deszczu dp]], 5) = 0), ekodom34[[#This Row],[Czy dobry przedział ]] = "TAK"), 300, 0)</f>
        <v>0</v>
      </c>
      <c r="I102" s="4" t="str">
        <f>IF(AND(ekodom34[[#This Row],[Data]] &gt;= DATE(2022,4,1), ekodom34[[#This Row],[Data]]&lt;=DATE(2022,9, 30)), "TAK", "NIE")</f>
        <v>TAK</v>
      </c>
      <c r="J102" s="4">
        <f>ekodom34[[#This Row],[Zużycie rodzinne]]+ekodom34[[#This Row],[Specjalne dolanie]]</f>
        <v>190</v>
      </c>
      <c r="K102" s="4">
        <f>ekodom34[[#This Row],[Stan po renetcji]]-ekodom34[[#This Row],[Zmiana]]</f>
        <v>-190</v>
      </c>
      <c r="L102" s="4">
        <f>MAX(ekodom34[[#This Row],[Zbiornik po zmianie]],0)</f>
        <v>0</v>
      </c>
    </row>
    <row r="103" spans="1:12" x14ac:dyDescent="0.45">
      <c r="A103" s="1">
        <v>44663</v>
      </c>
      <c r="B103">
        <v>0</v>
      </c>
      <c r="C103">
        <f t="shared" si="2"/>
        <v>0</v>
      </c>
      <c r="D103">
        <f>ekodom34[[#This Row],[retencja]]+ekodom34[[#This Row],[Stan przed]]</f>
        <v>0</v>
      </c>
      <c r="E103">
        <f>IF(ekodom34[[#This Row],[Dzień tygodnia]] = 3, 260, 190)</f>
        <v>190</v>
      </c>
      <c r="F103">
        <f>WEEKDAY(ekodom34[[#This Row],[Data]],2)</f>
        <v>2</v>
      </c>
      <c r="G103" s="4">
        <f>IF(ekodom34[[#This Row],[retencja]]= 0, G102+1, 0)</f>
        <v>5</v>
      </c>
      <c r="H103" s="4">
        <f>IF(AND(AND(ekodom34[[#This Row],[Dni bez deszczu dp]] &gt;= 5, MOD(ekodom34[[#This Row],[Dni bez deszczu dp]], 5) = 0), ekodom34[[#This Row],[Czy dobry przedział ]] = "TAK"), 300, 0)</f>
        <v>300</v>
      </c>
      <c r="I103" s="4" t="str">
        <f>IF(AND(ekodom34[[#This Row],[Data]] &gt;= DATE(2022,4,1), ekodom34[[#This Row],[Data]]&lt;=DATE(2022,9, 30)), "TAK", "NIE")</f>
        <v>TAK</v>
      </c>
      <c r="J103" s="4">
        <f>ekodom34[[#This Row],[Zużycie rodzinne]]+ekodom34[[#This Row],[Specjalne dolanie]]</f>
        <v>490</v>
      </c>
      <c r="K103" s="4">
        <f>ekodom34[[#This Row],[Stan po renetcji]]-ekodom34[[#This Row],[Zmiana]]</f>
        <v>-490</v>
      </c>
      <c r="L103" s="4">
        <f>MAX(ekodom34[[#This Row],[Zbiornik po zmianie]],0)</f>
        <v>0</v>
      </c>
    </row>
    <row r="104" spans="1:12" x14ac:dyDescent="0.45">
      <c r="A104" s="1">
        <v>44664</v>
      </c>
      <c r="B104">
        <v>205</v>
      </c>
      <c r="C104">
        <f t="shared" si="2"/>
        <v>0</v>
      </c>
      <c r="D104">
        <f>ekodom34[[#This Row],[retencja]]+ekodom34[[#This Row],[Stan przed]]</f>
        <v>205</v>
      </c>
      <c r="E104">
        <f>IF(ekodom34[[#This Row],[Dzień tygodnia]] = 3, 260, 190)</f>
        <v>260</v>
      </c>
      <c r="F104">
        <f>WEEKDAY(ekodom34[[#This Row],[Data]],2)</f>
        <v>3</v>
      </c>
      <c r="G104" s="4">
        <f>IF(ekodom34[[#This Row],[retencja]]= 0, G103+1, 0)</f>
        <v>0</v>
      </c>
      <c r="H104" s="4">
        <f>IF(AND(AND(ekodom34[[#This Row],[Dni bez deszczu dp]] &gt;= 5, MOD(ekodom34[[#This Row],[Dni bez deszczu dp]], 5) = 0), ekodom34[[#This Row],[Czy dobry przedział ]] = "TAK"), 300, 0)</f>
        <v>0</v>
      </c>
      <c r="I104" s="4" t="str">
        <f>IF(AND(ekodom34[[#This Row],[Data]] &gt;= DATE(2022,4,1), ekodom34[[#This Row],[Data]]&lt;=DATE(2022,9, 30)), "TAK", "NIE")</f>
        <v>TAK</v>
      </c>
      <c r="J104" s="4">
        <f>ekodom34[[#This Row],[Zużycie rodzinne]]+ekodom34[[#This Row],[Specjalne dolanie]]</f>
        <v>260</v>
      </c>
      <c r="K104" s="4">
        <f>ekodom34[[#This Row],[Stan po renetcji]]-ekodom34[[#This Row],[Zmiana]]</f>
        <v>-55</v>
      </c>
      <c r="L104" s="4">
        <f>MAX(ekodom34[[#This Row],[Zbiornik po zmianie]],0)</f>
        <v>0</v>
      </c>
    </row>
    <row r="105" spans="1:12" x14ac:dyDescent="0.45">
      <c r="A105" s="1">
        <v>44665</v>
      </c>
      <c r="B105">
        <v>0</v>
      </c>
      <c r="C105">
        <f t="shared" si="2"/>
        <v>0</v>
      </c>
      <c r="D105">
        <f>ekodom34[[#This Row],[retencja]]+ekodom34[[#This Row],[Stan przed]]</f>
        <v>0</v>
      </c>
      <c r="E105">
        <f>IF(ekodom34[[#This Row],[Dzień tygodnia]] = 3, 260, 190)</f>
        <v>190</v>
      </c>
      <c r="F105">
        <f>WEEKDAY(ekodom34[[#This Row],[Data]],2)</f>
        <v>4</v>
      </c>
      <c r="G105" s="4">
        <f>IF(ekodom34[[#This Row],[retencja]]= 0, G104+1, 0)</f>
        <v>1</v>
      </c>
      <c r="H105" s="4">
        <f>IF(AND(AND(ekodom34[[#This Row],[Dni bez deszczu dp]] &gt;= 5, MOD(ekodom34[[#This Row],[Dni bez deszczu dp]], 5) = 0), ekodom34[[#This Row],[Czy dobry przedział ]] = "TAK"), 300, 0)</f>
        <v>0</v>
      </c>
      <c r="I105" s="4" t="str">
        <f>IF(AND(ekodom34[[#This Row],[Data]] &gt;= DATE(2022,4,1), ekodom34[[#This Row],[Data]]&lt;=DATE(2022,9, 30)), "TAK", "NIE")</f>
        <v>TAK</v>
      </c>
      <c r="J105" s="4">
        <f>ekodom34[[#This Row],[Zużycie rodzinne]]+ekodom34[[#This Row],[Specjalne dolanie]]</f>
        <v>190</v>
      </c>
      <c r="K105" s="4">
        <f>ekodom34[[#This Row],[Stan po renetcji]]-ekodom34[[#This Row],[Zmiana]]</f>
        <v>-190</v>
      </c>
      <c r="L105" s="4">
        <f>MAX(ekodom34[[#This Row],[Zbiornik po zmianie]],0)</f>
        <v>0</v>
      </c>
    </row>
    <row r="106" spans="1:12" x14ac:dyDescent="0.45">
      <c r="A106" s="1">
        <v>44666</v>
      </c>
      <c r="B106">
        <v>436</v>
      </c>
      <c r="C106">
        <f t="shared" si="2"/>
        <v>0</v>
      </c>
      <c r="D106">
        <f>ekodom34[[#This Row],[retencja]]+ekodom34[[#This Row],[Stan przed]]</f>
        <v>436</v>
      </c>
      <c r="E106">
        <f>IF(ekodom34[[#This Row],[Dzień tygodnia]] = 3, 260, 190)</f>
        <v>190</v>
      </c>
      <c r="F106">
        <f>WEEKDAY(ekodom34[[#This Row],[Data]],2)</f>
        <v>5</v>
      </c>
      <c r="G106" s="4">
        <f>IF(ekodom34[[#This Row],[retencja]]= 0, G105+1, 0)</f>
        <v>0</v>
      </c>
      <c r="H106" s="4">
        <f>IF(AND(AND(ekodom34[[#This Row],[Dni bez deszczu dp]] &gt;= 5, MOD(ekodom34[[#This Row],[Dni bez deszczu dp]], 5) = 0), ekodom34[[#This Row],[Czy dobry przedział ]] = "TAK"), 300, 0)</f>
        <v>0</v>
      </c>
      <c r="I106" s="4" t="str">
        <f>IF(AND(ekodom34[[#This Row],[Data]] &gt;= DATE(2022,4,1), ekodom34[[#This Row],[Data]]&lt;=DATE(2022,9, 30)), "TAK", "NIE")</f>
        <v>TAK</v>
      </c>
      <c r="J106" s="4">
        <f>ekodom34[[#This Row],[Zużycie rodzinne]]+ekodom34[[#This Row],[Specjalne dolanie]]</f>
        <v>190</v>
      </c>
      <c r="K106" s="4">
        <f>ekodom34[[#This Row],[Stan po renetcji]]-ekodom34[[#This Row],[Zmiana]]</f>
        <v>246</v>
      </c>
      <c r="L106" s="4">
        <f>MAX(ekodom34[[#This Row],[Zbiornik po zmianie]],0)</f>
        <v>246</v>
      </c>
    </row>
    <row r="107" spans="1:12" x14ac:dyDescent="0.45">
      <c r="A107" s="1">
        <v>44667</v>
      </c>
      <c r="B107">
        <v>622</v>
      </c>
      <c r="C107">
        <f t="shared" si="2"/>
        <v>246</v>
      </c>
      <c r="D107">
        <f>ekodom34[[#This Row],[retencja]]+ekodom34[[#This Row],[Stan przed]]</f>
        <v>868</v>
      </c>
      <c r="E107">
        <f>IF(ekodom34[[#This Row],[Dzień tygodnia]] = 3, 260, 190)</f>
        <v>190</v>
      </c>
      <c r="F107">
        <f>WEEKDAY(ekodom34[[#This Row],[Data]],2)</f>
        <v>6</v>
      </c>
      <c r="G107" s="4">
        <f>IF(ekodom34[[#This Row],[retencja]]= 0, G106+1, 0)</f>
        <v>0</v>
      </c>
      <c r="H107" s="4">
        <f>IF(AND(AND(ekodom34[[#This Row],[Dni bez deszczu dp]] &gt;= 5, MOD(ekodom34[[#This Row],[Dni bez deszczu dp]], 5) = 0), ekodom34[[#This Row],[Czy dobry przedział ]] = "TAK"), 300, 0)</f>
        <v>0</v>
      </c>
      <c r="I107" s="4" t="str">
        <f>IF(AND(ekodom34[[#This Row],[Data]] &gt;= DATE(2022,4,1), ekodom34[[#This Row],[Data]]&lt;=DATE(2022,9, 30)), "TAK", "NIE")</f>
        <v>TAK</v>
      </c>
      <c r="J107" s="4">
        <f>ekodom34[[#This Row],[Zużycie rodzinne]]+ekodom34[[#This Row],[Specjalne dolanie]]</f>
        <v>190</v>
      </c>
      <c r="K107" s="4">
        <f>ekodom34[[#This Row],[Stan po renetcji]]-ekodom34[[#This Row],[Zmiana]]</f>
        <v>678</v>
      </c>
      <c r="L107" s="4">
        <f>MAX(ekodom34[[#This Row],[Zbiornik po zmianie]],0)</f>
        <v>678</v>
      </c>
    </row>
    <row r="108" spans="1:12" x14ac:dyDescent="0.45">
      <c r="A108" s="1">
        <v>44668</v>
      </c>
      <c r="B108">
        <v>34</v>
      </c>
      <c r="C108">
        <f t="shared" si="2"/>
        <v>678</v>
      </c>
      <c r="D108">
        <f>ekodom34[[#This Row],[retencja]]+ekodom34[[#This Row],[Stan przed]]</f>
        <v>712</v>
      </c>
      <c r="E108">
        <f>IF(ekodom34[[#This Row],[Dzień tygodnia]] = 3, 260, 190)</f>
        <v>190</v>
      </c>
      <c r="F108">
        <f>WEEKDAY(ekodom34[[#This Row],[Data]],2)</f>
        <v>7</v>
      </c>
      <c r="G108" s="4">
        <f>IF(ekodom34[[#This Row],[retencja]]= 0, G107+1, 0)</f>
        <v>0</v>
      </c>
      <c r="H108" s="4">
        <f>IF(AND(AND(ekodom34[[#This Row],[Dni bez deszczu dp]] &gt;= 5, MOD(ekodom34[[#This Row],[Dni bez deszczu dp]], 5) = 0), ekodom34[[#This Row],[Czy dobry przedział ]] = "TAK"), 300, 0)</f>
        <v>0</v>
      </c>
      <c r="I108" s="4" t="str">
        <f>IF(AND(ekodom34[[#This Row],[Data]] &gt;= DATE(2022,4,1), ekodom34[[#This Row],[Data]]&lt;=DATE(2022,9, 30)), "TAK", "NIE")</f>
        <v>TAK</v>
      </c>
      <c r="J108" s="4">
        <f>ekodom34[[#This Row],[Zużycie rodzinne]]+ekodom34[[#This Row],[Specjalne dolanie]]</f>
        <v>190</v>
      </c>
      <c r="K108" s="4">
        <f>ekodom34[[#This Row],[Stan po renetcji]]-ekodom34[[#This Row],[Zmiana]]</f>
        <v>522</v>
      </c>
      <c r="L108" s="4">
        <f>MAX(ekodom34[[#This Row],[Zbiornik po zmianie]],0)</f>
        <v>522</v>
      </c>
    </row>
    <row r="109" spans="1:12" x14ac:dyDescent="0.45">
      <c r="A109" s="1">
        <v>44669</v>
      </c>
      <c r="B109">
        <v>0</v>
      </c>
      <c r="C109">
        <f t="shared" si="2"/>
        <v>522</v>
      </c>
      <c r="D109">
        <f>ekodom34[[#This Row],[retencja]]+ekodom34[[#This Row],[Stan przed]]</f>
        <v>522</v>
      </c>
      <c r="E109">
        <f>IF(ekodom34[[#This Row],[Dzień tygodnia]] = 3, 260, 190)</f>
        <v>190</v>
      </c>
      <c r="F109">
        <f>WEEKDAY(ekodom34[[#This Row],[Data]],2)</f>
        <v>1</v>
      </c>
      <c r="G109" s="4">
        <f>IF(ekodom34[[#This Row],[retencja]]= 0, G108+1, 0)</f>
        <v>1</v>
      </c>
      <c r="H109" s="4">
        <f>IF(AND(AND(ekodom34[[#This Row],[Dni bez deszczu dp]] &gt;= 5, MOD(ekodom34[[#This Row],[Dni bez deszczu dp]], 5) = 0), ekodom34[[#This Row],[Czy dobry przedział ]] = "TAK"), 300, 0)</f>
        <v>0</v>
      </c>
      <c r="I109" s="4" t="str">
        <f>IF(AND(ekodom34[[#This Row],[Data]] &gt;= DATE(2022,4,1), ekodom34[[#This Row],[Data]]&lt;=DATE(2022,9, 30)), "TAK", "NIE")</f>
        <v>TAK</v>
      </c>
      <c r="J109" s="4">
        <f>ekodom34[[#This Row],[Zużycie rodzinne]]+ekodom34[[#This Row],[Specjalne dolanie]]</f>
        <v>190</v>
      </c>
      <c r="K109" s="4">
        <f>ekodom34[[#This Row],[Stan po renetcji]]-ekodom34[[#This Row],[Zmiana]]</f>
        <v>332</v>
      </c>
      <c r="L109" s="4">
        <f>MAX(ekodom34[[#This Row],[Zbiornik po zmianie]],0)</f>
        <v>332</v>
      </c>
    </row>
    <row r="110" spans="1:12" x14ac:dyDescent="0.45">
      <c r="A110" s="1">
        <v>44670</v>
      </c>
      <c r="B110">
        <v>0</v>
      </c>
      <c r="C110">
        <f t="shared" si="2"/>
        <v>332</v>
      </c>
      <c r="D110">
        <f>ekodom34[[#This Row],[retencja]]+ekodom34[[#This Row],[Stan przed]]</f>
        <v>332</v>
      </c>
      <c r="E110">
        <f>IF(ekodom34[[#This Row],[Dzień tygodnia]] = 3, 260, 190)</f>
        <v>190</v>
      </c>
      <c r="F110">
        <f>WEEKDAY(ekodom34[[#This Row],[Data]],2)</f>
        <v>2</v>
      </c>
      <c r="G110" s="4">
        <f>IF(ekodom34[[#This Row],[retencja]]= 0, G109+1, 0)</f>
        <v>2</v>
      </c>
      <c r="H110" s="4">
        <f>IF(AND(AND(ekodom34[[#This Row],[Dni bez deszczu dp]] &gt;= 5, MOD(ekodom34[[#This Row],[Dni bez deszczu dp]], 5) = 0), ekodom34[[#This Row],[Czy dobry przedział ]] = "TAK"), 300, 0)</f>
        <v>0</v>
      </c>
      <c r="I110" s="4" t="str">
        <f>IF(AND(ekodom34[[#This Row],[Data]] &gt;= DATE(2022,4,1), ekodom34[[#This Row],[Data]]&lt;=DATE(2022,9, 30)), "TAK", "NIE")</f>
        <v>TAK</v>
      </c>
      <c r="J110" s="4">
        <f>ekodom34[[#This Row],[Zużycie rodzinne]]+ekodom34[[#This Row],[Specjalne dolanie]]</f>
        <v>190</v>
      </c>
      <c r="K110" s="4">
        <f>ekodom34[[#This Row],[Stan po renetcji]]-ekodom34[[#This Row],[Zmiana]]</f>
        <v>142</v>
      </c>
      <c r="L110" s="4">
        <f>MAX(ekodom34[[#This Row],[Zbiornik po zmianie]],0)</f>
        <v>142</v>
      </c>
    </row>
    <row r="111" spans="1:12" x14ac:dyDescent="0.45">
      <c r="A111" s="1">
        <v>44671</v>
      </c>
      <c r="B111">
        <v>0</v>
      </c>
      <c r="C111">
        <f t="shared" si="2"/>
        <v>142</v>
      </c>
      <c r="D111">
        <f>ekodom34[[#This Row],[retencja]]+ekodom34[[#This Row],[Stan przed]]</f>
        <v>142</v>
      </c>
      <c r="E111">
        <f>IF(ekodom34[[#This Row],[Dzień tygodnia]] = 3, 260, 190)</f>
        <v>260</v>
      </c>
      <c r="F111">
        <f>WEEKDAY(ekodom34[[#This Row],[Data]],2)</f>
        <v>3</v>
      </c>
      <c r="G111" s="4">
        <f>IF(ekodom34[[#This Row],[retencja]]= 0, G110+1, 0)</f>
        <v>3</v>
      </c>
      <c r="H111" s="4">
        <f>IF(AND(AND(ekodom34[[#This Row],[Dni bez deszczu dp]] &gt;= 5, MOD(ekodom34[[#This Row],[Dni bez deszczu dp]], 5) = 0), ekodom34[[#This Row],[Czy dobry przedział ]] = "TAK"), 300, 0)</f>
        <v>0</v>
      </c>
      <c r="I111" s="4" t="str">
        <f>IF(AND(ekodom34[[#This Row],[Data]] &gt;= DATE(2022,4,1), ekodom34[[#This Row],[Data]]&lt;=DATE(2022,9, 30)), "TAK", "NIE")</f>
        <v>TAK</v>
      </c>
      <c r="J111" s="4">
        <f>ekodom34[[#This Row],[Zużycie rodzinne]]+ekodom34[[#This Row],[Specjalne dolanie]]</f>
        <v>260</v>
      </c>
      <c r="K111" s="4">
        <f>ekodom34[[#This Row],[Stan po renetcji]]-ekodom34[[#This Row],[Zmiana]]</f>
        <v>-118</v>
      </c>
      <c r="L111" s="4">
        <f>MAX(ekodom34[[#This Row],[Zbiornik po zmianie]],0)</f>
        <v>0</v>
      </c>
    </row>
    <row r="112" spans="1:12" x14ac:dyDescent="0.45">
      <c r="A112" s="1">
        <v>44672</v>
      </c>
      <c r="B112">
        <v>0</v>
      </c>
      <c r="C112">
        <f t="shared" si="2"/>
        <v>0</v>
      </c>
      <c r="D112">
        <f>ekodom34[[#This Row],[retencja]]+ekodom34[[#This Row],[Stan przed]]</f>
        <v>0</v>
      </c>
      <c r="E112">
        <f>IF(ekodom34[[#This Row],[Dzień tygodnia]] = 3, 260, 190)</f>
        <v>190</v>
      </c>
      <c r="F112">
        <f>WEEKDAY(ekodom34[[#This Row],[Data]],2)</f>
        <v>4</v>
      </c>
      <c r="G112" s="4">
        <f>IF(ekodom34[[#This Row],[retencja]]= 0, G111+1, 0)</f>
        <v>4</v>
      </c>
      <c r="H112" s="4">
        <f>IF(AND(AND(ekodom34[[#This Row],[Dni bez deszczu dp]] &gt;= 5, MOD(ekodom34[[#This Row],[Dni bez deszczu dp]], 5) = 0), ekodom34[[#This Row],[Czy dobry przedział ]] = "TAK"), 300, 0)</f>
        <v>0</v>
      </c>
      <c r="I112" s="4" t="str">
        <f>IF(AND(ekodom34[[#This Row],[Data]] &gt;= DATE(2022,4,1), ekodom34[[#This Row],[Data]]&lt;=DATE(2022,9, 30)), "TAK", "NIE")</f>
        <v>TAK</v>
      </c>
      <c r="J112" s="4">
        <f>ekodom34[[#This Row],[Zużycie rodzinne]]+ekodom34[[#This Row],[Specjalne dolanie]]</f>
        <v>190</v>
      </c>
      <c r="K112" s="4">
        <f>ekodom34[[#This Row],[Stan po renetcji]]-ekodom34[[#This Row],[Zmiana]]</f>
        <v>-190</v>
      </c>
      <c r="L112" s="4">
        <f>MAX(ekodom34[[#This Row],[Zbiornik po zmianie]],0)</f>
        <v>0</v>
      </c>
    </row>
    <row r="113" spans="1:12" x14ac:dyDescent="0.45">
      <c r="A113" s="1">
        <v>44673</v>
      </c>
      <c r="B113">
        <v>0</v>
      </c>
      <c r="C113">
        <f t="shared" si="2"/>
        <v>0</v>
      </c>
      <c r="D113">
        <f>ekodom34[[#This Row],[retencja]]+ekodom34[[#This Row],[Stan przed]]</f>
        <v>0</v>
      </c>
      <c r="E113">
        <f>IF(ekodom34[[#This Row],[Dzień tygodnia]] = 3, 260, 190)</f>
        <v>190</v>
      </c>
      <c r="F113">
        <f>WEEKDAY(ekodom34[[#This Row],[Data]],2)</f>
        <v>5</v>
      </c>
      <c r="G113" s="4">
        <f>IF(ekodom34[[#This Row],[retencja]]= 0, G112+1, 0)</f>
        <v>5</v>
      </c>
      <c r="H113" s="4">
        <f>IF(AND(AND(ekodom34[[#This Row],[Dni bez deszczu dp]] &gt;= 5, MOD(ekodom34[[#This Row],[Dni bez deszczu dp]], 5) = 0), ekodom34[[#This Row],[Czy dobry przedział ]] = "TAK"), 300, 0)</f>
        <v>300</v>
      </c>
      <c r="I113" s="4" t="str">
        <f>IF(AND(ekodom34[[#This Row],[Data]] &gt;= DATE(2022,4,1), ekodom34[[#This Row],[Data]]&lt;=DATE(2022,9, 30)), "TAK", "NIE")</f>
        <v>TAK</v>
      </c>
      <c r="J113" s="4">
        <f>ekodom34[[#This Row],[Zużycie rodzinne]]+ekodom34[[#This Row],[Specjalne dolanie]]</f>
        <v>490</v>
      </c>
      <c r="K113" s="4">
        <f>ekodom34[[#This Row],[Stan po renetcji]]-ekodom34[[#This Row],[Zmiana]]</f>
        <v>-490</v>
      </c>
      <c r="L113" s="4">
        <f>MAX(ekodom34[[#This Row],[Zbiornik po zmianie]],0)</f>
        <v>0</v>
      </c>
    </row>
    <row r="114" spans="1:12" x14ac:dyDescent="0.45">
      <c r="A114" s="1">
        <v>44674</v>
      </c>
      <c r="B114">
        <v>0</v>
      </c>
      <c r="C114">
        <f t="shared" si="2"/>
        <v>0</v>
      </c>
      <c r="D114">
        <f>ekodom34[[#This Row],[retencja]]+ekodom34[[#This Row],[Stan przed]]</f>
        <v>0</v>
      </c>
      <c r="E114">
        <f>IF(ekodom34[[#This Row],[Dzień tygodnia]] = 3, 260, 190)</f>
        <v>190</v>
      </c>
      <c r="F114">
        <f>WEEKDAY(ekodom34[[#This Row],[Data]],2)</f>
        <v>6</v>
      </c>
      <c r="G114" s="4">
        <f>IF(ekodom34[[#This Row],[retencja]]= 0, G113+1, 0)</f>
        <v>6</v>
      </c>
      <c r="H114" s="4">
        <f>IF(AND(AND(ekodom34[[#This Row],[Dni bez deszczu dp]] &gt;= 5, MOD(ekodom34[[#This Row],[Dni bez deszczu dp]], 5) = 0), ekodom34[[#This Row],[Czy dobry przedział ]] = "TAK"), 300, 0)</f>
        <v>0</v>
      </c>
      <c r="I114" s="4" t="str">
        <f>IF(AND(ekodom34[[#This Row],[Data]] &gt;= DATE(2022,4,1), ekodom34[[#This Row],[Data]]&lt;=DATE(2022,9, 30)), "TAK", "NIE")</f>
        <v>TAK</v>
      </c>
      <c r="J114" s="4">
        <f>ekodom34[[#This Row],[Zużycie rodzinne]]+ekodom34[[#This Row],[Specjalne dolanie]]</f>
        <v>190</v>
      </c>
      <c r="K114" s="4">
        <f>ekodom34[[#This Row],[Stan po renetcji]]-ekodom34[[#This Row],[Zmiana]]</f>
        <v>-190</v>
      </c>
      <c r="L114" s="4">
        <f>MAX(ekodom34[[#This Row],[Zbiornik po zmianie]],0)</f>
        <v>0</v>
      </c>
    </row>
    <row r="115" spans="1:12" x14ac:dyDescent="0.45">
      <c r="A115" s="1">
        <v>44675</v>
      </c>
      <c r="B115">
        <v>0</v>
      </c>
      <c r="C115">
        <f t="shared" si="2"/>
        <v>0</v>
      </c>
      <c r="D115">
        <f>ekodom34[[#This Row],[retencja]]+ekodom34[[#This Row],[Stan przed]]</f>
        <v>0</v>
      </c>
      <c r="E115">
        <f>IF(ekodom34[[#This Row],[Dzień tygodnia]] = 3, 260, 190)</f>
        <v>190</v>
      </c>
      <c r="F115">
        <f>WEEKDAY(ekodom34[[#This Row],[Data]],2)</f>
        <v>7</v>
      </c>
      <c r="G115" s="4">
        <f>IF(ekodom34[[#This Row],[retencja]]= 0, G114+1, 0)</f>
        <v>7</v>
      </c>
      <c r="H115" s="4">
        <f>IF(AND(AND(ekodom34[[#This Row],[Dni bez deszczu dp]] &gt;= 5, MOD(ekodom34[[#This Row],[Dni bez deszczu dp]], 5) = 0), ekodom34[[#This Row],[Czy dobry przedział ]] = "TAK"), 300, 0)</f>
        <v>0</v>
      </c>
      <c r="I115" s="4" t="str">
        <f>IF(AND(ekodom34[[#This Row],[Data]] &gt;= DATE(2022,4,1), ekodom34[[#This Row],[Data]]&lt;=DATE(2022,9, 30)), "TAK", "NIE")</f>
        <v>TAK</v>
      </c>
      <c r="J115" s="4">
        <f>ekodom34[[#This Row],[Zużycie rodzinne]]+ekodom34[[#This Row],[Specjalne dolanie]]</f>
        <v>190</v>
      </c>
      <c r="K115" s="4">
        <f>ekodom34[[#This Row],[Stan po renetcji]]-ekodom34[[#This Row],[Zmiana]]</f>
        <v>-190</v>
      </c>
      <c r="L115" s="4">
        <f>MAX(ekodom34[[#This Row],[Zbiornik po zmianie]],0)</f>
        <v>0</v>
      </c>
    </row>
    <row r="116" spans="1:12" x14ac:dyDescent="0.45">
      <c r="A116" s="1">
        <v>44676</v>
      </c>
      <c r="B116">
        <v>0</v>
      </c>
      <c r="C116">
        <f t="shared" si="2"/>
        <v>0</v>
      </c>
      <c r="D116">
        <f>ekodom34[[#This Row],[retencja]]+ekodom34[[#This Row],[Stan przed]]</f>
        <v>0</v>
      </c>
      <c r="E116">
        <f>IF(ekodom34[[#This Row],[Dzień tygodnia]] = 3, 260, 190)</f>
        <v>190</v>
      </c>
      <c r="F116">
        <f>WEEKDAY(ekodom34[[#This Row],[Data]],2)</f>
        <v>1</v>
      </c>
      <c r="G116" s="4">
        <f>IF(ekodom34[[#This Row],[retencja]]= 0, G115+1, 0)</f>
        <v>8</v>
      </c>
      <c r="H116" s="4">
        <f>IF(AND(AND(ekodom34[[#This Row],[Dni bez deszczu dp]] &gt;= 5, MOD(ekodom34[[#This Row],[Dni bez deszczu dp]], 5) = 0), ekodom34[[#This Row],[Czy dobry przedział ]] = "TAK"), 300, 0)</f>
        <v>0</v>
      </c>
      <c r="I116" s="4" t="str">
        <f>IF(AND(ekodom34[[#This Row],[Data]] &gt;= DATE(2022,4,1), ekodom34[[#This Row],[Data]]&lt;=DATE(2022,9, 30)), "TAK", "NIE")</f>
        <v>TAK</v>
      </c>
      <c r="J116" s="4">
        <f>ekodom34[[#This Row],[Zużycie rodzinne]]+ekodom34[[#This Row],[Specjalne dolanie]]</f>
        <v>190</v>
      </c>
      <c r="K116" s="4">
        <f>ekodom34[[#This Row],[Stan po renetcji]]-ekodom34[[#This Row],[Zmiana]]</f>
        <v>-190</v>
      </c>
      <c r="L116" s="4">
        <f>MAX(ekodom34[[#This Row],[Zbiornik po zmianie]],0)</f>
        <v>0</v>
      </c>
    </row>
    <row r="117" spans="1:12" x14ac:dyDescent="0.45">
      <c r="A117" s="1">
        <v>44677</v>
      </c>
      <c r="B117">
        <v>0</v>
      </c>
      <c r="C117">
        <f t="shared" si="2"/>
        <v>0</v>
      </c>
      <c r="D117">
        <f>ekodom34[[#This Row],[retencja]]+ekodom34[[#This Row],[Stan przed]]</f>
        <v>0</v>
      </c>
      <c r="E117">
        <f>IF(ekodom34[[#This Row],[Dzień tygodnia]] = 3, 260, 190)</f>
        <v>190</v>
      </c>
      <c r="F117">
        <f>WEEKDAY(ekodom34[[#This Row],[Data]],2)</f>
        <v>2</v>
      </c>
      <c r="G117" s="4">
        <f>IF(ekodom34[[#This Row],[retencja]]= 0, G116+1, 0)</f>
        <v>9</v>
      </c>
      <c r="H117" s="4">
        <f>IF(AND(AND(ekodom34[[#This Row],[Dni bez deszczu dp]] &gt;= 5, MOD(ekodom34[[#This Row],[Dni bez deszczu dp]], 5) = 0), ekodom34[[#This Row],[Czy dobry przedział ]] = "TAK"), 300, 0)</f>
        <v>0</v>
      </c>
      <c r="I117" s="4" t="str">
        <f>IF(AND(ekodom34[[#This Row],[Data]] &gt;= DATE(2022,4,1), ekodom34[[#This Row],[Data]]&lt;=DATE(2022,9, 30)), "TAK", "NIE")</f>
        <v>TAK</v>
      </c>
      <c r="J117" s="4">
        <f>ekodom34[[#This Row],[Zużycie rodzinne]]+ekodom34[[#This Row],[Specjalne dolanie]]</f>
        <v>190</v>
      </c>
      <c r="K117" s="4">
        <f>ekodom34[[#This Row],[Stan po renetcji]]-ekodom34[[#This Row],[Zmiana]]</f>
        <v>-190</v>
      </c>
      <c r="L117" s="4">
        <f>MAX(ekodom34[[#This Row],[Zbiornik po zmianie]],0)</f>
        <v>0</v>
      </c>
    </row>
    <row r="118" spans="1:12" x14ac:dyDescent="0.45">
      <c r="A118" s="1">
        <v>44678</v>
      </c>
      <c r="B118">
        <v>0</v>
      </c>
      <c r="C118">
        <f t="shared" si="2"/>
        <v>0</v>
      </c>
      <c r="D118">
        <f>ekodom34[[#This Row],[retencja]]+ekodom34[[#This Row],[Stan przed]]</f>
        <v>0</v>
      </c>
      <c r="E118">
        <f>IF(ekodom34[[#This Row],[Dzień tygodnia]] = 3, 260, 190)</f>
        <v>260</v>
      </c>
      <c r="F118">
        <f>WEEKDAY(ekodom34[[#This Row],[Data]],2)</f>
        <v>3</v>
      </c>
      <c r="G118" s="4">
        <f>IF(ekodom34[[#This Row],[retencja]]= 0, G117+1, 0)</f>
        <v>10</v>
      </c>
      <c r="H118" s="4">
        <f>IF(AND(AND(ekodom34[[#This Row],[Dni bez deszczu dp]] &gt;= 5, MOD(ekodom34[[#This Row],[Dni bez deszczu dp]], 5) = 0), ekodom34[[#This Row],[Czy dobry przedział ]] = "TAK"), 300, 0)</f>
        <v>300</v>
      </c>
      <c r="I118" s="4" t="str">
        <f>IF(AND(ekodom34[[#This Row],[Data]] &gt;= DATE(2022,4,1), ekodom34[[#This Row],[Data]]&lt;=DATE(2022,9, 30)), "TAK", "NIE")</f>
        <v>TAK</v>
      </c>
      <c r="J118" s="4">
        <f>ekodom34[[#This Row],[Zużycie rodzinne]]+ekodom34[[#This Row],[Specjalne dolanie]]</f>
        <v>560</v>
      </c>
      <c r="K118" s="4">
        <f>ekodom34[[#This Row],[Stan po renetcji]]-ekodom34[[#This Row],[Zmiana]]</f>
        <v>-560</v>
      </c>
      <c r="L118" s="4">
        <f>MAX(ekodom34[[#This Row],[Zbiornik po zmianie]],0)</f>
        <v>0</v>
      </c>
    </row>
    <row r="119" spans="1:12" x14ac:dyDescent="0.45">
      <c r="A119" s="1">
        <v>44679</v>
      </c>
      <c r="B119">
        <v>36</v>
      </c>
      <c r="C119">
        <f t="shared" si="2"/>
        <v>0</v>
      </c>
      <c r="D119">
        <f>ekodom34[[#This Row],[retencja]]+ekodom34[[#This Row],[Stan przed]]</f>
        <v>36</v>
      </c>
      <c r="E119">
        <f>IF(ekodom34[[#This Row],[Dzień tygodnia]] = 3, 260, 190)</f>
        <v>190</v>
      </c>
      <c r="F119">
        <f>WEEKDAY(ekodom34[[#This Row],[Data]],2)</f>
        <v>4</v>
      </c>
      <c r="G119" s="4">
        <f>IF(ekodom34[[#This Row],[retencja]]= 0, G118+1, 0)</f>
        <v>0</v>
      </c>
      <c r="H119" s="4">
        <f>IF(AND(AND(ekodom34[[#This Row],[Dni bez deszczu dp]] &gt;= 5, MOD(ekodom34[[#This Row],[Dni bez deszczu dp]], 5) = 0), ekodom34[[#This Row],[Czy dobry przedział ]] = "TAK"), 300, 0)</f>
        <v>0</v>
      </c>
      <c r="I119" s="4" t="str">
        <f>IF(AND(ekodom34[[#This Row],[Data]] &gt;= DATE(2022,4,1), ekodom34[[#This Row],[Data]]&lt;=DATE(2022,9, 30)), "TAK", "NIE")</f>
        <v>TAK</v>
      </c>
      <c r="J119" s="4">
        <f>ekodom34[[#This Row],[Zużycie rodzinne]]+ekodom34[[#This Row],[Specjalne dolanie]]</f>
        <v>190</v>
      </c>
      <c r="K119" s="4">
        <f>ekodom34[[#This Row],[Stan po renetcji]]-ekodom34[[#This Row],[Zmiana]]</f>
        <v>-154</v>
      </c>
      <c r="L119" s="4">
        <f>MAX(ekodom34[[#This Row],[Zbiornik po zmianie]],0)</f>
        <v>0</v>
      </c>
    </row>
    <row r="120" spans="1:12" x14ac:dyDescent="0.45">
      <c r="A120" s="1">
        <v>44680</v>
      </c>
      <c r="B120">
        <v>542</v>
      </c>
      <c r="C120">
        <f t="shared" si="2"/>
        <v>0</v>
      </c>
      <c r="D120">
        <f>ekodom34[[#This Row],[retencja]]+ekodom34[[#This Row],[Stan przed]]</f>
        <v>542</v>
      </c>
      <c r="E120">
        <f>IF(ekodom34[[#This Row],[Dzień tygodnia]] = 3, 260, 190)</f>
        <v>190</v>
      </c>
      <c r="F120">
        <f>WEEKDAY(ekodom34[[#This Row],[Data]],2)</f>
        <v>5</v>
      </c>
      <c r="G120" s="4">
        <f>IF(ekodom34[[#This Row],[retencja]]= 0, G119+1, 0)</f>
        <v>0</v>
      </c>
      <c r="H120" s="4">
        <f>IF(AND(AND(ekodom34[[#This Row],[Dni bez deszczu dp]] &gt;= 5, MOD(ekodom34[[#This Row],[Dni bez deszczu dp]], 5) = 0), ekodom34[[#This Row],[Czy dobry przedział ]] = "TAK"), 300, 0)</f>
        <v>0</v>
      </c>
      <c r="I120" s="4" t="str">
        <f>IF(AND(ekodom34[[#This Row],[Data]] &gt;= DATE(2022,4,1), ekodom34[[#This Row],[Data]]&lt;=DATE(2022,9, 30)), "TAK", "NIE")</f>
        <v>TAK</v>
      </c>
      <c r="J120" s="4">
        <f>ekodom34[[#This Row],[Zużycie rodzinne]]+ekodom34[[#This Row],[Specjalne dolanie]]</f>
        <v>190</v>
      </c>
      <c r="K120" s="4">
        <f>ekodom34[[#This Row],[Stan po renetcji]]-ekodom34[[#This Row],[Zmiana]]</f>
        <v>352</v>
      </c>
      <c r="L120" s="4">
        <f>MAX(ekodom34[[#This Row],[Zbiornik po zmianie]],0)</f>
        <v>352</v>
      </c>
    </row>
    <row r="121" spans="1:12" x14ac:dyDescent="0.45">
      <c r="A121" s="1">
        <v>44681</v>
      </c>
      <c r="B121">
        <v>529</v>
      </c>
      <c r="C121">
        <f t="shared" si="2"/>
        <v>352</v>
      </c>
      <c r="D121">
        <f>ekodom34[[#This Row],[retencja]]+ekodom34[[#This Row],[Stan przed]]</f>
        <v>881</v>
      </c>
      <c r="E121">
        <f>IF(ekodom34[[#This Row],[Dzień tygodnia]] = 3, 260, 190)</f>
        <v>190</v>
      </c>
      <c r="F121">
        <f>WEEKDAY(ekodom34[[#This Row],[Data]],2)</f>
        <v>6</v>
      </c>
      <c r="G121" s="4">
        <f>IF(ekodom34[[#This Row],[retencja]]= 0, G120+1, 0)</f>
        <v>0</v>
      </c>
      <c r="H121" s="4">
        <f>IF(AND(AND(ekodom34[[#This Row],[Dni bez deszczu dp]] &gt;= 5, MOD(ekodom34[[#This Row],[Dni bez deszczu dp]], 5) = 0), ekodom34[[#This Row],[Czy dobry przedział ]] = "TAK"), 300, 0)</f>
        <v>0</v>
      </c>
      <c r="I121" s="4" t="str">
        <f>IF(AND(ekodom34[[#This Row],[Data]] &gt;= DATE(2022,4,1), ekodom34[[#This Row],[Data]]&lt;=DATE(2022,9, 30)), "TAK", "NIE")</f>
        <v>TAK</v>
      </c>
      <c r="J121" s="4">
        <f>ekodom34[[#This Row],[Zużycie rodzinne]]+ekodom34[[#This Row],[Specjalne dolanie]]</f>
        <v>190</v>
      </c>
      <c r="K121" s="4">
        <f>ekodom34[[#This Row],[Stan po renetcji]]-ekodom34[[#This Row],[Zmiana]]</f>
        <v>691</v>
      </c>
      <c r="L121" s="4">
        <f>MAX(ekodom34[[#This Row],[Zbiornik po zmianie]],0)</f>
        <v>691</v>
      </c>
    </row>
    <row r="122" spans="1:12" x14ac:dyDescent="0.45">
      <c r="A122" s="1">
        <v>44682</v>
      </c>
      <c r="B122">
        <v>890</v>
      </c>
      <c r="C122">
        <f t="shared" si="2"/>
        <v>691</v>
      </c>
      <c r="D122">
        <f>ekodom34[[#This Row],[retencja]]+ekodom34[[#This Row],[Stan przed]]</f>
        <v>1581</v>
      </c>
      <c r="E122">
        <f>IF(ekodom34[[#This Row],[Dzień tygodnia]] = 3, 260, 190)</f>
        <v>190</v>
      </c>
      <c r="F122">
        <f>WEEKDAY(ekodom34[[#This Row],[Data]],2)</f>
        <v>7</v>
      </c>
      <c r="G122" s="4">
        <f>IF(ekodom34[[#This Row],[retencja]]= 0, G121+1, 0)</f>
        <v>0</v>
      </c>
      <c r="H122" s="4">
        <f>IF(AND(AND(ekodom34[[#This Row],[Dni bez deszczu dp]] &gt;= 5, MOD(ekodom34[[#This Row],[Dni bez deszczu dp]], 5) = 0), ekodom34[[#This Row],[Czy dobry przedział ]] = "TAK"), 300, 0)</f>
        <v>0</v>
      </c>
      <c r="I122" s="4" t="str">
        <f>IF(AND(ekodom34[[#This Row],[Data]] &gt;= DATE(2022,4,1), ekodom34[[#This Row],[Data]]&lt;=DATE(2022,9, 30)), "TAK", "NIE")</f>
        <v>TAK</v>
      </c>
      <c r="J122" s="4">
        <f>ekodom34[[#This Row],[Zużycie rodzinne]]+ekodom34[[#This Row],[Specjalne dolanie]]</f>
        <v>190</v>
      </c>
      <c r="K122" s="4">
        <f>ekodom34[[#This Row],[Stan po renetcji]]-ekodom34[[#This Row],[Zmiana]]</f>
        <v>1391</v>
      </c>
      <c r="L122" s="4">
        <f>MAX(ekodom34[[#This Row],[Zbiornik po zmianie]],0)</f>
        <v>1391</v>
      </c>
    </row>
    <row r="123" spans="1:12" x14ac:dyDescent="0.45">
      <c r="A123" s="1">
        <v>44683</v>
      </c>
      <c r="B123">
        <v>609</v>
      </c>
      <c r="C123">
        <f t="shared" si="2"/>
        <v>1391</v>
      </c>
      <c r="D123">
        <f>ekodom34[[#This Row],[retencja]]+ekodom34[[#This Row],[Stan przed]]</f>
        <v>2000</v>
      </c>
      <c r="E123">
        <f>IF(ekodom34[[#This Row],[Dzień tygodnia]] = 3, 260, 190)</f>
        <v>190</v>
      </c>
      <c r="F123">
        <f>WEEKDAY(ekodom34[[#This Row],[Data]],2)</f>
        <v>1</v>
      </c>
      <c r="G123" s="4">
        <f>IF(ekodom34[[#This Row],[retencja]]= 0, G122+1, 0)</f>
        <v>0</v>
      </c>
      <c r="H123" s="4">
        <f>IF(AND(AND(ekodom34[[#This Row],[Dni bez deszczu dp]] &gt;= 5, MOD(ekodom34[[#This Row],[Dni bez deszczu dp]], 5) = 0), ekodom34[[#This Row],[Czy dobry przedział ]] = "TAK"), 300, 0)</f>
        <v>0</v>
      </c>
      <c r="I123" s="4" t="str">
        <f>IF(AND(ekodom34[[#This Row],[Data]] &gt;= DATE(2022,4,1), ekodom34[[#This Row],[Data]]&lt;=DATE(2022,9, 30)), "TAK", "NIE")</f>
        <v>TAK</v>
      </c>
      <c r="J123" s="4">
        <f>ekodom34[[#This Row],[Zużycie rodzinne]]+ekodom34[[#This Row],[Specjalne dolanie]]</f>
        <v>190</v>
      </c>
      <c r="K123" s="4">
        <f>ekodom34[[#This Row],[Stan po renetcji]]-ekodom34[[#This Row],[Zmiana]]</f>
        <v>1810</v>
      </c>
      <c r="L123" s="4">
        <f>MAX(ekodom34[[#This Row],[Zbiornik po zmianie]],0)</f>
        <v>1810</v>
      </c>
    </row>
    <row r="124" spans="1:12" x14ac:dyDescent="0.45">
      <c r="A124" s="1">
        <v>44684</v>
      </c>
      <c r="B124">
        <v>79</v>
      </c>
      <c r="C124">
        <f t="shared" si="2"/>
        <v>1810</v>
      </c>
      <c r="D124">
        <f>ekodom34[[#This Row],[retencja]]+ekodom34[[#This Row],[Stan przed]]</f>
        <v>1889</v>
      </c>
      <c r="E124">
        <f>IF(ekodom34[[#This Row],[Dzień tygodnia]] = 3, 260, 190)</f>
        <v>190</v>
      </c>
      <c r="F124">
        <f>WEEKDAY(ekodom34[[#This Row],[Data]],2)</f>
        <v>2</v>
      </c>
      <c r="G124" s="4">
        <f>IF(ekodom34[[#This Row],[retencja]]= 0, G123+1, 0)</f>
        <v>0</v>
      </c>
      <c r="H124" s="4">
        <f>IF(AND(AND(ekodom34[[#This Row],[Dni bez deszczu dp]] &gt;= 5, MOD(ekodom34[[#This Row],[Dni bez deszczu dp]], 5) = 0), ekodom34[[#This Row],[Czy dobry przedział ]] = "TAK"), 300, 0)</f>
        <v>0</v>
      </c>
      <c r="I124" s="4" t="str">
        <f>IF(AND(ekodom34[[#This Row],[Data]] &gt;= DATE(2022,4,1), ekodom34[[#This Row],[Data]]&lt;=DATE(2022,9, 30)), "TAK", "NIE")</f>
        <v>TAK</v>
      </c>
      <c r="J124" s="4">
        <f>ekodom34[[#This Row],[Zużycie rodzinne]]+ekodom34[[#This Row],[Specjalne dolanie]]</f>
        <v>190</v>
      </c>
      <c r="K124" s="4">
        <f>ekodom34[[#This Row],[Stan po renetcji]]-ekodom34[[#This Row],[Zmiana]]</f>
        <v>1699</v>
      </c>
      <c r="L124" s="4">
        <f>MAX(ekodom34[[#This Row],[Zbiornik po zmianie]],0)</f>
        <v>1699</v>
      </c>
    </row>
    <row r="125" spans="1:12" x14ac:dyDescent="0.45">
      <c r="A125" s="1">
        <v>44685</v>
      </c>
      <c r="B125">
        <v>0</v>
      </c>
      <c r="C125">
        <f t="shared" si="2"/>
        <v>1699</v>
      </c>
      <c r="D125">
        <f>ekodom34[[#This Row],[retencja]]+ekodom34[[#This Row],[Stan przed]]</f>
        <v>1699</v>
      </c>
      <c r="E125">
        <f>IF(ekodom34[[#This Row],[Dzień tygodnia]] = 3, 260, 190)</f>
        <v>260</v>
      </c>
      <c r="F125">
        <f>WEEKDAY(ekodom34[[#This Row],[Data]],2)</f>
        <v>3</v>
      </c>
      <c r="G125" s="4">
        <f>IF(ekodom34[[#This Row],[retencja]]= 0, G124+1, 0)</f>
        <v>1</v>
      </c>
      <c r="H125" s="4">
        <f>IF(AND(AND(ekodom34[[#This Row],[Dni bez deszczu dp]] &gt;= 5, MOD(ekodom34[[#This Row],[Dni bez deszczu dp]], 5) = 0), ekodom34[[#This Row],[Czy dobry przedział ]] = "TAK"), 300, 0)</f>
        <v>0</v>
      </c>
      <c r="I125" s="4" t="str">
        <f>IF(AND(ekodom34[[#This Row],[Data]] &gt;= DATE(2022,4,1), ekodom34[[#This Row],[Data]]&lt;=DATE(2022,9, 30)), "TAK", "NIE")</f>
        <v>TAK</v>
      </c>
      <c r="J125" s="4">
        <f>ekodom34[[#This Row],[Zużycie rodzinne]]+ekodom34[[#This Row],[Specjalne dolanie]]</f>
        <v>260</v>
      </c>
      <c r="K125" s="4">
        <f>ekodom34[[#This Row],[Stan po renetcji]]-ekodom34[[#This Row],[Zmiana]]</f>
        <v>1439</v>
      </c>
      <c r="L125" s="4">
        <f>MAX(ekodom34[[#This Row],[Zbiornik po zmianie]],0)</f>
        <v>1439</v>
      </c>
    </row>
    <row r="126" spans="1:12" x14ac:dyDescent="0.45">
      <c r="A126" s="1">
        <v>44686</v>
      </c>
      <c r="B126">
        <v>0</v>
      </c>
      <c r="C126">
        <f t="shared" si="2"/>
        <v>1439</v>
      </c>
      <c r="D126">
        <f>ekodom34[[#This Row],[retencja]]+ekodom34[[#This Row],[Stan przed]]</f>
        <v>1439</v>
      </c>
      <c r="E126">
        <f>IF(ekodom34[[#This Row],[Dzień tygodnia]] = 3, 260, 190)</f>
        <v>190</v>
      </c>
      <c r="F126">
        <f>WEEKDAY(ekodom34[[#This Row],[Data]],2)</f>
        <v>4</v>
      </c>
      <c r="G126" s="4">
        <f>IF(ekodom34[[#This Row],[retencja]]= 0, G125+1, 0)</f>
        <v>2</v>
      </c>
      <c r="H126" s="4">
        <f>IF(AND(AND(ekodom34[[#This Row],[Dni bez deszczu dp]] &gt;= 5, MOD(ekodom34[[#This Row],[Dni bez deszczu dp]], 5) = 0), ekodom34[[#This Row],[Czy dobry przedział ]] = "TAK"), 300, 0)</f>
        <v>0</v>
      </c>
      <c r="I126" s="4" t="str">
        <f>IF(AND(ekodom34[[#This Row],[Data]] &gt;= DATE(2022,4,1), ekodom34[[#This Row],[Data]]&lt;=DATE(2022,9, 30)), "TAK", "NIE")</f>
        <v>TAK</v>
      </c>
      <c r="J126" s="4">
        <f>ekodom34[[#This Row],[Zużycie rodzinne]]+ekodom34[[#This Row],[Specjalne dolanie]]</f>
        <v>190</v>
      </c>
      <c r="K126" s="4">
        <f>ekodom34[[#This Row],[Stan po renetcji]]-ekodom34[[#This Row],[Zmiana]]</f>
        <v>1249</v>
      </c>
      <c r="L126" s="4">
        <f>MAX(ekodom34[[#This Row],[Zbiornik po zmianie]],0)</f>
        <v>1249</v>
      </c>
    </row>
    <row r="127" spans="1:12" x14ac:dyDescent="0.45">
      <c r="A127" s="1">
        <v>44687</v>
      </c>
      <c r="B127">
        <v>0</v>
      </c>
      <c r="C127">
        <f t="shared" si="2"/>
        <v>1249</v>
      </c>
      <c r="D127">
        <f>ekodom34[[#This Row],[retencja]]+ekodom34[[#This Row],[Stan przed]]</f>
        <v>1249</v>
      </c>
      <c r="E127">
        <f>IF(ekodom34[[#This Row],[Dzień tygodnia]] = 3, 260, 190)</f>
        <v>190</v>
      </c>
      <c r="F127">
        <f>WEEKDAY(ekodom34[[#This Row],[Data]],2)</f>
        <v>5</v>
      </c>
      <c r="G127" s="4">
        <f>IF(ekodom34[[#This Row],[retencja]]= 0, G126+1, 0)</f>
        <v>3</v>
      </c>
      <c r="H127" s="4">
        <f>IF(AND(AND(ekodom34[[#This Row],[Dni bez deszczu dp]] &gt;= 5, MOD(ekodom34[[#This Row],[Dni bez deszczu dp]], 5) = 0), ekodom34[[#This Row],[Czy dobry przedział ]] = "TAK"), 300, 0)</f>
        <v>0</v>
      </c>
      <c r="I127" s="4" t="str">
        <f>IF(AND(ekodom34[[#This Row],[Data]] &gt;= DATE(2022,4,1), ekodom34[[#This Row],[Data]]&lt;=DATE(2022,9, 30)), "TAK", "NIE")</f>
        <v>TAK</v>
      </c>
      <c r="J127" s="4">
        <f>ekodom34[[#This Row],[Zużycie rodzinne]]+ekodom34[[#This Row],[Specjalne dolanie]]</f>
        <v>190</v>
      </c>
      <c r="K127" s="4">
        <f>ekodom34[[#This Row],[Stan po renetcji]]-ekodom34[[#This Row],[Zmiana]]</f>
        <v>1059</v>
      </c>
      <c r="L127" s="4">
        <f>MAX(ekodom34[[#This Row],[Zbiornik po zmianie]],0)</f>
        <v>1059</v>
      </c>
    </row>
    <row r="128" spans="1:12" x14ac:dyDescent="0.45">
      <c r="A128" s="1">
        <v>44688</v>
      </c>
      <c r="B128">
        <v>0</v>
      </c>
      <c r="C128">
        <f t="shared" si="2"/>
        <v>1059</v>
      </c>
      <c r="D128">
        <f>ekodom34[[#This Row],[retencja]]+ekodom34[[#This Row],[Stan przed]]</f>
        <v>1059</v>
      </c>
      <c r="E128">
        <f>IF(ekodom34[[#This Row],[Dzień tygodnia]] = 3, 260, 190)</f>
        <v>190</v>
      </c>
      <c r="F128">
        <f>WEEKDAY(ekodom34[[#This Row],[Data]],2)</f>
        <v>6</v>
      </c>
      <c r="G128" s="4">
        <f>IF(ekodom34[[#This Row],[retencja]]= 0, G127+1, 0)</f>
        <v>4</v>
      </c>
      <c r="H128" s="4">
        <f>IF(AND(AND(ekodom34[[#This Row],[Dni bez deszczu dp]] &gt;= 5, MOD(ekodom34[[#This Row],[Dni bez deszczu dp]], 5) = 0), ekodom34[[#This Row],[Czy dobry przedział ]] = "TAK"), 300, 0)</f>
        <v>0</v>
      </c>
      <c r="I128" s="4" t="str">
        <f>IF(AND(ekodom34[[#This Row],[Data]] &gt;= DATE(2022,4,1), ekodom34[[#This Row],[Data]]&lt;=DATE(2022,9, 30)), "TAK", "NIE")</f>
        <v>TAK</v>
      </c>
      <c r="J128" s="4">
        <f>ekodom34[[#This Row],[Zużycie rodzinne]]+ekodom34[[#This Row],[Specjalne dolanie]]</f>
        <v>190</v>
      </c>
      <c r="K128" s="4">
        <f>ekodom34[[#This Row],[Stan po renetcji]]-ekodom34[[#This Row],[Zmiana]]</f>
        <v>869</v>
      </c>
      <c r="L128" s="4">
        <f>MAX(ekodom34[[#This Row],[Zbiornik po zmianie]],0)</f>
        <v>869</v>
      </c>
    </row>
    <row r="129" spans="1:12" x14ac:dyDescent="0.45">
      <c r="A129" s="1">
        <v>44689</v>
      </c>
      <c r="B129">
        <v>0</v>
      </c>
      <c r="C129">
        <f t="shared" si="2"/>
        <v>869</v>
      </c>
      <c r="D129">
        <f>ekodom34[[#This Row],[retencja]]+ekodom34[[#This Row],[Stan przed]]</f>
        <v>869</v>
      </c>
      <c r="E129">
        <f>IF(ekodom34[[#This Row],[Dzień tygodnia]] = 3, 260, 190)</f>
        <v>190</v>
      </c>
      <c r="F129">
        <f>WEEKDAY(ekodom34[[#This Row],[Data]],2)</f>
        <v>7</v>
      </c>
      <c r="G129" s="4">
        <f>IF(ekodom34[[#This Row],[retencja]]= 0, G128+1, 0)</f>
        <v>5</v>
      </c>
      <c r="H129" s="4">
        <f>IF(AND(AND(ekodom34[[#This Row],[Dni bez deszczu dp]] &gt;= 5, MOD(ekodom34[[#This Row],[Dni bez deszczu dp]], 5) = 0), ekodom34[[#This Row],[Czy dobry przedział ]] = "TAK"), 300, 0)</f>
        <v>300</v>
      </c>
      <c r="I129" s="4" t="str">
        <f>IF(AND(ekodom34[[#This Row],[Data]] &gt;= DATE(2022,4,1), ekodom34[[#This Row],[Data]]&lt;=DATE(2022,9, 30)), "TAK", "NIE")</f>
        <v>TAK</v>
      </c>
      <c r="J129" s="4">
        <f>ekodom34[[#This Row],[Zużycie rodzinne]]+ekodom34[[#This Row],[Specjalne dolanie]]</f>
        <v>490</v>
      </c>
      <c r="K129" s="4">
        <f>ekodom34[[#This Row],[Stan po renetcji]]-ekodom34[[#This Row],[Zmiana]]</f>
        <v>379</v>
      </c>
      <c r="L129" s="4">
        <f>MAX(ekodom34[[#This Row],[Zbiornik po zmianie]],0)</f>
        <v>379</v>
      </c>
    </row>
    <row r="130" spans="1:12" x14ac:dyDescent="0.45">
      <c r="A130" s="1">
        <v>44690</v>
      </c>
      <c r="B130">
        <v>0</v>
      </c>
      <c r="C130">
        <f t="shared" si="2"/>
        <v>379</v>
      </c>
      <c r="D130">
        <f>ekodom34[[#This Row],[retencja]]+ekodom34[[#This Row],[Stan przed]]</f>
        <v>379</v>
      </c>
      <c r="E130">
        <f>IF(ekodom34[[#This Row],[Dzień tygodnia]] = 3, 260, 190)</f>
        <v>190</v>
      </c>
      <c r="F130">
        <f>WEEKDAY(ekodom34[[#This Row],[Data]],2)</f>
        <v>1</v>
      </c>
      <c r="G130" s="4">
        <f>IF(ekodom34[[#This Row],[retencja]]= 0, G129+1, 0)</f>
        <v>6</v>
      </c>
      <c r="H130" s="4">
        <f>IF(AND(AND(ekodom34[[#This Row],[Dni bez deszczu dp]] &gt;= 5, MOD(ekodom34[[#This Row],[Dni bez deszczu dp]], 5) = 0), ekodom34[[#This Row],[Czy dobry przedział ]] = "TAK"), 300, 0)</f>
        <v>0</v>
      </c>
      <c r="I130" s="4" t="str">
        <f>IF(AND(ekodom34[[#This Row],[Data]] &gt;= DATE(2022,4,1), ekodom34[[#This Row],[Data]]&lt;=DATE(2022,9, 30)), "TAK", "NIE")</f>
        <v>TAK</v>
      </c>
      <c r="J130" s="4">
        <f>ekodom34[[#This Row],[Zużycie rodzinne]]+ekodom34[[#This Row],[Specjalne dolanie]]</f>
        <v>190</v>
      </c>
      <c r="K130" s="4">
        <f>ekodom34[[#This Row],[Stan po renetcji]]-ekodom34[[#This Row],[Zmiana]]</f>
        <v>189</v>
      </c>
      <c r="L130" s="4">
        <f>MAX(ekodom34[[#This Row],[Zbiornik po zmianie]],0)</f>
        <v>189</v>
      </c>
    </row>
    <row r="131" spans="1:12" x14ac:dyDescent="0.45">
      <c r="A131" s="1">
        <v>44691</v>
      </c>
      <c r="B131">
        <v>467</v>
      </c>
      <c r="C131">
        <f t="shared" si="2"/>
        <v>189</v>
      </c>
      <c r="D131">
        <f>ekodom34[[#This Row],[retencja]]+ekodom34[[#This Row],[Stan przed]]</f>
        <v>656</v>
      </c>
      <c r="E131">
        <f>IF(ekodom34[[#This Row],[Dzień tygodnia]] = 3, 260, 190)</f>
        <v>190</v>
      </c>
      <c r="F131">
        <f>WEEKDAY(ekodom34[[#This Row],[Data]],2)</f>
        <v>2</v>
      </c>
      <c r="G131" s="4">
        <f>IF(ekodom34[[#This Row],[retencja]]= 0, G130+1, 0)</f>
        <v>0</v>
      </c>
      <c r="H131" s="4">
        <f>IF(AND(AND(ekodom34[[#This Row],[Dni bez deszczu dp]] &gt;= 5, MOD(ekodom34[[#This Row],[Dni bez deszczu dp]], 5) = 0), ekodom34[[#This Row],[Czy dobry przedział ]] = "TAK"), 300, 0)</f>
        <v>0</v>
      </c>
      <c r="I131" s="4" t="str">
        <f>IF(AND(ekodom34[[#This Row],[Data]] &gt;= DATE(2022,4,1), ekodom34[[#This Row],[Data]]&lt;=DATE(2022,9, 30)), "TAK", "NIE")</f>
        <v>TAK</v>
      </c>
      <c r="J131" s="4">
        <f>ekodom34[[#This Row],[Zużycie rodzinne]]+ekodom34[[#This Row],[Specjalne dolanie]]</f>
        <v>190</v>
      </c>
      <c r="K131" s="4">
        <f>ekodom34[[#This Row],[Stan po renetcji]]-ekodom34[[#This Row],[Zmiana]]</f>
        <v>466</v>
      </c>
      <c r="L131" s="4">
        <f>MAX(ekodom34[[#This Row],[Zbiornik po zmianie]],0)</f>
        <v>466</v>
      </c>
    </row>
    <row r="132" spans="1:12" x14ac:dyDescent="0.45">
      <c r="A132" s="1">
        <v>44692</v>
      </c>
      <c r="B132">
        <v>234</v>
      </c>
      <c r="C132">
        <f t="shared" ref="C132:C195" si="3">L131</f>
        <v>466</v>
      </c>
      <c r="D132">
        <f>ekodom34[[#This Row],[retencja]]+ekodom34[[#This Row],[Stan przed]]</f>
        <v>700</v>
      </c>
      <c r="E132">
        <f>IF(ekodom34[[#This Row],[Dzień tygodnia]] = 3, 260, 190)</f>
        <v>260</v>
      </c>
      <c r="F132">
        <f>WEEKDAY(ekodom34[[#This Row],[Data]],2)</f>
        <v>3</v>
      </c>
      <c r="G132" s="4">
        <f>IF(ekodom34[[#This Row],[retencja]]= 0, G131+1, 0)</f>
        <v>0</v>
      </c>
      <c r="H132" s="4">
        <f>IF(AND(AND(ekodom34[[#This Row],[Dni bez deszczu dp]] &gt;= 5, MOD(ekodom34[[#This Row],[Dni bez deszczu dp]], 5) = 0), ekodom34[[#This Row],[Czy dobry przedział ]] = "TAK"), 300, 0)</f>
        <v>0</v>
      </c>
      <c r="I132" s="4" t="str">
        <f>IF(AND(ekodom34[[#This Row],[Data]] &gt;= DATE(2022,4,1), ekodom34[[#This Row],[Data]]&lt;=DATE(2022,9, 30)), "TAK", "NIE")</f>
        <v>TAK</v>
      </c>
      <c r="J132" s="4">
        <f>ekodom34[[#This Row],[Zużycie rodzinne]]+ekodom34[[#This Row],[Specjalne dolanie]]</f>
        <v>260</v>
      </c>
      <c r="K132" s="4">
        <f>ekodom34[[#This Row],[Stan po renetcji]]-ekodom34[[#This Row],[Zmiana]]</f>
        <v>440</v>
      </c>
      <c r="L132" s="4">
        <f>MAX(ekodom34[[#This Row],[Zbiornik po zmianie]],0)</f>
        <v>440</v>
      </c>
    </row>
    <row r="133" spans="1:12" x14ac:dyDescent="0.45">
      <c r="A133" s="1">
        <v>44693</v>
      </c>
      <c r="B133">
        <v>0</v>
      </c>
      <c r="C133">
        <f t="shared" si="3"/>
        <v>440</v>
      </c>
      <c r="D133">
        <f>ekodom34[[#This Row],[retencja]]+ekodom34[[#This Row],[Stan przed]]</f>
        <v>440</v>
      </c>
      <c r="E133">
        <f>IF(ekodom34[[#This Row],[Dzień tygodnia]] = 3, 260, 190)</f>
        <v>190</v>
      </c>
      <c r="F133">
        <f>WEEKDAY(ekodom34[[#This Row],[Data]],2)</f>
        <v>4</v>
      </c>
      <c r="G133" s="4">
        <f>IF(ekodom34[[#This Row],[retencja]]= 0, G132+1, 0)</f>
        <v>1</v>
      </c>
      <c r="H133" s="4">
        <f>IF(AND(AND(ekodom34[[#This Row],[Dni bez deszczu dp]] &gt;= 5, MOD(ekodom34[[#This Row],[Dni bez deszczu dp]], 5) = 0), ekodom34[[#This Row],[Czy dobry przedział ]] = "TAK"), 300, 0)</f>
        <v>0</v>
      </c>
      <c r="I133" s="4" t="str">
        <f>IF(AND(ekodom34[[#This Row],[Data]] &gt;= DATE(2022,4,1), ekodom34[[#This Row],[Data]]&lt;=DATE(2022,9, 30)), "TAK", "NIE")</f>
        <v>TAK</v>
      </c>
      <c r="J133" s="4">
        <f>ekodom34[[#This Row],[Zużycie rodzinne]]+ekodom34[[#This Row],[Specjalne dolanie]]</f>
        <v>190</v>
      </c>
      <c r="K133" s="4">
        <f>ekodom34[[#This Row],[Stan po renetcji]]-ekodom34[[#This Row],[Zmiana]]</f>
        <v>250</v>
      </c>
      <c r="L133" s="4">
        <f>MAX(ekodom34[[#This Row],[Zbiornik po zmianie]],0)</f>
        <v>250</v>
      </c>
    </row>
    <row r="134" spans="1:12" x14ac:dyDescent="0.45">
      <c r="A134" s="1">
        <v>44694</v>
      </c>
      <c r="B134">
        <v>0</v>
      </c>
      <c r="C134">
        <f t="shared" si="3"/>
        <v>250</v>
      </c>
      <c r="D134">
        <f>ekodom34[[#This Row],[retencja]]+ekodom34[[#This Row],[Stan przed]]</f>
        <v>250</v>
      </c>
      <c r="E134">
        <f>IF(ekodom34[[#This Row],[Dzień tygodnia]] = 3, 260, 190)</f>
        <v>190</v>
      </c>
      <c r="F134">
        <f>WEEKDAY(ekodom34[[#This Row],[Data]],2)</f>
        <v>5</v>
      </c>
      <c r="G134" s="4">
        <f>IF(ekodom34[[#This Row],[retencja]]= 0, G133+1, 0)</f>
        <v>2</v>
      </c>
      <c r="H134" s="4">
        <f>IF(AND(AND(ekodom34[[#This Row],[Dni bez deszczu dp]] &gt;= 5, MOD(ekodom34[[#This Row],[Dni bez deszczu dp]], 5) = 0), ekodom34[[#This Row],[Czy dobry przedział ]] = "TAK"), 300, 0)</f>
        <v>0</v>
      </c>
      <c r="I134" s="4" t="str">
        <f>IF(AND(ekodom34[[#This Row],[Data]] &gt;= DATE(2022,4,1), ekodom34[[#This Row],[Data]]&lt;=DATE(2022,9, 30)), "TAK", "NIE")</f>
        <v>TAK</v>
      </c>
      <c r="J134" s="4">
        <f>ekodom34[[#This Row],[Zużycie rodzinne]]+ekodom34[[#This Row],[Specjalne dolanie]]</f>
        <v>190</v>
      </c>
      <c r="K134" s="4">
        <f>ekodom34[[#This Row],[Stan po renetcji]]-ekodom34[[#This Row],[Zmiana]]</f>
        <v>60</v>
      </c>
      <c r="L134" s="4">
        <f>MAX(ekodom34[[#This Row],[Zbiornik po zmianie]],0)</f>
        <v>60</v>
      </c>
    </row>
    <row r="135" spans="1:12" x14ac:dyDescent="0.45">
      <c r="A135" s="1">
        <v>44695</v>
      </c>
      <c r="B135">
        <v>0</v>
      </c>
      <c r="C135">
        <f t="shared" si="3"/>
        <v>60</v>
      </c>
      <c r="D135">
        <f>ekodom34[[#This Row],[retencja]]+ekodom34[[#This Row],[Stan przed]]</f>
        <v>60</v>
      </c>
      <c r="E135">
        <f>IF(ekodom34[[#This Row],[Dzień tygodnia]] = 3, 260, 190)</f>
        <v>190</v>
      </c>
      <c r="F135">
        <f>WEEKDAY(ekodom34[[#This Row],[Data]],2)</f>
        <v>6</v>
      </c>
      <c r="G135" s="4">
        <f>IF(ekodom34[[#This Row],[retencja]]= 0, G134+1, 0)</f>
        <v>3</v>
      </c>
      <c r="H135" s="4">
        <f>IF(AND(AND(ekodom34[[#This Row],[Dni bez deszczu dp]] &gt;= 5, MOD(ekodom34[[#This Row],[Dni bez deszczu dp]], 5) = 0), ekodom34[[#This Row],[Czy dobry przedział ]] = "TAK"), 300, 0)</f>
        <v>0</v>
      </c>
      <c r="I135" s="4" t="str">
        <f>IF(AND(ekodom34[[#This Row],[Data]] &gt;= DATE(2022,4,1), ekodom34[[#This Row],[Data]]&lt;=DATE(2022,9, 30)), "TAK", "NIE")</f>
        <v>TAK</v>
      </c>
      <c r="J135" s="4">
        <f>ekodom34[[#This Row],[Zużycie rodzinne]]+ekodom34[[#This Row],[Specjalne dolanie]]</f>
        <v>190</v>
      </c>
      <c r="K135" s="4">
        <f>ekodom34[[#This Row],[Stan po renetcji]]-ekodom34[[#This Row],[Zmiana]]</f>
        <v>-130</v>
      </c>
      <c r="L135" s="4">
        <f>MAX(ekodom34[[#This Row],[Zbiornik po zmianie]],0)</f>
        <v>0</v>
      </c>
    </row>
    <row r="136" spans="1:12" x14ac:dyDescent="0.45">
      <c r="A136" s="1">
        <v>44696</v>
      </c>
      <c r="B136">
        <v>0</v>
      </c>
      <c r="C136">
        <f t="shared" si="3"/>
        <v>0</v>
      </c>
      <c r="D136">
        <f>ekodom34[[#This Row],[retencja]]+ekodom34[[#This Row],[Stan przed]]</f>
        <v>0</v>
      </c>
      <c r="E136">
        <f>IF(ekodom34[[#This Row],[Dzień tygodnia]] = 3, 260, 190)</f>
        <v>190</v>
      </c>
      <c r="F136">
        <f>WEEKDAY(ekodom34[[#This Row],[Data]],2)</f>
        <v>7</v>
      </c>
      <c r="G136" s="4">
        <f>IF(ekodom34[[#This Row],[retencja]]= 0, G135+1, 0)</f>
        <v>4</v>
      </c>
      <c r="H136" s="4">
        <f>IF(AND(AND(ekodom34[[#This Row],[Dni bez deszczu dp]] &gt;= 5, MOD(ekodom34[[#This Row],[Dni bez deszczu dp]], 5) = 0), ekodom34[[#This Row],[Czy dobry przedział ]] = "TAK"), 300, 0)</f>
        <v>0</v>
      </c>
      <c r="I136" s="4" t="str">
        <f>IF(AND(ekodom34[[#This Row],[Data]] &gt;= DATE(2022,4,1), ekodom34[[#This Row],[Data]]&lt;=DATE(2022,9, 30)), "TAK", "NIE")</f>
        <v>TAK</v>
      </c>
      <c r="J136" s="4">
        <f>ekodom34[[#This Row],[Zużycie rodzinne]]+ekodom34[[#This Row],[Specjalne dolanie]]</f>
        <v>190</v>
      </c>
      <c r="K136" s="4">
        <f>ekodom34[[#This Row],[Stan po renetcji]]-ekodom34[[#This Row],[Zmiana]]</f>
        <v>-190</v>
      </c>
      <c r="L136" s="4">
        <f>MAX(ekodom34[[#This Row],[Zbiornik po zmianie]],0)</f>
        <v>0</v>
      </c>
    </row>
    <row r="137" spans="1:12" x14ac:dyDescent="0.45">
      <c r="A137" s="1">
        <v>44697</v>
      </c>
      <c r="B137">
        <v>65</v>
      </c>
      <c r="C137">
        <f t="shared" si="3"/>
        <v>0</v>
      </c>
      <c r="D137">
        <f>ekodom34[[#This Row],[retencja]]+ekodom34[[#This Row],[Stan przed]]</f>
        <v>65</v>
      </c>
      <c r="E137">
        <f>IF(ekodom34[[#This Row],[Dzień tygodnia]] = 3, 260, 190)</f>
        <v>190</v>
      </c>
      <c r="F137">
        <f>WEEKDAY(ekodom34[[#This Row],[Data]],2)</f>
        <v>1</v>
      </c>
      <c r="G137" s="4">
        <f>IF(ekodom34[[#This Row],[retencja]]= 0, G136+1, 0)</f>
        <v>0</v>
      </c>
      <c r="H137" s="4">
        <f>IF(AND(AND(ekodom34[[#This Row],[Dni bez deszczu dp]] &gt;= 5, MOD(ekodom34[[#This Row],[Dni bez deszczu dp]], 5) = 0), ekodom34[[#This Row],[Czy dobry przedział ]] = "TAK"), 300, 0)</f>
        <v>0</v>
      </c>
      <c r="I137" s="4" t="str">
        <f>IF(AND(ekodom34[[#This Row],[Data]] &gt;= DATE(2022,4,1), ekodom34[[#This Row],[Data]]&lt;=DATE(2022,9, 30)), "TAK", "NIE")</f>
        <v>TAK</v>
      </c>
      <c r="J137" s="4">
        <f>ekodom34[[#This Row],[Zużycie rodzinne]]+ekodom34[[#This Row],[Specjalne dolanie]]</f>
        <v>190</v>
      </c>
      <c r="K137" s="4">
        <f>ekodom34[[#This Row],[Stan po renetcji]]-ekodom34[[#This Row],[Zmiana]]</f>
        <v>-125</v>
      </c>
      <c r="L137" s="4">
        <f>MAX(ekodom34[[#This Row],[Zbiornik po zmianie]],0)</f>
        <v>0</v>
      </c>
    </row>
    <row r="138" spans="1:12" x14ac:dyDescent="0.45">
      <c r="A138" s="1">
        <v>44698</v>
      </c>
      <c r="B138">
        <v>781</v>
      </c>
      <c r="C138">
        <f t="shared" si="3"/>
        <v>0</v>
      </c>
      <c r="D138">
        <f>ekodom34[[#This Row],[retencja]]+ekodom34[[#This Row],[Stan przed]]</f>
        <v>781</v>
      </c>
      <c r="E138">
        <f>IF(ekodom34[[#This Row],[Dzień tygodnia]] = 3, 260, 190)</f>
        <v>190</v>
      </c>
      <c r="F138">
        <f>WEEKDAY(ekodom34[[#This Row],[Data]],2)</f>
        <v>2</v>
      </c>
      <c r="G138" s="4">
        <f>IF(ekodom34[[#This Row],[retencja]]= 0, G137+1, 0)</f>
        <v>0</v>
      </c>
      <c r="H138" s="4">
        <f>IF(AND(AND(ekodom34[[#This Row],[Dni bez deszczu dp]] &gt;= 5, MOD(ekodom34[[#This Row],[Dni bez deszczu dp]], 5) = 0), ekodom34[[#This Row],[Czy dobry przedział ]] = "TAK"), 300, 0)</f>
        <v>0</v>
      </c>
      <c r="I138" s="4" t="str">
        <f>IF(AND(ekodom34[[#This Row],[Data]] &gt;= DATE(2022,4,1), ekodom34[[#This Row],[Data]]&lt;=DATE(2022,9, 30)), "TAK", "NIE")</f>
        <v>TAK</v>
      </c>
      <c r="J138" s="4">
        <f>ekodom34[[#This Row],[Zużycie rodzinne]]+ekodom34[[#This Row],[Specjalne dolanie]]</f>
        <v>190</v>
      </c>
      <c r="K138" s="4">
        <f>ekodom34[[#This Row],[Stan po renetcji]]-ekodom34[[#This Row],[Zmiana]]</f>
        <v>591</v>
      </c>
      <c r="L138" s="4">
        <f>MAX(ekodom34[[#This Row],[Zbiornik po zmianie]],0)</f>
        <v>591</v>
      </c>
    </row>
    <row r="139" spans="1:12" x14ac:dyDescent="0.45">
      <c r="A139" s="1">
        <v>44699</v>
      </c>
      <c r="B139">
        <v>778</v>
      </c>
      <c r="C139">
        <f t="shared" si="3"/>
        <v>591</v>
      </c>
      <c r="D139">
        <f>ekodom34[[#This Row],[retencja]]+ekodom34[[#This Row],[Stan przed]]</f>
        <v>1369</v>
      </c>
      <c r="E139">
        <f>IF(ekodom34[[#This Row],[Dzień tygodnia]] = 3, 260, 190)</f>
        <v>260</v>
      </c>
      <c r="F139">
        <f>WEEKDAY(ekodom34[[#This Row],[Data]],2)</f>
        <v>3</v>
      </c>
      <c r="G139" s="4">
        <f>IF(ekodom34[[#This Row],[retencja]]= 0, G138+1, 0)</f>
        <v>0</v>
      </c>
      <c r="H139" s="4">
        <f>IF(AND(AND(ekodom34[[#This Row],[Dni bez deszczu dp]] &gt;= 5, MOD(ekodom34[[#This Row],[Dni bez deszczu dp]], 5) = 0), ekodom34[[#This Row],[Czy dobry przedział ]] = "TAK"), 300, 0)</f>
        <v>0</v>
      </c>
      <c r="I139" s="4" t="str">
        <f>IF(AND(ekodom34[[#This Row],[Data]] &gt;= DATE(2022,4,1), ekodom34[[#This Row],[Data]]&lt;=DATE(2022,9, 30)), "TAK", "NIE")</f>
        <v>TAK</v>
      </c>
      <c r="J139" s="4">
        <f>ekodom34[[#This Row],[Zużycie rodzinne]]+ekodom34[[#This Row],[Specjalne dolanie]]</f>
        <v>260</v>
      </c>
      <c r="K139" s="4">
        <f>ekodom34[[#This Row],[Stan po renetcji]]-ekodom34[[#This Row],[Zmiana]]</f>
        <v>1109</v>
      </c>
      <c r="L139" s="4">
        <f>MAX(ekodom34[[#This Row],[Zbiornik po zmianie]],0)</f>
        <v>1109</v>
      </c>
    </row>
    <row r="140" spans="1:12" x14ac:dyDescent="0.45">
      <c r="A140" s="1">
        <v>44700</v>
      </c>
      <c r="B140">
        <v>32</v>
      </c>
      <c r="C140">
        <f t="shared" si="3"/>
        <v>1109</v>
      </c>
      <c r="D140">
        <f>ekodom34[[#This Row],[retencja]]+ekodom34[[#This Row],[Stan przed]]</f>
        <v>1141</v>
      </c>
      <c r="E140">
        <f>IF(ekodom34[[#This Row],[Dzień tygodnia]] = 3, 260, 190)</f>
        <v>190</v>
      </c>
      <c r="F140">
        <f>WEEKDAY(ekodom34[[#This Row],[Data]],2)</f>
        <v>4</v>
      </c>
      <c r="G140" s="4">
        <f>IF(ekodom34[[#This Row],[retencja]]= 0, G139+1, 0)</f>
        <v>0</v>
      </c>
      <c r="H140" s="4">
        <f>IF(AND(AND(ekodom34[[#This Row],[Dni bez deszczu dp]] &gt;= 5, MOD(ekodom34[[#This Row],[Dni bez deszczu dp]], 5) = 0), ekodom34[[#This Row],[Czy dobry przedział ]] = "TAK"), 300, 0)</f>
        <v>0</v>
      </c>
      <c r="I140" s="4" t="str">
        <f>IF(AND(ekodom34[[#This Row],[Data]] &gt;= DATE(2022,4,1), ekodom34[[#This Row],[Data]]&lt;=DATE(2022,9, 30)), "TAK", "NIE")</f>
        <v>TAK</v>
      </c>
      <c r="J140" s="4">
        <f>ekodom34[[#This Row],[Zużycie rodzinne]]+ekodom34[[#This Row],[Specjalne dolanie]]</f>
        <v>190</v>
      </c>
      <c r="K140" s="4">
        <f>ekodom34[[#This Row],[Stan po renetcji]]-ekodom34[[#This Row],[Zmiana]]</f>
        <v>951</v>
      </c>
      <c r="L140" s="4">
        <f>MAX(ekodom34[[#This Row],[Zbiornik po zmianie]],0)</f>
        <v>951</v>
      </c>
    </row>
    <row r="141" spans="1:12" x14ac:dyDescent="0.45">
      <c r="A141" s="1">
        <v>44701</v>
      </c>
      <c r="B141">
        <v>0</v>
      </c>
      <c r="C141">
        <f t="shared" si="3"/>
        <v>951</v>
      </c>
      <c r="D141">
        <f>ekodom34[[#This Row],[retencja]]+ekodom34[[#This Row],[Stan przed]]</f>
        <v>951</v>
      </c>
      <c r="E141">
        <f>IF(ekodom34[[#This Row],[Dzień tygodnia]] = 3, 260, 190)</f>
        <v>190</v>
      </c>
      <c r="F141">
        <f>WEEKDAY(ekodom34[[#This Row],[Data]],2)</f>
        <v>5</v>
      </c>
      <c r="G141" s="4">
        <f>IF(ekodom34[[#This Row],[retencja]]= 0, G140+1, 0)</f>
        <v>1</v>
      </c>
      <c r="H141" s="4">
        <f>IF(AND(AND(ekodom34[[#This Row],[Dni bez deszczu dp]] &gt;= 5, MOD(ekodom34[[#This Row],[Dni bez deszczu dp]], 5) = 0), ekodom34[[#This Row],[Czy dobry przedział ]] = "TAK"), 300, 0)</f>
        <v>0</v>
      </c>
      <c r="I141" s="4" t="str">
        <f>IF(AND(ekodom34[[#This Row],[Data]] &gt;= DATE(2022,4,1), ekodom34[[#This Row],[Data]]&lt;=DATE(2022,9, 30)), "TAK", "NIE")</f>
        <v>TAK</v>
      </c>
      <c r="J141" s="4">
        <f>ekodom34[[#This Row],[Zużycie rodzinne]]+ekodom34[[#This Row],[Specjalne dolanie]]</f>
        <v>190</v>
      </c>
      <c r="K141" s="4">
        <f>ekodom34[[#This Row],[Stan po renetcji]]-ekodom34[[#This Row],[Zmiana]]</f>
        <v>761</v>
      </c>
      <c r="L141" s="4">
        <f>MAX(ekodom34[[#This Row],[Zbiornik po zmianie]],0)</f>
        <v>761</v>
      </c>
    </row>
    <row r="142" spans="1:12" x14ac:dyDescent="0.45">
      <c r="A142" s="1">
        <v>44702</v>
      </c>
      <c r="B142">
        <v>0</v>
      </c>
      <c r="C142">
        <f t="shared" si="3"/>
        <v>761</v>
      </c>
      <c r="D142">
        <f>ekodom34[[#This Row],[retencja]]+ekodom34[[#This Row],[Stan przed]]</f>
        <v>761</v>
      </c>
      <c r="E142">
        <f>IF(ekodom34[[#This Row],[Dzień tygodnia]] = 3, 260, 190)</f>
        <v>190</v>
      </c>
      <c r="F142">
        <f>WEEKDAY(ekodom34[[#This Row],[Data]],2)</f>
        <v>6</v>
      </c>
      <c r="G142" s="4">
        <f>IF(ekodom34[[#This Row],[retencja]]= 0, G141+1, 0)</f>
        <v>2</v>
      </c>
      <c r="H142" s="4">
        <f>IF(AND(AND(ekodom34[[#This Row],[Dni bez deszczu dp]] &gt;= 5, MOD(ekodom34[[#This Row],[Dni bez deszczu dp]], 5) = 0), ekodom34[[#This Row],[Czy dobry przedział ]] = "TAK"), 300, 0)</f>
        <v>0</v>
      </c>
      <c r="I142" s="4" t="str">
        <f>IF(AND(ekodom34[[#This Row],[Data]] &gt;= DATE(2022,4,1), ekodom34[[#This Row],[Data]]&lt;=DATE(2022,9, 30)), "TAK", "NIE")</f>
        <v>TAK</v>
      </c>
      <c r="J142" s="4">
        <f>ekodom34[[#This Row],[Zużycie rodzinne]]+ekodom34[[#This Row],[Specjalne dolanie]]</f>
        <v>190</v>
      </c>
      <c r="K142" s="4">
        <f>ekodom34[[#This Row],[Stan po renetcji]]-ekodom34[[#This Row],[Zmiana]]</f>
        <v>571</v>
      </c>
      <c r="L142" s="4">
        <f>MAX(ekodom34[[#This Row],[Zbiornik po zmianie]],0)</f>
        <v>571</v>
      </c>
    </row>
    <row r="143" spans="1:12" x14ac:dyDescent="0.45">
      <c r="A143" s="1">
        <v>44703</v>
      </c>
      <c r="B143">
        <v>0</v>
      </c>
      <c r="C143">
        <f t="shared" si="3"/>
        <v>571</v>
      </c>
      <c r="D143">
        <f>ekodom34[[#This Row],[retencja]]+ekodom34[[#This Row],[Stan przed]]</f>
        <v>571</v>
      </c>
      <c r="E143">
        <f>IF(ekodom34[[#This Row],[Dzień tygodnia]] = 3, 260, 190)</f>
        <v>190</v>
      </c>
      <c r="F143">
        <f>WEEKDAY(ekodom34[[#This Row],[Data]],2)</f>
        <v>7</v>
      </c>
      <c r="G143" s="4">
        <f>IF(ekodom34[[#This Row],[retencja]]= 0, G142+1, 0)</f>
        <v>3</v>
      </c>
      <c r="H143" s="4">
        <f>IF(AND(AND(ekodom34[[#This Row],[Dni bez deszczu dp]] &gt;= 5, MOD(ekodom34[[#This Row],[Dni bez deszczu dp]], 5) = 0), ekodom34[[#This Row],[Czy dobry przedział ]] = "TAK"), 300, 0)</f>
        <v>0</v>
      </c>
      <c r="I143" s="4" t="str">
        <f>IF(AND(ekodom34[[#This Row],[Data]] &gt;= DATE(2022,4,1), ekodom34[[#This Row],[Data]]&lt;=DATE(2022,9, 30)), "TAK", "NIE")</f>
        <v>TAK</v>
      </c>
      <c r="J143" s="4">
        <f>ekodom34[[#This Row],[Zużycie rodzinne]]+ekodom34[[#This Row],[Specjalne dolanie]]</f>
        <v>190</v>
      </c>
      <c r="K143" s="4">
        <f>ekodom34[[#This Row],[Stan po renetcji]]-ekodom34[[#This Row],[Zmiana]]</f>
        <v>381</v>
      </c>
      <c r="L143" s="4">
        <f>MAX(ekodom34[[#This Row],[Zbiornik po zmianie]],0)</f>
        <v>381</v>
      </c>
    </row>
    <row r="144" spans="1:12" x14ac:dyDescent="0.45">
      <c r="A144" s="1">
        <v>44704</v>
      </c>
      <c r="B144">
        <v>0</v>
      </c>
      <c r="C144">
        <f t="shared" si="3"/>
        <v>381</v>
      </c>
      <c r="D144">
        <f>ekodom34[[#This Row],[retencja]]+ekodom34[[#This Row],[Stan przed]]</f>
        <v>381</v>
      </c>
      <c r="E144">
        <f>IF(ekodom34[[#This Row],[Dzień tygodnia]] = 3, 260, 190)</f>
        <v>190</v>
      </c>
      <c r="F144">
        <f>WEEKDAY(ekodom34[[#This Row],[Data]],2)</f>
        <v>1</v>
      </c>
      <c r="G144" s="4">
        <f>IF(ekodom34[[#This Row],[retencja]]= 0, G143+1, 0)</f>
        <v>4</v>
      </c>
      <c r="H144" s="4">
        <f>IF(AND(AND(ekodom34[[#This Row],[Dni bez deszczu dp]] &gt;= 5, MOD(ekodom34[[#This Row],[Dni bez deszczu dp]], 5) = 0), ekodom34[[#This Row],[Czy dobry przedział ]] = "TAK"), 300, 0)</f>
        <v>0</v>
      </c>
      <c r="I144" s="4" t="str">
        <f>IF(AND(ekodom34[[#This Row],[Data]] &gt;= DATE(2022,4,1), ekodom34[[#This Row],[Data]]&lt;=DATE(2022,9, 30)), "TAK", "NIE")</f>
        <v>TAK</v>
      </c>
      <c r="J144" s="4">
        <f>ekodom34[[#This Row],[Zużycie rodzinne]]+ekodom34[[#This Row],[Specjalne dolanie]]</f>
        <v>190</v>
      </c>
      <c r="K144" s="4">
        <f>ekodom34[[#This Row],[Stan po renetcji]]-ekodom34[[#This Row],[Zmiana]]</f>
        <v>191</v>
      </c>
      <c r="L144" s="4">
        <f>MAX(ekodom34[[#This Row],[Zbiornik po zmianie]],0)</f>
        <v>191</v>
      </c>
    </row>
    <row r="145" spans="1:12" x14ac:dyDescent="0.45">
      <c r="A145" s="1">
        <v>44705</v>
      </c>
      <c r="B145">
        <v>0</v>
      </c>
      <c r="C145">
        <f t="shared" si="3"/>
        <v>191</v>
      </c>
      <c r="D145">
        <f>ekodom34[[#This Row],[retencja]]+ekodom34[[#This Row],[Stan przed]]</f>
        <v>191</v>
      </c>
      <c r="E145">
        <f>IF(ekodom34[[#This Row],[Dzień tygodnia]] = 3, 260, 190)</f>
        <v>190</v>
      </c>
      <c r="F145">
        <f>WEEKDAY(ekodom34[[#This Row],[Data]],2)</f>
        <v>2</v>
      </c>
      <c r="G145" s="4">
        <f>IF(ekodom34[[#This Row],[retencja]]= 0, G144+1, 0)</f>
        <v>5</v>
      </c>
      <c r="H145" s="4">
        <f>IF(AND(AND(ekodom34[[#This Row],[Dni bez deszczu dp]] &gt;= 5, MOD(ekodom34[[#This Row],[Dni bez deszczu dp]], 5) = 0), ekodom34[[#This Row],[Czy dobry przedział ]] = "TAK"), 300, 0)</f>
        <v>300</v>
      </c>
      <c r="I145" s="4" t="str">
        <f>IF(AND(ekodom34[[#This Row],[Data]] &gt;= DATE(2022,4,1), ekodom34[[#This Row],[Data]]&lt;=DATE(2022,9, 30)), "TAK", "NIE")</f>
        <v>TAK</v>
      </c>
      <c r="J145" s="4">
        <f>ekodom34[[#This Row],[Zużycie rodzinne]]+ekodom34[[#This Row],[Specjalne dolanie]]</f>
        <v>490</v>
      </c>
      <c r="K145" s="4">
        <f>ekodom34[[#This Row],[Stan po renetcji]]-ekodom34[[#This Row],[Zmiana]]</f>
        <v>-299</v>
      </c>
      <c r="L145" s="4">
        <f>MAX(ekodom34[[#This Row],[Zbiornik po zmianie]],0)</f>
        <v>0</v>
      </c>
    </row>
    <row r="146" spans="1:12" x14ac:dyDescent="0.45">
      <c r="A146" s="1">
        <v>44706</v>
      </c>
      <c r="B146">
        <v>0</v>
      </c>
      <c r="C146">
        <f t="shared" si="3"/>
        <v>0</v>
      </c>
      <c r="D146">
        <f>ekodom34[[#This Row],[retencja]]+ekodom34[[#This Row],[Stan przed]]</f>
        <v>0</v>
      </c>
      <c r="E146">
        <f>IF(ekodom34[[#This Row],[Dzień tygodnia]] = 3, 260, 190)</f>
        <v>260</v>
      </c>
      <c r="F146">
        <f>WEEKDAY(ekodom34[[#This Row],[Data]],2)</f>
        <v>3</v>
      </c>
      <c r="G146" s="4">
        <f>IF(ekodom34[[#This Row],[retencja]]= 0, G145+1, 0)</f>
        <v>6</v>
      </c>
      <c r="H146" s="4">
        <f>IF(AND(AND(ekodom34[[#This Row],[Dni bez deszczu dp]] &gt;= 5, MOD(ekodom34[[#This Row],[Dni bez deszczu dp]], 5) = 0), ekodom34[[#This Row],[Czy dobry przedział ]] = "TAK"), 300, 0)</f>
        <v>0</v>
      </c>
      <c r="I146" s="4" t="str">
        <f>IF(AND(ekodom34[[#This Row],[Data]] &gt;= DATE(2022,4,1), ekodom34[[#This Row],[Data]]&lt;=DATE(2022,9, 30)), "TAK", "NIE")</f>
        <v>TAK</v>
      </c>
      <c r="J146" s="4">
        <f>ekodom34[[#This Row],[Zużycie rodzinne]]+ekodom34[[#This Row],[Specjalne dolanie]]</f>
        <v>260</v>
      </c>
      <c r="K146" s="4">
        <f>ekodom34[[#This Row],[Stan po renetcji]]-ekodom34[[#This Row],[Zmiana]]</f>
        <v>-260</v>
      </c>
      <c r="L146" s="4">
        <f>MAX(ekodom34[[#This Row],[Zbiornik po zmianie]],0)</f>
        <v>0</v>
      </c>
    </row>
    <row r="147" spans="1:12" x14ac:dyDescent="0.45">
      <c r="A147" s="1">
        <v>44707</v>
      </c>
      <c r="B147">
        <v>0</v>
      </c>
      <c r="C147">
        <f t="shared" si="3"/>
        <v>0</v>
      </c>
      <c r="D147">
        <f>ekodom34[[#This Row],[retencja]]+ekodom34[[#This Row],[Stan przed]]</f>
        <v>0</v>
      </c>
      <c r="E147">
        <f>IF(ekodom34[[#This Row],[Dzień tygodnia]] = 3, 260, 190)</f>
        <v>190</v>
      </c>
      <c r="F147">
        <f>WEEKDAY(ekodom34[[#This Row],[Data]],2)</f>
        <v>4</v>
      </c>
      <c r="G147" s="4">
        <f>IF(ekodom34[[#This Row],[retencja]]= 0, G146+1, 0)</f>
        <v>7</v>
      </c>
      <c r="H147" s="4">
        <f>IF(AND(AND(ekodom34[[#This Row],[Dni bez deszczu dp]] &gt;= 5, MOD(ekodom34[[#This Row],[Dni bez deszczu dp]], 5) = 0), ekodom34[[#This Row],[Czy dobry przedział ]] = "TAK"), 300, 0)</f>
        <v>0</v>
      </c>
      <c r="I147" s="4" t="str">
        <f>IF(AND(ekodom34[[#This Row],[Data]] &gt;= DATE(2022,4,1), ekodom34[[#This Row],[Data]]&lt;=DATE(2022,9, 30)), "TAK", "NIE")</f>
        <v>TAK</v>
      </c>
      <c r="J147" s="4">
        <f>ekodom34[[#This Row],[Zużycie rodzinne]]+ekodom34[[#This Row],[Specjalne dolanie]]</f>
        <v>190</v>
      </c>
      <c r="K147" s="4">
        <f>ekodom34[[#This Row],[Stan po renetcji]]-ekodom34[[#This Row],[Zmiana]]</f>
        <v>-190</v>
      </c>
      <c r="L147" s="4">
        <f>MAX(ekodom34[[#This Row],[Zbiornik po zmianie]],0)</f>
        <v>0</v>
      </c>
    </row>
    <row r="148" spans="1:12" x14ac:dyDescent="0.45">
      <c r="A148" s="1">
        <v>44708</v>
      </c>
      <c r="B148">
        <v>0</v>
      </c>
      <c r="C148">
        <f t="shared" si="3"/>
        <v>0</v>
      </c>
      <c r="D148">
        <f>ekodom34[[#This Row],[retencja]]+ekodom34[[#This Row],[Stan przed]]</f>
        <v>0</v>
      </c>
      <c r="E148">
        <f>IF(ekodom34[[#This Row],[Dzień tygodnia]] = 3, 260, 190)</f>
        <v>190</v>
      </c>
      <c r="F148">
        <f>WEEKDAY(ekodom34[[#This Row],[Data]],2)</f>
        <v>5</v>
      </c>
      <c r="G148" s="4">
        <f>IF(ekodom34[[#This Row],[retencja]]= 0, G147+1, 0)</f>
        <v>8</v>
      </c>
      <c r="H148" s="4">
        <f>IF(AND(AND(ekodom34[[#This Row],[Dni bez deszczu dp]] &gt;= 5, MOD(ekodom34[[#This Row],[Dni bez deszczu dp]], 5) = 0), ekodom34[[#This Row],[Czy dobry przedział ]] = "TAK"), 300, 0)</f>
        <v>0</v>
      </c>
      <c r="I148" s="4" t="str">
        <f>IF(AND(ekodom34[[#This Row],[Data]] &gt;= DATE(2022,4,1), ekodom34[[#This Row],[Data]]&lt;=DATE(2022,9, 30)), "TAK", "NIE")</f>
        <v>TAK</v>
      </c>
      <c r="J148" s="4">
        <f>ekodom34[[#This Row],[Zużycie rodzinne]]+ekodom34[[#This Row],[Specjalne dolanie]]</f>
        <v>190</v>
      </c>
      <c r="K148" s="4">
        <f>ekodom34[[#This Row],[Stan po renetcji]]-ekodom34[[#This Row],[Zmiana]]</f>
        <v>-190</v>
      </c>
      <c r="L148" s="4">
        <f>MAX(ekodom34[[#This Row],[Zbiornik po zmianie]],0)</f>
        <v>0</v>
      </c>
    </row>
    <row r="149" spans="1:12" x14ac:dyDescent="0.45">
      <c r="A149" s="1">
        <v>44709</v>
      </c>
      <c r="B149">
        <v>0</v>
      </c>
      <c r="C149">
        <f t="shared" si="3"/>
        <v>0</v>
      </c>
      <c r="D149">
        <f>ekodom34[[#This Row],[retencja]]+ekodom34[[#This Row],[Stan przed]]</f>
        <v>0</v>
      </c>
      <c r="E149">
        <f>IF(ekodom34[[#This Row],[Dzień tygodnia]] = 3, 260, 190)</f>
        <v>190</v>
      </c>
      <c r="F149">
        <f>WEEKDAY(ekodom34[[#This Row],[Data]],2)</f>
        <v>6</v>
      </c>
      <c r="G149" s="4">
        <f>IF(ekodom34[[#This Row],[retencja]]= 0, G148+1, 0)</f>
        <v>9</v>
      </c>
      <c r="H149" s="4">
        <f>IF(AND(AND(ekodom34[[#This Row],[Dni bez deszczu dp]] &gt;= 5, MOD(ekodom34[[#This Row],[Dni bez deszczu dp]], 5) = 0), ekodom34[[#This Row],[Czy dobry przedział ]] = "TAK"), 300, 0)</f>
        <v>0</v>
      </c>
      <c r="I149" s="4" t="str">
        <f>IF(AND(ekodom34[[#This Row],[Data]] &gt;= DATE(2022,4,1), ekodom34[[#This Row],[Data]]&lt;=DATE(2022,9, 30)), "TAK", "NIE")</f>
        <v>TAK</v>
      </c>
      <c r="J149" s="4">
        <f>ekodom34[[#This Row],[Zużycie rodzinne]]+ekodom34[[#This Row],[Specjalne dolanie]]</f>
        <v>190</v>
      </c>
      <c r="K149" s="4">
        <f>ekodom34[[#This Row],[Stan po renetcji]]-ekodom34[[#This Row],[Zmiana]]</f>
        <v>-190</v>
      </c>
      <c r="L149" s="4">
        <f>MAX(ekodom34[[#This Row],[Zbiornik po zmianie]],0)</f>
        <v>0</v>
      </c>
    </row>
    <row r="150" spans="1:12" x14ac:dyDescent="0.45">
      <c r="A150" s="1">
        <v>44710</v>
      </c>
      <c r="B150">
        <v>0</v>
      </c>
      <c r="C150">
        <f t="shared" si="3"/>
        <v>0</v>
      </c>
      <c r="D150">
        <f>ekodom34[[#This Row],[retencja]]+ekodom34[[#This Row],[Stan przed]]</f>
        <v>0</v>
      </c>
      <c r="E150">
        <f>IF(ekodom34[[#This Row],[Dzień tygodnia]] = 3, 260, 190)</f>
        <v>190</v>
      </c>
      <c r="F150">
        <f>WEEKDAY(ekodom34[[#This Row],[Data]],2)</f>
        <v>7</v>
      </c>
      <c r="G150" s="4">
        <f>IF(ekodom34[[#This Row],[retencja]]= 0, G149+1, 0)</f>
        <v>10</v>
      </c>
      <c r="H150" s="4">
        <f>IF(AND(AND(ekodom34[[#This Row],[Dni bez deszczu dp]] &gt;= 5, MOD(ekodom34[[#This Row],[Dni bez deszczu dp]], 5) = 0), ekodom34[[#This Row],[Czy dobry przedział ]] = "TAK"), 300, 0)</f>
        <v>300</v>
      </c>
      <c r="I150" s="4" t="str">
        <f>IF(AND(ekodom34[[#This Row],[Data]] &gt;= DATE(2022,4,1), ekodom34[[#This Row],[Data]]&lt;=DATE(2022,9, 30)), "TAK", "NIE")</f>
        <v>TAK</v>
      </c>
      <c r="J150" s="4">
        <f>ekodom34[[#This Row],[Zużycie rodzinne]]+ekodom34[[#This Row],[Specjalne dolanie]]</f>
        <v>490</v>
      </c>
      <c r="K150" s="4">
        <f>ekodom34[[#This Row],[Stan po renetcji]]-ekodom34[[#This Row],[Zmiana]]</f>
        <v>-490</v>
      </c>
      <c r="L150" s="4">
        <f>MAX(ekodom34[[#This Row],[Zbiornik po zmianie]],0)</f>
        <v>0</v>
      </c>
    </row>
    <row r="151" spans="1:12" x14ac:dyDescent="0.45">
      <c r="A151" s="1">
        <v>44711</v>
      </c>
      <c r="B151">
        <v>0</v>
      </c>
      <c r="C151">
        <f t="shared" si="3"/>
        <v>0</v>
      </c>
      <c r="D151">
        <f>ekodom34[[#This Row],[retencja]]+ekodom34[[#This Row],[Stan przed]]</f>
        <v>0</v>
      </c>
      <c r="E151">
        <f>IF(ekodom34[[#This Row],[Dzień tygodnia]] = 3, 260, 190)</f>
        <v>190</v>
      </c>
      <c r="F151">
        <f>WEEKDAY(ekodom34[[#This Row],[Data]],2)</f>
        <v>1</v>
      </c>
      <c r="G151" s="4">
        <f>IF(ekodom34[[#This Row],[retencja]]= 0, G150+1, 0)</f>
        <v>11</v>
      </c>
      <c r="H151" s="4">
        <f>IF(AND(AND(ekodom34[[#This Row],[Dni bez deszczu dp]] &gt;= 5, MOD(ekodom34[[#This Row],[Dni bez deszczu dp]], 5) = 0), ekodom34[[#This Row],[Czy dobry przedział ]] = "TAK"), 300, 0)</f>
        <v>0</v>
      </c>
      <c r="I151" s="4" t="str">
        <f>IF(AND(ekodom34[[#This Row],[Data]] &gt;= DATE(2022,4,1), ekodom34[[#This Row],[Data]]&lt;=DATE(2022,9, 30)), "TAK", "NIE")</f>
        <v>TAK</v>
      </c>
      <c r="J151" s="4">
        <f>ekodom34[[#This Row],[Zużycie rodzinne]]+ekodom34[[#This Row],[Specjalne dolanie]]</f>
        <v>190</v>
      </c>
      <c r="K151" s="4">
        <f>ekodom34[[#This Row],[Stan po renetcji]]-ekodom34[[#This Row],[Zmiana]]</f>
        <v>-190</v>
      </c>
      <c r="L151" s="4">
        <f>MAX(ekodom34[[#This Row],[Zbiornik po zmianie]],0)</f>
        <v>0</v>
      </c>
    </row>
    <row r="152" spans="1:12" x14ac:dyDescent="0.45">
      <c r="A152" s="1">
        <v>44712</v>
      </c>
      <c r="B152">
        <v>0</v>
      </c>
      <c r="C152">
        <f t="shared" si="3"/>
        <v>0</v>
      </c>
      <c r="D152">
        <f>ekodom34[[#This Row],[retencja]]+ekodom34[[#This Row],[Stan przed]]</f>
        <v>0</v>
      </c>
      <c r="E152">
        <f>IF(ekodom34[[#This Row],[Dzień tygodnia]] = 3, 260, 190)</f>
        <v>190</v>
      </c>
      <c r="F152">
        <f>WEEKDAY(ekodom34[[#This Row],[Data]],2)</f>
        <v>2</v>
      </c>
      <c r="G152" s="4">
        <f>IF(ekodom34[[#This Row],[retencja]]= 0, G151+1, 0)</f>
        <v>12</v>
      </c>
      <c r="H152" s="4">
        <f>IF(AND(AND(ekodom34[[#This Row],[Dni bez deszczu dp]] &gt;= 5, MOD(ekodom34[[#This Row],[Dni bez deszczu dp]], 5) = 0), ekodom34[[#This Row],[Czy dobry przedział ]] = "TAK"), 300, 0)</f>
        <v>0</v>
      </c>
      <c r="I152" s="4" t="str">
        <f>IF(AND(ekodom34[[#This Row],[Data]] &gt;= DATE(2022,4,1), ekodom34[[#This Row],[Data]]&lt;=DATE(2022,9, 30)), "TAK", "NIE")</f>
        <v>TAK</v>
      </c>
      <c r="J152" s="4">
        <f>ekodom34[[#This Row],[Zużycie rodzinne]]+ekodom34[[#This Row],[Specjalne dolanie]]</f>
        <v>190</v>
      </c>
      <c r="K152" s="4">
        <f>ekodom34[[#This Row],[Stan po renetcji]]-ekodom34[[#This Row],[Zmiana]]</f>
        <v>-190</v>
      </c>
      <c r="L152" s="4">
        <f>MAX(ekodom34[[#This Row],[Zbiornik po zmianie]],0)</f>
        <v>0</v>
      </c>
    </row>
    <row r="153" spans="1:12" x14ac:dyDescent="0.45">
      <c r="A153" s="1">
        <v>44713</v>
      </c>
      <c r="B153">
        <v>0</v>
      </c>
      <c r="C153">
        <f t="shared" si="3"/>
        <v>0</v>
      </c>
      <c r="D153">
        <f>ekodom34[[#This Row],[retencja]]+ekodom34[[#This Row],[Stan przed]]</f>
        <v>0</v>
      </c>
      <c r="E153">
        <f>IF(ekodom34[[#This Row],[Dzień tygodnia]] = 3, 260, 190)</f>
        <v>260</v>
      </c>
      <c r="F153">
        <f>WEEKDAY(ekodom34[[#This Row],[Data]],2)</f>
        <v>3</v>
      </c>
      <c r="G153" s="4">
        <f>IF(ekodom34[[#This Row],[retencja]]= 0, G152+1, 0)</f>
        <v>13</v>
      </c>
      <c r="H153" s="4">
        <f>IF(AND(AND(ekodom34[[#This Row],[Dni bez deszczu dp]] &gt;= 5, MOD(ekodom34[[#This Row],[Dni bez deszczu dp]], 5) = 0), ekodom34[[#This Row],[Czy dobry przedział ]] = "TAK"), 300, 0)</f>
        <v>0</v>
      </c>
      <c r="I153" s="4" t="str">
        <f>IF(AND(ekodom34[[#This Row],[Data]] &gt;= DATE(2022,4,1), ekodom34[[#This Row],[Data]]&lt;=DATE(2022,9, 30)), "TAK", "NIE")</f>
        <v>TAK</v>
      </c>
      <c r="J153" s="4">
        <f>ekodom34[[#This Row],[Zużycie rodzinne]]+ekodom34[[#This Row],[Specjalne dolanie]]</f>
        <v>260</v>
      </c>
      <c r="K153" s="4">
        <f>ekodom34[[#This Row],[Stan po renetcji]]-ekodom34[[#This Row],[Zmiana]]</f>
        <v>-260</v>
      </c>
      <c r="L153" s="4">
        <f>MAX(ekodom34[[#This Row],[Zbiornik po zmianie]],0)</f>
        <v>0</v>
      </c>
    </row>
    <row r="154" spans="1:12" x14ac:dyDescent="0.45">
      <c r="A154" s="1">
        <v>44714</v>
      </c>
      <c r="B154">
        <v>18</v>
      </c>
      <c r="C154">
        <f t="shared" si="3"/>
        <v>0</v>
      </c>
      <c r="D154">
        <f>ekodom34[[#This Row],[retencja]]+ekodom34[[#This Row],[Stan przed]]</f>
        <v>18</v>
      </c>
      <c r="E154">
        <f>IF(ekodom34[[#This Row],[Dzień tygodnia]] = 3, 260, 190)</f>
        <v>190</v>
      </c>
      <c r="F154">
        <f>WEEKDAY(ekodom34[[#This Row],[Data]],2)</f>
        <v>4</v>
      </c>
      <c r="G154" s="4">
        <f>IF(ekodom34[[#This Row],[retencja]]= 0, G153+1, 0)</f>
        <v>0</v>
      </c>
      <c r="H154" s="4">
        <f>IF(AND(AND(ekodom34[[#This Row],[Dni bez deszczu dp]] &gt;= 5, MOD(ekodom34[[#This Row],[Dni bez deszczu dp]], 5) = 0), ekodom34[[#This Row],[Czy dobry przedział ]] = "TAK"), 300, 0)</f>
        <v>0</v>
      </c>
      <c r="I154" s="4" t="str">
        <f>IF(AND(ekodom34[[#This Row],[Data]] &gt;= DATE(2022,4,1), ekodom34[[#This Row],[Data]]&lt;=DATE(2022,9, 30)), "TAK", "NIE")</f>
        <v>TAK</v>
      </c>
      <c r="J154" s="4">
        <f>ekodom34[[#This Row],[Zużycie rodzinne]]+ekodom34[[#This Row],[Specjalne dolanie]]</f>
        <v>190</v>
      </c>
      <c r="K154" s="4">
        <f>ekodom34[[#This Row],[Stan po renetcji]]-ekodom34[[#This Row],[Zmiana]]</f>
        <v>-172</v>
      </c>
      <c r="L154" s="4">
        <f>MAX(ekodom34[[#This Row],[Zbiornik po zmianie]],0)</f>
        <v>0</v>
      </c>
    </row>
    <row r="155" spans="1:12" x14ac:dyDescent="0.45">
      <c r="A155" s="1">
        <v>44715</v>
      </c>
      <c r="B155">
        <v>525</v>
      </c>
      <c r="C155">
        <f t="shared" si="3"/>
        <v>0</v>
      </c>
      <c r="D155">
        <f>ekodom34[[#This Row],[retencja]]+ekodom34[[#This Row],[Stan przed]]</f>
        <v>525</v>
      </c>
      <c r="E155">
        <f>IF(ekodom34[[#This Row],[Dzień tygodnia]] = 3, 260, 190)</f>
        <v>190</v>
      </c>
      <c r="F155">
        <f>WEEKDAY(ekodom34[[#This Row],[Data]],2)</f>
        <v>5</v>
      </c>
      <c r="G155" s="4">
        <f>IF(ekodom34[[#This Row],[retencja]]= 0, G154+1, 0)</f>
        <v>0</v>
      </c>
      <c r="H155" s="4">
        <f>IF(AND(AND(ekodom34[[#This Row],[Dni bez deszczu dp]] &gt;= 5, MOD(ekodom34[[#This Row],[Dni bez deszczu dp]], 5) = 0), ekodom34[[#This Row],[Czy dobry przedział ]] = "TAK"), 300, 0)</f>
        <v>0</v>
      </c>
      <c r="I155" s="4" t="str">
        <f>IF(AND(ekodom34[[#This Row],[Data]] &gt;= DATE(2022,4,1), ekodom34[[#This Row],[Data]]&lt;=DATE(2022,9, 30)), "TAK", "NIE")</f>
        <v>TAK</v>
      </c>
      <c r="J155" s="4">
        <f>ekodom34[[#This Row],[Zużycie rodzinne]]+ekodom34[[#This Row],[Specjalne dolanie]]</f>
        <v>190</v>
      </c>
      <c r="K155" s="4">
        <f>ekodom34[[#This Row],[Stan po renetcji]]-ekodom34[[#This Row],[Zmiana]]</f>
        <v>335</v>
      </c>
      <c r="L155" s="4">
        <f>MAX(ekodom34[[#This Row],[Zbiornik po zmianie]],0)</f>
        <v>335</v>
      </c>
    </row>
    <row r="156" spans="1:12" x14ac:dyDescent="0.45">
      <c r="A156" s="1">
        <v>44716</v>
      </c>
      <c r="B156">
        <v>697</v>
      </c>
      <c r="C156">
        <f t="shared" si="3"/>
        <v>335</v>
      </c>
      <c r="D156">
        <f>ekodom34[[#This Row],[retencja]]+ekodom34[[#This Row],[Stan przed]]</f>
        <v>1032</v>
      </c>
      <c r="E156">
        <f>IF(ekodom34[[#This Row],[Dzień tygodnia]] = 3, 260, 190)</f>
        <v>190</v>
      </c>
      <c r="F156">
        <f>WEEKDAY(ekodom34[[#This Row],[Data]],2)</f>
        <v>6</v>
      </c>
      <c r="G156" s="4">
        <f>IF(ekodom34[[#This Row],[retencja]]= 0, G155+1, 0)</f>
        <v>0</v>
      </c>
      <c r="H156" s="4">
        <f>IF(AND(AND(ekodom34[[#This Row],[Dni bez deszczu dp]] &gt;= 5, MOD(ekodom34[[#This Row],[Dni bez deszczu dp]], 5) = 0), ekodom34[[#This Row],[Czy dobry przedział ]] = "TAK"), 300, 0)</f>
        <v>0</v>
      </c>
      <c r="I156" s="4" t="str">
        <f>IF(AND(ekodom34[[#This Row],[Data]] &gt;= DATE(2022,4,1), ekodom34[[#This Row],[Data]]&lt;=DATE(2022,9, 30)), "TAK", "NIE")</f>
        <v>TAK</v>
      </c>
      <c r="J156" s="4">
        <f>ekodom34[[#This Row],[Zużycie rodzinne]]+ekodom34[[#This Row],[Specjalne dolanie]]</f>
        <v>190</v>
      </c>
      <c r="K156" s="4">
        <f>ekodom34[[#This Row],[Stan po renetcji]]-ekodom34[[#This Row],[Zmiana]]</f>
        <v>842</v>
      </c>
      <c r="L156" s="4">
        <f>MAX(ekodom34[[#This Row],[Zbiornik po zmianie]],0)</f>
        <v>842</v>
      </c>
    </row>
    <row r="157" spans="1:12" x14ac:dyDescent="0.45">
      <c r="A157" s="1">
        <v>44717</v>
      </c>
      <c r="B157">
        <v>786</v>
      </c>
      <c r="C157">
        <f t="shared" si="3"/>
        <v>842</v>
      </c>
      <c r="D157">
        <f>ekodom34[[#This Row],[retencja]]+ekodom34[[#This Row],[Stan przed]]</f>
        <v>1628</v>
      </c>
      <c r="E157">
        <f>IF(ekodom34[[#This Row],[Dzień tygodnia]] = 3, 260, 190)</f>
        <v>190</v>
      </c>
      <c r="F157">
        <f>WEEKDAY(ekodom34[[#This Row],[Data]],2)</f>
        <v>7</v>
      </c>
      <c r="G157" s="4">
        <f>IF(ekodom34[[#This Row],[retencja]]= 0, G156+1, 0)</f>
        <v>0</v>
      </c>
      <c r="H157" s="4">
        <f>IF(AND(AND(ekodom34[[#This Row],[Dni bez deszczu dp]] &gt;= 5, MOD(ekodom34[[#This Row],[Dni bez deszczu dp]], 5) = 0), ekodom34[[#This Row],[Czy dobry przedział ]] = "TAK"), 300, 0)</f>
        <v>0</v>
      </c>
      <c r="I157" s="4" t="str">
        <f>IF(AND(ekodom34[[#This Row],[Data]] &gt;= DATE(2022,4,1), ekodom34[[#This Row],[Data]]&lt;=DATE(2022,9, 30)), "TAK", "NIE")</f>
        <v>TAK</v>
      </c>
      <c r="J157" s="4">
        <f>ekodom34[[#This Row],[Zużycie rodzinne]]+ekodom34[[#This Row],[Specjalne dolanie]]</f>
        <v>190</v>
      </c>
      <c r="K157" s="4">
        <f>ekodom34[[#This Row],[Stan po renetcji]]-ekodom34[[#This Row],[Zmiana]]</f>
        <v>1438</v>
      </c>
      <c r="L157" s="4">
        <f>MAX(ekodom34[[#This Row],[Zbiornik po zmianie]],0)</f>
        <v>1438</v>
      </c>
    </row>
    <row r="158" spans="1:12" x14ac:dyDescent="0.45">
      <c r="A158" s="1">
        <v>44718</v>
      </c>
      <c r="B158">
        <v>792</v>
      </c>
      <c r="C158">
        <f t="shared" si="3"/>
        <v>1438</v>
      </c>
      <c r="D158">
        <f>ekodom34[[#This Row],[retencja]]+ekodom34[[#This Row],[Stan przed]]</f>
        <v>2230</v>
      </c>
      <c r="E158">
        <f>IF(ekodom34[[#This Row],[Dzień tygodnia]] = 3, 260, 190)</f>
        <v>190</v>
      </c>
      <c r="F158">
        <f>WEEKDAY(ekodom34[[#This Row],[Data]],2)</f>
        <v>1</v>
      </c>
      <c r="G158" s="4">
        <f>IF(ekodom34[[#This Row],[retencja]]= 0, G157+1, 0)</f>
        <v>0</v>
      </c>
      <c r="H158" s="4">
        <f>IF(AND(AND(ekodom34[[#This Row],[Dni bez deszczu dp]] &gt;= 5, MOD(ekodom34[[#This Row],[Dni bez deszczu dp]], 5) = 0), ekodom34[[#This Row],[Czy dobry przedział ]] = "TAK"), 300, 0)</f>
        <v>0</v>
      </c>
      <c r="I158" s="4" t="str">
        <f>IF(AND(ekodom34[[#This Row],[Data]] &gt;= DATE(2022,4,1), ekodom34[[#This Row],[Data]]&lt;=DATE(2022,9, 30)), "TAK", "NIE")</f>
        <v>TAK</v>
      </c>
      <c r="J158" s="4">
        <f>ekodom34[[#This Row],[Zużycie rodzinne]]+ekodom34[[#This Row],[Specjalne dolanie]]</f>
        <v>190</v>
      </c>
      <c r="K158" s="4">
        <f>ekodom34[[#This Row],[Stan po renetcji]]-ekodom34[[#This Row],[Zmiana]]</f>
        <v>2040</v>
      </c>
      <c r="L158" s="4">
        <f>MAX(ekodom34[[#This Row],[Zbiornik po zmianie]],0)</f>
        <v>2040</v>
      </c>
    </row>
    <row r="159" spans="1:12" x14ac:dyDescent="0.45">
      <c r="A159" s="1">
        <v>44719</v>
      </c>
      <c r="B159">
        <v>0</v>
      </c>
      <c r="C159">
        <f t="shared" si="3"/>
        <v>2040</v>
      </c>
      <c r="D159">
        <f>ekodom34[[#This Row],[retencja]]+ekodom34[[#This Row],[Stan przed]]</f>
        <v>2040</v>
      </c>
      <c r="E159">
        <f>IF(ekodom34[[#This Row],[Dzień tygodnia]] = 3, 260, 190)</f>
        <v>190</v>
      </c>
      <c r="F159">
        <f>WEEKDAY(ekodom34[[#This Row],[Data]],2)</f>
        <v>2</v>
      </c>
      <c r="G159" s="4">
        <f>IF(ekodom34[[#This Row],[retencja]]= 0, G158+1, 0)</f>
        <v>1</v>
      </c>
      <c r="H159" s="4">
        <f>IF(AND(AND(ekodom34[[#This Row],[Dni bez deszczu dp]] &gt;= 5, MOD(ekodom34[[#This Row],[Dni bez deszczu dp]], 5) = 0), ekodom34[[#This Row],[Czy dobry przedział ]] = "TAK"), 300, 0)</f>
        <v>0</v>
      </c>
      <c r="I159" s="4" t="str">
        <f>IF(AND(ekodom34[[#This Row],[Data]] &gt;= DATE(2022,4,1), ekodom34[[#This Row],[Data]]&lt;=DATE(2022,9, 30)), "TAK", "NIE")</f>
        <v>TAK</v>
      </c>
      <c r="J159" s="4">
        <f>ekodom34[[#This Row],[Zużycie rodzinne]]+ekodom34[[#This Row],[Specjalne dolanie]]</f>
        <v>190</v>
      </c>
      <c r="K159" s="4">
        <f>ekodom34[[#This Row],[Stan po renetcji]]-ekodom34[[#This Row],[Zmiana]]</f>
        <v>1850</v>
      </c>
      <c r="L159" s="4">
        <f>MAX(ekodom34[[#This Row],[Zbiornik po zmianie]],0)</f>
        <v>1850</v>
      </c>
    </row>
    <row r="160" spans="1:12" x14ac:dyDescent="0.45">
      <c r="A160" s="1">
        <v>44720</v>
      </c>
      <c r="B160">
        <v>0</v>
      </c>
      <c r="C160">
        <f t="shared" si="3"/>
        <v>1850</v>
      </c>
      <c r="D160">
        <f>ekodom34[[#This Row],[retencja]]+ekodom34[[#This Row],[Stan przed]]</f>
        <v>1850</v>
      </c>
      <c r="E160">
        <f>IF(ekodom34[[#This Row],[Dzień tygodnia]] = 3, 260, 190)</f>
        <v>260</v>
      </c>
      <c r="F160">
        <f>WEEKDAY(ekodom34[[#This Row],[Data]],2)</f>
        <v>3</v>
      </c>
      <c r="G160" s="4">
        <f>IF(ekodom34[[#This Row],[retencja]]= 0, G159+1, 0)</f>
        <v>2</v>
      </c>
      <c r="H160" s="4">
        <f>IF(AND(AND(ekodom34[[#This Row],[Dni bez deszczu dp]] &gt;= 5, MOD(ekodom34[[#This Row],[Dni bez deszczu dp]], 5) = 0), ekodom34[[#This Row],[Czy dobry przedział ]] = "TAK"), 300, 0)</f>
        <v>0</v>
      </c>
      <c r="I160" s="4" t="str">
        <f>IF(AND(ekodom34[[#This Row],[Data]] &gt;= DATE(2022,4,1), ekodom34[[#This Row],[Data]]&lt;=DATE(2022,9, 30)), "TAK", "NIE")</f>
        <v>TAK</v>
      </c>
      <c r="J160" s="4">
        <f>ekodom34[[#This Row],[Zużycie rodzinne]]+ekodom34[[#This Row],[Specjalne dolanie]]</f>
        <v>260</v>
      </c>
      <c r="K160" s="4">
        <f>ekodom34[[#This Row],[Stan po renetcji]]-ekodom34[[#This Row],[Zmiana]]</f>
        <v>1590</v>
      </c>
      <c r="L160" s="4">
        <f>MAX(ekodom34[[#This Row],[Zbiornik po zmianie]],0)</f>
        <v>1590</v>
      </c>
    </row>
    <row r="161" spans="1:12" x14ac:dyDescent="0.45">
      <c r="A161" s="1">
        <v>44721</v>
      </c>
      <c r="B161">
        <v>0</v>
      </c>
      <c r="C161">
        <f t="shared" si="3"/>
        <v>1590</v>
      </c>
      <c r="D161">
        <f>ekodom34[[#This Row],[retencja]]+ekodom34[[#This Row],[Stan przed]]</f>
        <v>1590</v>
      </c>
      <c r="E161">
        <f>IF(ekodom34[[#This Row],[Dzień tygodnia]] = 3, 260, 190)</f>
        <v>190</v>
      </c>
      <c r="F161">
        <f>WEEKDAY(ekodom34[[#This Row],[Data]],2)</f>
        <v>4</v>
      </c>
      <c r="G161" s="4">
        <f>IF(ekodom34[[#This Row],[retencja]]= 0, G160+1, 0)</f>
        <v>3</v>
      </c>
      <c r="H161" s="4">
        <f>IF(AND(AND(ekodom34[[#This Row],[Dni bez deszczu dp]] &gt;= 5, MOD(ekodom34[[#This Row],[Dni bez deszczu dp]], 5) = 0), ekodom34[[#This Row],[Czy dobry przedział ]] = "TAK"), 300, 0)</f>
        <v>0</v>
      </c>
      <c r="I161" s="4" t="str">
        <f>IF(AND(ekodom34[[#This Row],[Data]] &gt;= DATE(2022,4,1), ekodom34[[#This Row],[Data]]&lt;=DATE(2022,9, 30)), "TAK", "NIE")</f>
        <v>TAK</v>
      </c>
      <c r="J161" s="4">
        <f>ekodom34[[#This Row],[Zużycie rodzinne]]+ekodom34[[#This Row],[Specjalne dolanie]]</f>
        <v>190</v>
      </c>
      <c r="K161" s="4">
        <f>ekodom34[[#This Row],[Stan po renetcji]]-ekodom34[[#This Row],[Zmiana]]</f>
        <v>1400</v>
      </c>
      <c r="L161" s="4">
        <f>MAX(ekodom34[[#This Row],[Zbiornik po zmianie]],0)</f>
        <v>1400</v>
      </c>
    </row>
    <row r="162" spans="1:12" x14ac:dyDescent="0.45">
      <c r="A162" s="1">
        <v>44722</v>
      </c>
      <c r="B162">
        <v>0</v>
      </c>
      <c r="C162">
        <f t="shared" si="3"/>
        <v>1400</v>
      </c>
      <c r="D162">
        <f>ekodom34[[#This Row],[retencja]]+ekodom34[[#This Row],[Stan przed]]</f>
        <v>1400</v>
      </c>
      <c r="E162">
        <f>IF(ekodom34[[#This Row],[Dzień tygodnia]] = 3, 260, 190)</f>
        <v>190</v>
      </c>
      <c r="F162">
        <f>WEEKDAY(ekodom34[[#This Row],[Data]],2)</f>
        <v>5</v>
      </c>
      <c r="G162" s="4">
        <f>IF(ekodom34[[#This Row],[retencja]]= 0, G161+1, 0)</f>
        <v>4</v>
      </c>
      <c r="H162" s="4">
        <f>IF(AND(AND(ekodom34[[#This Row],[Dni bez deszczu dp]] &gt;= 5, MOD(ekodom34[[#This Row],[Dni bez deszczu dp]], 5) = 0), ekodom34[[#This Row],[Czy dobry przedział ]] = "TAK"), 300, 0)</f>
        <v>0</v>
      </c>
      <c r="I162" s="4" t="str">
        <f>IF(AND(ekodom34[[#This Row],[Data]] &gt;= DATE(2022,4,1), ekodom34[[#This Row],[Data]]&lt;=DATE(2022,9, 30)), "TAK", "NIE")</f>
        <v>TAK</v>
      </c>
      <c r="J162" s="4">
        <f>ekodom34[[#This Row],[Zużycie rodzinne]]+ekodom34[[#This Row],[Specjalne dolanie]]</f>
        <v>190</v>
      </c>
      <c r="K162" s="4">
        <f>ekodom34[[#This Row],[Stan po renetcji]]-ekodom34[[#This Row],[Zmiana]]</f>
        <v>1210</v>
      </c>
      <c r="L162" s="4">
        <f>MAX(ekodom34[[#This Row],[Zbiornik po zmianie]],0)</f>
        <v>1210</v>
      </c>
    </row>
    <row r="163" spans="1:12" x14ac:dyDescent="0.45">
      <c r="A163" s="1">
        <v>44723</v>
      </c>
      <c r="B163">
        <v>0</v>
      </c>
      <c r="C163">
        <f t="shared" si="3"/>
        <v>1210</v>
      </c>
      <c r="D163">
        <f>ekodom34[[#This Row],[retencja]]+ekodom34[[#This Row],[Stan przed]]</f>
        <v>1210</v>
      </c>
      <c r="E163">
        <f>IF(ekodom34[[#This Row],[Dzień tygodnia]] = 3, 260, 190)</f>
        <v>190</v>
      </c>
      <c r="F163">
        <f>WEEKDAY(ekodom34[[#This Row],[Data]],2)</f>
        <v>6</v>
      </c>
      <c r="G163" s="4">
        <f>IF(ekodom34[[#This Row],[retencja]]= 0, G162+1, 0)</f>
        <v>5</v>
      </c>
      <c r="H163" s="4">
        <f>IF(AND(AND(ekodom34[[#This Row],[Dni bez deszczu dp]] &gt;= 5, MOD(ekodom34[[#This Row],[Dni bez deszczu dp]], 5) = 0), ekodom34[[#This Row],[Czy dobry przedział ]] = "TAK"), 300, 0)</f>
        <v>300</v>
      </c>
      <c r="I163" s="4" t="str">
        <f>IF(AND(ekodom34[[#This Row],[Data]] &gt;= DATE(2022,4,1), ekodom34[[#This Row],[Data]]&lt;=DATE(2022,9, 30)), "TAK", "NIE")</f>
        <v>TAK</v>
      </c>
      <c r="J163" s="4">
        <f>ekodom34[[#This Row],[Zużycie rodzinne]]+ekodom34[[#This Row],[Specjalne dolanie]]</f>
        <v>490</v>
      </c>
      <c r="K163" s="4">
        <f>ekodom34[[#This Row],[Stan po renetcji]]-ekodom34[[#This Row],[Zmiana]]</f>
        <v>720</v>
      </c>
      <c r="L163" s="4">
        <f>MAX(ekodom34[[#This Row],[Zbiornik po zmianie]],0)</f>
        <v>720</v>
      </c>
    </row>
    <row r="164" spans="1:12" x14ac:dyDescent="0.45">
      <c r="A164" s="1">
        <v>44724</v>
      </c>
      <c r="B164">
        <v>0</v>
      </c>
      <c r="C164">
        <f t="shared" si="3"/>
        <v>720</v>
      </c>
      <c r="D164">
        <f>ekodom34[[#This Row],[retencja]]+ekodom34[[#This Row],[Stan przed]]</f>
        <v>720</v>
      </c>
      <c r="E164">
        <f>IF(ekodom34[[#This Row],[Dzień tygodnia]] = 3, 260, 190)</f>
        <v>190</v>
      </c>
      <c r="F164">
        <f>WEEKDAY(ekodom34[[#This Row],[Data]],2)</f>
        <v>7</v>
      </c>
      <c r="G164" s="4">
        <f>IF(ekodom34[[#This Row],[retencja]]= 0, G163+1, 0)</f>
        <v>6</v>
      </c>
      <c r="H164" s="4">
        <f>IF(AND(AND(ekodom34[[#This Row],[Dni bez deszczu dp]] &gt;= 5, MOD(ekodom34[[#This Row],[Dni bez deszczu dp]], 5) = 0), ekodom34[[#This Row],[Czy dobry przedział ]] = "TAK"), 300, 0)</f>
        <v>0</v>
      </c>
      <c r="I164" s="4" t="str">
        <f>IF(AND(ekodom34[[#This Row],[Data]] &gt;= DATE(2022,4,1), ekodom34[[#This Row],[Data]]&lt;=DATE(2022,9, 30)), "TAK", "NIE")</f>
        <v>TAK</v>
      </c>
      <c r="J164" s="4">
        <f>ekodom34[[#This Row],[Zużycie rodzinne]]+ekodom34[[#This Row],[Specjalne dolanie]]</f>
        <v>190</v>
      </c>
      <c r="K164" s="4">
        <f>ekodom34[[#This Row],[Stan po renetcji]]-ekodom34[[#This Row],[Zmiana]]</f>
        <v>530</v>
      </c>
      <c r="L164" s="4">
        <f>MAX(ekodom34[[#This Row],[Zbiornik po zmianie]],0)</f>
        <v>530</v>
      </c>
    </row>
    <row r="165" spans="1:12" x14ac:dyDescent="0.45">
      <c r="A165" s="1">
        <v>44725</v>
      </c>
      <c r="B165">
        <v>0</v>
      </c>
      <c r="C165">
        <f t="shared" si="3"/>
        <v>530</v>
      </c>
      <c r="D165">
        <f>ekodom34[[#This Row],[retencja]]+ekodom34[[#This Row],[Stan przed]]</f>
        <v>530</v>
      </c>
      <c r="E165">
        <f>IF(ekodom34[[#This Row],[Dzień tygodnia]] = 3, 260, 190)</f>
        <v>190</v>
      </c>
      <c r="F165">
        <f>WEEKDAY(ekodom34[[#This Row],[Data]],2)</f>
        <v>1</v>
      </c>
      <c r="G165" s="4">
        <f>IF(ekodom34[[#This Row],[retencja]]= 0, G164+1, 0)</f>
        <v>7</v>
      </c>
      <c r="H165" s="4">
        <f>IF(AND(AND(ekodom34[[#This Row],[Dni bez deszczu dp]] &gt;= 5, MOD(ekodom34[[#This Row],[Dni bez deszczu dp]], 5) = 0), ekodom34[[#This Row],[Czy dobry przedział ]] = "TAK"), 300, 0)</f>
        <v>0</v>
      </c>
      <c r="I165" s="4" t="str">
        <f>IF(AND(ekodom34[[#This Row],[Data]] &gt;= DATE(2022,4,1), ekodom34[[#This Row],[Data]]&lt;=DATE(2022,9, 30)), "TAK", "NIE")</f>
        <v>TAK</v>
      </c>
      <c r="J165" s="4">
        <f>ekodom34[[#This Row],[Zużycie rodzinne]]+ekodom34[[#This Row],[Specjalne dolanie]]</f>
        <v>190</v>
      </c>
      <c r="K165" s="4">
        <f>ekodom34[[#This Row],[Stan po renetcji]]-ekodom34[[#This Row],[Zmiana]]</f>
        <v>340</v>
      </c>
      <c r="L165" s="4">
        <f>MAX(ekodom34[[#This Row],[Zbiornik po zmianie]],0)</f>
        <v>340</v>
      </c>
    </row>
    <row r="166" spans="1:12" x14ac:dyDescent="0.45">
      <c r="A166" s="1">
        <v>44726</v>
      </c>
      <c r="B166">
        <v>0</v>
      </c>
      <c r="C166">
        <f t="shared" si="3"/>
        <v>340</v>
      </c>
      <c r="D166">
        <f>ekodom34[[#This Row],[retencja]]+ekodom34[[#This Row],[Stan przed]]</f>
        <v>340</v>
      </c>
      <c r="E166">
        <f>IF(ekodom34[[#This Row],[Dzień tygodnia]] = 3, 260, 190)</f>
        <v>190</v>
      </c>
      <c r="F166">
        <f>WEEKDAY(ekodom34[[#This Row],[Data]],2)</f>
        <v>2</v>
      </c>
      <c r="G166" s="4">
        <f>IF(ekodom34[[#This Row],[retencja]]= 0, G165+1, 0)</f>
        <v>8</v>
      </c>
      <c r="H166" s="4">
        <f>IF(AND(AND(ekodom34[[#This Row],[Dni bez deszczu dp]] &gt;= 5, MOD(ekodom34[[#This Row],[Dni bez deszczu dp]], 5) = 0), ekodom34[[#This Row],[Czy dobry przedział ]] = "TAK"), 300, 0)</f>
        <v>0</v>
      </c>
      <c r="I166" s="4" t="str">
        <f>IF(AND(ekodom34[[#This Row],[Data]] &gt;= DATE(2022,4,1), ekodom34[[#This Row],[Data]]&lt;=DATE(2022,9, 30)), "TAK", "NIE")</f>
        <v>TAK</v>
      </c>
      <c r="J166" s="4">
        <f>ekodom34[[#This Row],[Zużycie rodzinne]]+ekodom34[[#This Row],[Specjalne dolanie]]</f>
        <v>190</v>
      </c>
      <c r="K166" s="4">
        <f>ekodom34[[#This Row],[Stan po renetcji]]-ekodom34[[#This Row],[Zmiana]]</f>
        <v>150</v>
      </c>
      <c r="L166" s="4">
        <f>MAX(ekodom34[[#This Row],[Zbiornik po zmianie]],0)</f>
        <v>150</v>
      </c>
    </row>
    <row r="167" spans="1:12" x14ac:dyDescent="0.45">
      <c r="A167" s="1">
        <v>44727</v>
      </c>
      <c r="B167">
        <v>0</v>
      </c>
      <c r="C167">
        <f t="shared" si="3"/>
        <v>150</v>
      </c>
      <c r="D167">
        <f>ekodom34[[#This Row],[retencja]]+ekodom34[[#This Row],[Stan przed]]</f>
        <v>150</v>
      </c>
      <c r="E167">
        <f>IF(ekodom34[[#This Row],[Dzień tygodnia]] = 3, 260, 190)</f>
        <v>260</v>
      </c>
      <c r="F167">
        <f>WEEKDAY(ekodom34[[#This Row],[Data]],2)</f>
        <v>3</v>
      </c>
      <c r="G167" s="4">
        <f>IF(ekodom34[[#This Row],[retencja]]= 0, G166+1, 0)</f>
        <v>9</v>
      </c>
      <c r="H167" s="4">
        <f>IF(AND(AND(ekodom34[[#This Row],[Dni bez deszczu dp]] &gt;= 5, MOD(ekodom34[[#This Row],[Dni bez deszczu dp]], 5) = 0), ekodom34[[#This Row],[Czy dobry przedział ]] = "TAK"), 300, 0)</f>
        <v>0</v>
      </c>
      <c r="I167" s="4" t="str">
        <f>IF(AND(ekodom34[[#This Row],[Data]] &gt;= DATE(2022,4,1), ekodom34[[#This Row],[Data]]&lt;=DATE(2022,9, 30)), "TAK", "NIE")</f>
        <v>TAK</v>
      </c>
      <c r="J167" s="4">
        <f>ekodom34[[#This Row],[Zużycie rodzinne]]+ekodom34[[#This Row],[Specjalne dolanie]]</f>
        <v>260</v>
      </c>
      <c r="K167" s="4">
        <f>ekodom34[[#This Row],[Stan po renetcji]]-ekodom34[[#This Row],[Zmiana]]</f>
        <v>-110</v>
      </c>
      <c r="L167" s="4">
        <f>MAX(ekodom34[[#This Row],[Zbiornik po zmianie]],0)</f>
        <v>0</v>
      </c>
    </row>
    <row r="168" spans="1:12" x14ac:dyDescent="0.45">
      <c r="A168" s="1">
        <v>44728</v>
      </c>
      <c r="B168">
        <v>0</v>
      </c>
      <c r="C168">
        <f t="shared" si="3"/>
        <v>0</v>
      </c>
      <c r="D168">
        <f>ekodom34[[#This Row],[retencja]]+ekodom34[[#This Row],[Stan przed]]</f>
        <v>0</v>
      </c>
      <c r="E168">
        <f>IF(ekodom34[[#This Row],[Dzień tygodnia]] = 3, 260, 190)</f>
        <v>190</v>
      </c>
      <c r="F168">
        <f>WEEKDAY(ekodom34[[#This Row],[Data]],2)</f>
        <v>4</v>
      </c>
      <c r="G168" s="4">
        <f>IF(ekodom34[[#This Row],[retencja]]= 0, G167+1, 0)</f>
        <v>10</v>
      </c>
      <c r="H168" s="4">
        <f>IF(AND(AND(ekodom34[[#This Row],[Dni bez deszczu dp]] &gt;= 5, MOD(ekodom34[[#This Row],[Dni bez deszczu dp]], 5) = 0), ekodom34[[#This Row],[Czy dobry przedział ]] = "TAK"), 300, 0)</f>
        <v>300</v>
      </c>
      <c r="I168" s="4" t="str">
        <f>IF(AND(ekodom34[[#This Row],[Data]] &gt;= DATE(2022,4,1), ekodom34[[#This Row],[Data]]&lt;=DATE(2022,9, 30)), "TAK", "NIE")</f>
        <v>TAK</v>
      </c>
      <c r="J168" s="4">
        <f>ekodom34[[#This Row],[Zużycie rodzinne]]+ekodom34[[#This Row],[Specjalne dolanie]]</f>
        <v>490</v>
      </c>
      <c r="K168" s="4">
        <f>ekodom34[[#This Row],[Stan po renetcji]]-ekodom34[[#This Row],[Zmiana]]</f>
        <v>-490</v>
      </c>
      <c r="L168" s="4">
        <f>MAX(ekodom34[[#This Row],[Zbiornik po zmianie]],0)</f>
        <v>0</v>
      </c>
    </row>
    <row r="169" spans="1:12" x14ac:dyDescent="0.45">
      <c r="A169" s="1">
        <v>44729</v>
      </c>
      <c r="B169">
        <v>998</v>
      </c>
      <c r="C169">
        <f t="shared" si="3"/>
        <v>0</v>
      </c>
      <c r="D169">
        <f>ekodom34[[#This Row],[retencja]]+ekodom34[[#This Row],[Stan przed]]</f>
        <v>998</v>
      </c>
      <c r="E169">
        <f>IF(ekodom34[[#This Row],[Dzień tygodnia]] = 3, 260, 190)</f>
        <v>190</v>
      </c>
      <c r="F169">
        <f>WEEKDAY(ekodom34[[#This Row],[Data]],2)</f>
        <v>5</v>
      </c>
      <c r="G169" s="4">
        <f>IF(ekodom34[[#This Row],[retencja]]= 0, G168+1, 0)</f>
        <v>0</v>
      </c>
      <c r="H169" s="4">
        <f>IF(AND(AND(ekodom34[[#This Row],[Dni bez deszczu dp]] &gt;= 5, MOD(ekodom34[[#This Row],[Dni bez deszczu dp]], 5) = 0), ekodom34[[#This Row],[Czy dobry przedział ]] = "TAK"), 300, 0)</f>
        <v>0</v>
      </c>
      <c r="I169" s="4" t="str">
        <f>IF(AND(ekodom34[[#This Row],[Data]] &gt;= DATE(2022,4,1), ekodom34[[#This Row],[Data]]&lt;=DATE(2022,9, 30)), "TAK", "NIE")</f>
        <v>TAK</v>
      </c>
      <c r="J169" s="4">
        <f>ekodom34[[#This Row],[Zużycie rodzinne]]+ekodom34[[#This Row],[Specjalne dolanie]]</f>
        <v>190</v>
      </c>
      <c r="K169" s="4">
        <f>ekodom34[[#This Row],[Stan po renetcji]]-ekodom34[[#This Row],[Zmiana]]</f>
        <v>808</v>
      </c>
      <c r="L169" s="4">
        <f>MAX(ekodom34[[#This Row],[Zbiornik po zmianie]],0)</f>
        <v>808</v>
      </c>
    </row>
    <row r="170" spans="1:12" x14ac:dyDescent="0.45">
      <c r="A170" s="1">
        <v>44730</v>
      </c>
      <c r="B170">
        <v>0</v>
      </c>
      <c r="C170">
        <f t="shared" si="3"/>
        <v>808</v>
      </c>
      <c r="D170">
        <f>ekodom34[[#This Row],[retencja]]+ekodom34[[#This Row],[Stan przed]]</f>
        <v>808</v>
      </c>
      <c r="E170">
        <f>IF(ekodom34[[#This Row],[Dzień tygodnia]] = 3, 260, 190)</f>
        <v>190</v>
      </c>
      <c r="F170">
        <f>WEEKDAY(ekodom34[[#This Row],[Data]],2)</f>
        <v>6</v>
      </c>
      <c r="G170" s="4">
        <f>IF(ekodom34[[#This Row],[retencja]]= 0, G169+1, 0)</f>
        <v>1</v>
      </c>
      <c r="H170" s="4">
        <f>IF(AND(AND(ekodom34[[#This Row],[Dni bez deszczu dp]] &gt;= 5, MOD(ekodom34[[#This Row],[Dni bez deszczu dp]], 5) = 0), ekodom34[[#This Row],[Czy dobry przedział ]] = "TAK"), 300, 0)</f>
        <v>0</v>
      </c>
      <c r="I170" s="4" t="str">
        <f>IF(AND(ekodom34[[#This Row],[Data]] &gt;= DATE(2022,4,1), ekodom34[[#This Row],[Data]]&lt;=DATE(2022,9, 30)), "TAK", "NIE")</f>
        <v>TAK</v>
      </c>
      <c r="J170" s="4">
        <f>ekodom34[[#This Row],[Zużycie rodzinne]]+ekodom34[[#This Row],[Specjalne dolanie]]</f>
        <v>190</v>
      </c>
      <c r="K170" s="4">
        <f>ekodom34[[#This Row],[Stan po renetcji]]-ekodom34[[#This Row],[Zmiana]]</f>
        <v>618</v>
      </c>
      <c r="L170" s="4">
        <f>MAX(ekodom34[[#This Row],[Zbiornik po zmianie]],0)</f>
        <v>618</v>
      </c>
    </row>
    <row r="171" spans="1:12" x14ac:dyDescent="0.45">
      <c r="A171" s="1">
        <v>44731</v>
      </c>
      <c r="B171">
        <v>0</v>
      </c>
      <c r="C171">
        <f t="shared" si="3"/>
        <v>618</v>
      </c>
      <c r="D171">
        <f>ekodom34[[#This Row],[retencja]]+ekodom34[[#This Row],[Stan przed]]</f>
        <v>618</v>
      </c>
      <c r="E171">
        <f>IF(ekodom34[[#This Row],[Dzień tygodnia]] = 3, 260, 190)</f>
        <v>190</v>
      </c>
      <c r="F171">
        <f>WEEKDAY(ekodom34[[#This Row],[Data]],2)</f>
        <v>7</v>
      </c>
      <c r="G171" s="4">
        <f>IF(ekodom34[[#This Row],[retencja]]= 0, G170+1, 0)</f>
        <v>2</v>
      </c>
      <c r="H171" s="4">
        <f>IF(AND(AND(ekodom34[[#This Row],[Dni bez deszczu dp]] &gt;= 5, MOD(ekodom34[[#This Row],[Dni bez deszczu dp]], 5) = 0), ekodom34[[#This Row],[Czy dobry przedział ]] = "TAK"), 300, 0)</f>
        <v>0</v>
      </c>
      <c r="I171" s="4" t="str">
        <f>IF(AND(ekodom34[[#This Row],[Data]] &gt;= DATE(2022,4,1), ekodom34[[#This Row],[Data]]&lt;=DATE(2022,9, 30)), "TAK", "NIE")</f>
        <v>TAK</v>
      </c>
      <c r="J171" s="4">
        <f>ekodom34[[#This Row],[Zużycie rodzinne]]+ekodom34[[#This Row],[Specjalne dolanie]]</f>
        <v>190</v>
      </c>
      <c r="K171" s="4">
        <f>ekodom34[[#This Row],[Stan po renetcji]]-ekodom34[[#This Row],[Zmiana]]</f>
        <v>428</v>
      </c>
      <c r="L171" s="4">
        <f>MAX(ekodom34[[#This Row],[Zbiornik po zmianie]],0)</f>
        <v>428</v>
      </c>
    </row>
    <row r="172" spans="1:12" x14ac:dyDescent="0.45">
      <c r="A172" s="1">
        <v>44732</v>
      </c>
      <c r="B172">
        <v>0</v>
      </c>
      <c r="C172">
        <f t="shared" si="3"/>
        <v>428</v>
      </c>
      <c r="D172">
        <f>ekodom34[[#This Row],[retencja]]+ekodom34[[#This Row],[Stan przed]]</f>
        <v>428</v>
      </c>
      <c r="E172">
        <f>IF(ekodom34[[#This Row],[Dzień tygodnia]] = 3, 260, 190)</f>
        <v>190</v>
      </c>
      <c r="F172">
        <f>WEEKDAY(ekodom34[[#This Row],[Data]],2)</f>
        <v>1</v>
      </c>
      <c r="G172" s="4">
        <f>IF(ekodom34[[#This Row],[retencja]]= 0, G171+1, 0)</f>
        <v>3</v>
      </c>
      <c r="H172" s="4">
        <f>IF(AND(AND(ekodom34[[#This Row],[Dni bez deszczu dp]] &gt;= 5, MOD(ekodom34[[#This Row],[Dni bez deszczu dp]], 5) = 0), ekodom34[[#This Row],[Czy dobry przedział ]] = "TAK"), 300, 0)</f>
        <v>0</v>
      </c>
      <c r="I172" s="4" t="str">
        <f>IF(AND(ekodom34[[#This Row],[Data]] &gt;= DATE(2022,4,1), ekodom34[[#This Row],[Data]]&lt;=DATE(2022,9, 30)), "TAK", "NIE")</f>
        <v>TAK</v>
      </c>
      <c r="J172" s="4">
        <f>ekodom34[[#This Row],[Zużycie rodzinne]]+ekodom34[[#This Row],[Specjalne dolanie]]</f>
        <v>190</v>
      </c>
      <c r="K172" s="4">
        <f>ekodom34[[#This Row],[Stan po renetcji]]-ekodom34[[#This Row],[Zmiana]]</f>
        <v>238</v>
      </c>
      <c r="L172" s="4">
        <f>MAX(ekodom34[[#This Row],[Zbiornik po zmianie]],0)</f>
        <v>238</v>
      </c>
    </row>
    <row r="173" spans="1:12" x14ac:dyDescent="0.45">
      <c r="A173" s="1">
        <v>44733</v>
      </c>
      <c r="B173">
        <v>0</v>
      </c>
      <c r="C173">
        <f t="shared" si="3"/>
        <v>238</v>
      </c>
      <c r="D173">
        <f>ekodom34[[#This Row],[retencja]]+ekodom34[[#This Row],[Stan przed]]</f>
        <v>238</v>
      </c>
      <c r="E173">
        <f>IF(ekodom34[[#This Row],[Dzień tygodnia]] = 3, 260, 190)</f>
        <v>190</v>
      </c>
      <c r="F173">
        <f>WEEKDAY(ekodom34[[#This Row],[Data]],2)</f>
        <v>2</v>
      </c>
      <c r="G173" s="4">
        <f>IF(ekodom34[[#This Row],[retencja]]= 0, G172+1, 0)</f>
        <v>4</v>
      </c>
      <c r="H173" s="4">
        <f>IF(AND(AND(ekodom34[[#This Row],[Dni bez deszczu dp]] &gt;= 5, MOD(ekodom34[[#This Row],[Dni bez deszczu dp]], 5) = 0), ekodom34[[#This Row],[Czy dobry przedział ]] = "TAK"), 300, 0)</f>
        <v>0</v>
      </c>
      <c r="I173" s="4" t="str">
        <f>IF(AND(ekodom34[[#This Row],[Data]] &gt;= DATE(2022,4,1), ekodom34[[#This Row],[Data]]&lt;=DATE(2022,9, 30)), "TAK", "NIE")</f>
        <v>TAK</v>
      </c>
      <c r="J173" s="4">
        <f>ekodom34[[#This Row],[Zużycie rodzinne]]+ekodom34[[#This Row],[Specjalne dolanie]]</f>
        <v>190</v>
      </c>
      <c r="K173" s="4">
        <f>ekodom34[[#This Row],[Stan po renetcji]]-ekodom34[[#This Row],[Zmiana]]</f>
        <v>48</v>
      </c>
      <c r="L173" s="4">
        <f>MAX(ekodom34[[#This Row],[Zbiornik po zmianie]],0)</f>
        <v>48</v>
      </c>
    </row>
    <row r="174" spans="1:12" x14ac:dyDescent="0.45">
      <c r="A174" s="1">
        <v>44734</v>
      </c>
      <c r="B174">
        <v>0</v>
      </c>
      <c r="C174">
        <f t="shared" si="3"/>
        <v>48</v>
      </c>
      <c r="D174">
        <f>ekodom34[[#This Row],[retencja]]+ekodom34[[#This Row],[Stan przed]]</f>
        <v>48</v>
      </c>
      <c r="E174">
        <f>IF(ekodom34[[#This Row],[Dzień tygodnia]] = 3, 260, 190)</f>
        <v>260</v>
      </c>
      <c r="F174">
        <f>WEEKDAY(ekodom34[[#This Row],[Data]],2)</f>
        <v>3</v>
      </c>
      <c r="G174" s="4">
        <f>IF(ekodom34[[#This Row],[retencja]]= 0, G173+1, 0)</f>
        <v>5</v>
      </c>
      <c r="H174" s="4">
        <f>IF(AND(AND(ekodom34[[#This Row],[Dni bez deszczu dp]] &gt;= 5, MOD(ekodom34[[#This Row],[Dni bez deszczu dp]], 5) = 0), ekodom34[[#This Row],[Czy dobry przedział ]] = "TAK"), 300, 0)</f>
        <v>300</v>
      </c>
      <c r="I174" s="4" t="str">
        <f>IF(AND(ekodom34[[#This Row],[Data]] &gt;= DATE(2022,4,1), ekodom34[[#This Row],[Data]]&lt;=DATE(2022,9, 30)), "TAK", "NIE")</f>
        <v>TAK</v>
      </c>
      <c r="J174" s="4">
        <f>ekodom34[[#This Row],[Zużycie rodzinne]]+ekodom34[[#This Row],[Specjalne dolanie]]</f>
        <v>560</v>
      </c>
      <c r="K174" s="4">
        <f>ekodom34[[#This Row],[Stan po renetcji]]-ekodom34[[#This Row],[Zmiana]]</f>
        <v>-512</v>
      </c>
      <c r="L174" s="4">
        <f>MAX(ekodom34[[#This Row],[Zbiornik po zmianie]],0)</f>
        <v>0</v>
      </c>
    </row>
    <row r="175" spans="1:12" x14ac:dyDescent="0.45">
      <c r="A175" s="1">
        <v>44735</v>
      </c>
      <c r="B175">
        <v>0</v>
      </c>
      <c r="C175">
        <f t="shared" si="3"/>
        <v>0</v>
      </c>
      <c r="D175">
        <f>ekodom34[[#This Row],[retencja]]+ekodom34[[#This Row],[Stan przed]]</f>
        <v>0</v>
      </c>
      <c r="E175">
        <f>IF(ekodom34[[#This Row],[Dzień tygodnia]] = 3, 260, 190)</f>
        <v>190</v>
      </c>
      <c r="F175">
        <f>WEEKDAY(ekodom34[[#This Row],[Data]],2)</f>
        <v>4</v>
      </c>
      <c r="G175" s="4">
        <f>IF(ekodom34[[#This Row],[retencja]]= 0, G174+1, 0)</f>
        <v>6</v>
      </c>
      <c r="H175" s="4">
        <f>IF(AND(AND(ekodom34[[#This Row],[Dni bez deszczu dp]] &gt;= 5, MOD(ekodom34[[#This Row],[Dni bez deszczu dp]], 5) = 0), ekodom34[[#This Row],[Czy dobry przedział ]] = "TAK"), 300, 0)</f>
        <v>0</v>
      </c>
      <c r="I175" s="4" t="str">
        <f>IF(AND(ekodom34[[#This Row],[Data]] &gt;= DATE(2022,4,1), ekodom34[[#This Row],[Data]]&lt;=DATE(2022,9, 30)), "TAK", "NIE")</f>
        <v>TAK</v>
      </c>
      <c r="J175" s="4">
        <f>ekodom34[[#This Row],[Zużycie rodzinne]]+ekodom34[[#This Row],[Specjalne dolanie]]</f>
        <v>190</v>
      </c>
      <c r="K175" s="4">
        <f>ekodom34[[#This Row],[Stan po renetcji]]-ekodom34[[#This Row],[Zmiana]]</f>
        <v>-190</v>
      </c>
      <c r="L175" s="4">
        <f>MAX(ekodom34[[#This Row],[Zbiornik po zmianie]],0)</f>
        <v>0</v>
      </c>
    </row>
    <row r="176" spans="1:12" x14ac:dyDescent="0.45">
      <c r="A176" s="1">
        <v>44736</v>
      </c>
      <c r="B176">
        <v>0</v>
      </c>
      <c r="C176">
        <f t="shared" si="3"/>
        <v>0</v>
      </c>
      <c r="D176">
        <f>ekodom34[[#This Row],[retencja]]+ekodom34[[#This Row],[Stan przed]]</f>
        <v>0</v>
      </c>
      <c r="E176">
        <f>IF(ekodom34[[#This Row],[Dzień tygodnia]] = 3, 260, 190)</f>
        <v>190</v>
      </c>
      <c r="F176">
        <f>WEEKDAY(ekodom34[[#This Row],[Data]],2)</f>
        <v>5</v>
      </c>
      <c r="G176" s="4">
        <f>IF(ekodom34[[#This Row],[retencja]]= 0, G175+1, 0)</f>
        <v>7</v>
      </c>
      <c r="H176" s="4">
        <f>IF(AND(AND(ekodom34[[#This Row],[Dni bez deszczu dp]] &gt;= 5, MOD(ekodom34[[#This Row],[Dni bez deszczu dp]], 5) = 0), ekodom34[[#This Row],[Czy dobry przedział ]] = "TAK"), 300, 0)</f>
        <v>0</v>
      </c>
      <c r="I176" s="4" t="str">
        <f>IF(AND(ekodom34[[#This Row],[Data]] &gt;= DATE(2022,4,1), ekodom34[[#This Row],[Data]]&lt;=DATE(2022,9, 30)), "TAK", "NIE")</f>
        <v>TAK</v>
      </c>
      <c r="J176" s="4">
        <f>ekodom34[[#This Row],[Zużycie rodzinne]]+ekodom34[[#This Row],[Specjalne dolanie]]</f>
        <v>190</v>
      </c>
      <c r="K176" s="4">
        <f>ekodom34[[#This Row],[Stan po renetcji]]-ekodom34[[#This Row],[Zmiana]]</f>
        <v>-190</v>
      </c>
      <c r="L176" s="4">
        <f>MAX(ekodom34[[#This Row],[Zbiornik po zmianie]],0)</f>
        <v>0</v>
      </c>
    </row>
    <row r="177" spans="1:12" x14ac:dyDescent="0.45">
      <c r="A177" s="1">
        <v>44737</v>
      </c>
      <c r="B177">
        <v>0</v>
      </c>
      <c r="C177">
        <f t="shared" si="3"/>
        <v>0</v>
      </c>
      <c r="D177">
        <f>ekodom34[[#This Row],[retencja]]+ekodom34[[#This Row],[Stan przed]]</f>
        <v>0</v>
      </c>
      <c r="E177">
        <f>IF(ekodom34[[#This Row],[Dzień tygodnia]] = 3, 260, 190)</f>
        <v>190</v>
      </c>
      <c r="F177">
        <f>WEEKDAY(ekodom34[[#This Row],[Data]],2)</f>
        <v>6</v>
      </c>
      <c r="G177" s="4">
        <f>IF(ekodom34[[#This Row],[retencja]]= 0, G176+1, 0)</f>
        <v>8</v>
      </c>
      <c r="H177" s="4">
        <f>IF(AND(AND(ekodom34[[#This Row],[Dni bez deszczu dp]] &gt;= 5, MOD(ekodom34[[#This Row],[Dni bez deszczu dp]], 5) = 0), ekodom34[[#This Row],[Czy dobry przedział ]] = "TAK"), 300, 0)</f>
        <v>0</v>
      </c>
      <c r="I177" s="4" t="str">
        <f>IF(AND(ekodom34[[#This Row],[Data]] &gt;= DATE(2022,4,1), ekodom34[[#This Row],[Data]]&lt;=DATE(2022,9, 30)), "TAK", "NIE")</f>
        <v>TAK</v>
      </c>
      <c r="J177" s="4">
        <f>ekodom34[[#This Row],[Zużycie rodzinne]]+ekodom34[[#This Row],[Specjalne dolanie]]</f>
        <v>190</v>
      </c>
      <c r="K177" s="4">
        <f>ekodom34[[#This Row],[Stan po renetcji]]-ekodom34[[#This Row],[Zmiana]]</f>
        <v>-190</v>
      </c>
      <c r="L177" s="4">
        <f>MAX(ekodom34[[#This Row],[Zbiornik po zmianie]],0)</f>
        <v>0</v>
      </c>
    </row>
    <row r="178" spans="1:12" x14ac:dyDescent="0.45">
      <c r="A178" s="1">
        <v>44738</v>
      </c>
      <c r="B178">
        <v>540</v>
      </c>
      <c r="C178">
        <f t="shared" si="3"/>
        <v>0</v>
      </c>
      <c r="D178">
        <f>ekodom34[[#This Row],[retencja]]+ekodom34[[#This Row],[Stan przed]]</f>
        <v>540</v>
      </c>
      <c r="E178">
        <f>IF(ekodom34[[#This Row],[Dzień tygodnia]] = 3, 260, 190)</f>
        <v>190</v>
      </c>
      <c r="F178">
        <f>WEEKDAY(ekodom34[[#This Row],[Data]],2)</f>
        <v>7</v>
      </c>
      <c r="G178" s="4">
        <f>IF(ekodom34[[#This Row],[retencja]]= 0, G177+1, 0)</f>
        <v>0</v>
      </c>
      <c r="H178" s="4">
        <f>IF(AND(AND(ekodom34[[#This Row],[Dni bez deszczu dp]] &gt;= 5, MOD(ekodom34[[#This Row],[Dni bez deszczu dp]], 5) = 0), ekodom34[[#This Row],[Czy dobry przedział ]] = "TAK"), 300, 0)</f>
        <v>0</v>
      </c>
      <c r="I178" s="4" t="str">
        <f>IF(AND(ekodom34[[#This Row],[Data]] &gt;= DATE(2022,4,1), ekodom34[[#This Row],[Data]]&lt;=DATE(2022,9, 30)), "TAK", "NIE")</f>
        <v>TAK</v>
      </c>
      <c r="J178" s="4">
        <f>ekodom34[[#This Row],[Zużycie rodzinne]]+ekodom34[[#This Row],[Specjalne dolanie]]</f>
        <v>190</v>
      </c>
      <c r="K178" s="4">
        <f>ekodom34[[#This Row],[Stan po renetcji]]-ekodom34[[#This Row],[Zmiana]]</f>
        <v>350</v>
      </c>
      <c r="L178" s="4">
        <f>MAX(ekodom34[[#This Row],[Zbiornik po zmianie]],0)</f>
        <v>350</v>
      </c>
    </row>
    <row r="179" spans="1:12" x14ac:dyDescent="0.45">
      <c r="A179" s="1">
        <v>44739</v>
      </c>
      <c r="B179">
        <v>607</v>
      </c>
      <c r="C179">
        <f t="shared" si="3"/>
        <v>350</v>
      </c>
      <c r="D179">
        <f>ekodom34[[#This Row],[retencja]]+ekodom34[[#This Row],[Stan przed]]</f>
        <v>957</v>
      </c>
      <c r="E179">
        <f>IF(ekodom34[[#This Row],[Dzień tygodnia]] = 3, 260, 190)</f>
        <v>190</v>
      </c>
      <c r="F179">
        <f>WEEKDAY(ekodom34[[#This Row],[Data]],2)</f>
        <v>1</v>
      </c>
      <c r="G179" s="4">
        <f>IF(ekodom34[[#This Row],[retencja]]= 0, G178+1, 0)</f>
        <v>0</v>
      </c>
      <c r="H179" s="4">
        <f>IF(AND(AND(ekodom34[[#This Row],[Dni bez deszczu dp]] &gt;= 5, MOD(ekodom34[[#This Row],[Dni bez deszczu dp]], 5) = 0), ekodom34[[#This Row],[Czy dobry przedział ]] = "TAK"), 300, 0)</f>
        <v>0</v>
      </c>
      <c r="I179" s="4" t="str">
        <f>IF(AND(ekodom34[[#This Row],[Data]] &gt;= DATE(2022,4,1), ekodom34[[#This Row],[Data]]&lt;=DATE(2022,9, 30)), "TAK", "NIE")</f>
        <v>TAK</v>
      </c>
      <c r="J179" s="4">
        <f>ekodom34[[#This Row],[Zużycie rodzinne]]+ekodom34[[#This Row],[Specjalne dolanie]]</f>
        <v>190</v>
      </c>
      <c r="K179" s="4">
        <f>ekodom34[[#This Row],[Stan po renetcji]]-ekodom34[[#This Row],[Zmiana]]</f>
        <v>767</v>
      </c>
      <c r="L179" s="4">
        <f>MAX(ekodom34[[#This Row],[Zbiornik po zmianie]],0)</f>
        <v>767</v>
      </c>
    </row>
    <row r="180" spans="1:12" x14ac:dyDescent="0.45">
      <c r="A180" s="1">
        <v>44740</v>
      </c>
      <c r="B180">
        <v>603</v>
      </c>
      <c r="C180">
        <f t="shared" si="3"/>
        <v>767</v>
      </c>
      <c r="D180">
        <f>ekodom34[[#This Row],[retencja]]+ekodom34[[#This Row],[Stan przed]]</f>
        <v>1370</v>
      </c>
      <c r="E180">
        <f>IF(ekodom34[[#This Row],[Dzień tygodnia]] = 3, 260, 190)</f>
        <v>190</v>
      </c>
      <c r="F180">
        <f>WEEKDAY(ekodom34[[#This Row],[Data]],2)</f>
        <v>2</v>
      </c>
      <c r="G180" s="4">
        <f>IF(ekodom34[[#This Row],[retencja]]= 0, G179+1, 0)</f>
        <v>0</v>
      </c>
      <c r="H180" s="4">
        <f>IF(AND(AND(ekodom34[[#This Row],[Dni bez deszczu dp]] &gt;= 5, MOD(ekodom34[[#This Row],[Dni bez deszczu dp]], 5) = 0), ekodom34[[#This Row],[Czy dobry przedział ]] = "TAK"), 300, 0)</f>
        <v>0</v>
      </c>
      <c r="I180" s="4" t="str">
        <f>IF(AND(ekodom34[[#This Row],[Data]] &gt;= DATE(2022,4,1), ekodom34[[#This Row],[Data]]&lt;=DATE(2022,9, 30)), "TAK", "NIE")</f>
        <v>TAK</v>
      </c>
      <c r="J180" s="4">
        <f>ekodom34[[#This Row],[Zużycie rodzinne]]+ekodom34[[#This Row],[Specjalne dolanie]]</f>
        <v>190</v>
      </c>
      <c r="K180" s="4">
        <f>ekodom34[[#This Row],[Stan po renetcji]]-ekodom34[[#This Row],[Zmiana]]</f>
        <v>1180</v>
      </c>
      <c r="L180" s="4">
        <f>MAX(ekodom34[[#This Row],[Zbiornik po zmianie]],0)</f>
        <v>1180</v>
      </c>
    </row>
    <row r="181" spans="1:12" x14ac:dyDescent="0.45">
      <c r="A181" s="1">
        <v>44741</v>
      </c>
      <c r="B181">
        <v>0</v>
      </c>
      <c r="C181">
        <f t="shared" si="3"/>
        <v>1180</v>
      </c>
      <c r="D181">
        <f>ekodom34[[#This Row],[retencja]]+ekodom34[[#This Row],[Stan przed]]</f>
        <v>1180</v>
      </c>
      <c r="E181">
        <f>IF(ekodom34[[#This Row],[Dzień tygodnia]] = 3, 260, 190)</f>
        <v>260</v>
      </c>
      <c r="F181">
        <f>WEEKDAY(ekodom34[[#This Row],[Data]],2)</f>
        <v>3</v>
      </c>
      <c r="G181" s="4">
        <f>IF(ekodom34[[#This Row],[retencja]]= 0, G180+1, 0)</f>
        <v>1</v>
      </c>
      <c r="H181" s="4">
        <f>IF(AND(AND(ekodom34[[#This Row],[Dni bez deszczu dp]] &gt;= 5, MOD(ekodom34[[#This Row],[Dni bez deszczu dp]], 5) = 0), ekodom34[[#This Row],[Czy dobry przedział ]] = "TAK"), 300, 0)</f>
        <v>0</v>
      </c>
      <c r="I181" s="4" t="str">
        <f>IF(AND(ekodom34[[#This Row],[Data]] &gt;= DATE(2022,4,1), ekodom34[[#This Row],[Data]]&lt;=DATE(2022,9, 30)), "TAK", "NIE")</f>
        <v>TAK</v>
      </c>
      <c r="J181" s="4">
        <f>ekodom34[[#This Row],[Zużycie rodzinne]]+ekodom34[[#This Row],[Specjalne dolanie]]</f>
        <v>260</v>
      </c>
      <c r="K181" s="4">
        <f>ekodom34[[#This Row],[Stan po renetcji]]-ekodom34[[#This Row],[Zmiana]]</f>
        <v>920</v>
      </c>
      <c r="L181" s="4">
        <f>MAX(ekodom34[[#This Row],[Zbiornik po zmianie]],0)</f>
        <v>920</v>
      </c>
    </row>
    <row r="182" spans="1:12" x14ac:dyDescent="0.45">
      <c r="A182" s="1">
        <v>44742</v>
      </c>
      <c r="B182">
        <v>0</v>
      </c>
      <c r="C182">
        <f t="shared" si="3"/>
        <v>920</v>
      </c>
      <c r="D182">
        <f>ekodom34[[#This Row],[retencja]]+ekodom34[[#This Row],[Stan przed]]</f>
        <v>920</v>
      </c>
      <c r="E182">
        <f>IF(ekodom34[[#This Row],[Dzień tygodnia]] = 3, 260, 190)</f>
        <v>190</v>
      </c>
      <c r="F182">
        <f>WEEKDAY(ekodom34[[#This Row],[Data]],2)</f>
        <v>4</v>
      </c>
      <c r="G182" s="4">
        <f>IF(ekodom34[[#This Row],[retencja]]= 0, G181+1, 0)</f>
        <v>2</v>
      </c>
      <c r="H182" s="4">
        <f>IF(AND(AND(ekodom34[[#This Row],[Dni bez deszczu dp]] &gt;= 5, MOD(ekodom34[[#This Row],[Dni bez deszczu dp]], 5) = 0), ekodom34[[#This Row],[Czy dobry przedział ]] = "TAK"), 300, 0)</f>
        <v>0</v>
      </c>
      <c r="I182" s="4" t="str">
        <f>IF(AND(ekodom34[[#This Row],[Data]] &gt;= DATE(2022,4,1), ekodom34[[#This Row],[Data]]&lt;=DATE(2022,9, 30)), "TAK", "NIE")</f>
        <v>TAK</v>
      </c>
      <c r="J182" s="4">
        <f>ekodom34[[#This Row],[Zużycie rodzinne]]+ekodom34[[#This Row],[Specjalne dolanie]]</f>
        <v>190</v>
      </c>
      <c r="K182" s="4">
        <f>ekodom34[[#This Row],[Stan po renetcji]]-ekodom34[[#This Row],[Zmiana]]</f>
        <v>730</v>
      </c>
      <c r="L182" s="4">
        <f>MAX(ekodom34[[#This Row],[Zbiornik po zmianie]],0)</f>
        <v>730</v>
      </c>
    </row>
    <row r="183" spans="1:12" x14ac:dyDescent="0.45">
      <c r="A183" s="1">
        <v>44743</v>
      </c>
      <c r="B183">
        <v>0</v>
      </c>
      <c r="C183">
        <f t="shared" si="3"/>
        <v>730</v>
      </c>
      <c r="D183">
        <f>ekodom34[[#This Row],[retencja]]+ekodom34[[#This Row],[Stan przed]]</f>
        <v>730</v>
      </c>
      <c r="E183">
        <f>IF(ekodom34[[#This Row],[Dzień tygodnia]] = 3, 260, 190)</f>
        <v>190</v>
      </c>
      <c r="F183">
        <f>WEEKDAY(ekodom34[[#This Row],[Data]],2)</f>
        <v>5</v>
      </c>
      <c r="G183" s="4">
        <f>IF(ekodom34[[#This Row],[retencja]]= 0, G182+1, 0)</f>
        <v>3</v>
      </c>
      <c r="H183" s="4">
        <f>IF(AND(AND(ekodom34[[#This Row],[Dni bez deszczu dp]] &gt;= 5, MOD(ekodom34[[#This Row],[Dni bez deszczu dp]], 5) = 0), ekodom34[[#This Row],[Czy dobry przedział ]] = "TAK"), 300, 0)</f>
        <v>0</v>
      </c>
      <c r="I183" s="4" t="str">
        <f>IF(AND(ekodom34[[#This Row],[Data]] &gt;= DATE(2022,4,1), ekodom34[[#This Row],[Data]]&lt;=DATE(2022,9, 30)), "TAK", "NIE")</f>
        <v>TAK</v>
      </c>
      <c r="J183" s="4">
        <f>ekodom34[[#This Row],[Zużycie rodzinne]]+ekodom34[[#This Row],[Specjalne dolanie]]</f>
        <v>190</v>
      </c>
      <c r="K183" s="4">
        <f>ekodom34[[#This Row],[Stan po renetcji]]-ekodom34[[#This Row],[Zmiana]]</f>
        <v>540</v>
      </c>
      <c r="L183" s="4">
        <f>MAX(ekodom34[[#This Row],[Zbiornik po zmianie]],0)</f>
        <v>540</v>
      </c>
    </row>
    <row r="184" spans="1:12" x14ac:dyDescent="0.45">
      <c r="A184" s="1">
        <v>44744</v>
      </c>
      <c r="B184">
        <v>0</v>
      </c>
      <c r="C184">
        <f t="shared" si="3"/>
        <v>540</v>
      </c>
      <c r="D184">
        <f>ekodom34[[#This Row],[retencja]]+ekodom34[[#This Row],[Stan przed]]</f>
        <v>540</v>
      </c>
      <c r="E184">
        <f>IF(ekodom34[[#This Row],[Dzień tygodnia]] = 3, 260, 190)</f>
        <v>190</v>
      </c>
      <c r="F184">
        <f>WEEKDAY(ekodom34[[#This Row],[Data]],2)</f>
        <v>6</v>
      </c>
      <c r="G184" s="4">
        <f>IF(ekodom34[[#This Row],[retencja]]= 0, G183+1, 0)</f>
        <v>4</v>
      </c>
      <c r="H184" s="4">
        <f>IF(AND(AND(ekodom34[[#This Row],[Dni bez deszczu dp]] &gt;= 5, MOD(ekodom34[[#This Row],[Dni bez deszczu dp]], 5) = 0), ekodom34[[#This Row],[Czy dobry przedział ]] = "TAK"), 300, 0)</f>
        <v>0</v>
      </c>
      <c r="I184" s="4" t="str">
        <f>IF(AND(ekodom34[[#This Row],[Data]] &gt;= DATE(2022,4,1), ekodom34[[#This Row],[Data]]&lt;=DATE(2022,9, 30)), "TAK", "NIE")</f>
        <v>TAK</v>
      </c>
      <c r="J184" s="4">
        <f>ekodom34[[#This Row],[Zużycie rodzinne]]+ekodom34[[#This Row],[Specjalne dolanie]]</f>
        <v>190</v>
      </c>
      <c r="K184" s="4">
        <f>ekodom34[[#This Row],[Stan po renetcji]]-ekodom34[[#This Row],[Zmiana]]</f>
        <v>350</v>
      </c>
      <c r="L184" s="4">
        <f>MAX(ekodom34[[#This Row],[Zbiornik po zmianie]],0)</f>
        <v>350</v>
      </c>
    </row>
    <row r="185" spans="1:12" x14ac:dyDescent="0.45">
      <c r="A185" s="1">
        <v>44745</v>
      </c>
      <c r="B185">
        <v>0</v>
      </c>
      <c r="C185">
        <f t="shared" si="3"/>
        <v>350</v>
      </c>
      <c r="D185">
        <f>ekodom34[[#This Row],[retencja]]+ekodom34[[#This Row],[Stan przed]]</f>
        <v>350</v>
      </c>
      <c r="E185">
        <f>IF(ekodom34[[#This Row],[Dzień tygodnia]] = 3, 260, 190)</f>
        <v>190</v>
      </c>
      <c r="F185">
        <f>WEEKDAY(ekodom34[[#This Row],[Data]],2)</f>
        <v>7</v>
      </c>
      <c r="G185" s="4">
        <f>IF(ekodom34[[#This Row],[retencja]]= 0, G184+1, 0)</f>
        <v>5</v>
      </c>
      <c r="H185" s="4">
        <f>IF(AND(AND(ekodom34[[#This Row],[Dni bez deszczu dp]] &gt;= 5, MOD(ekodom34[[#This Row],[Dni bez deszczu dp]], 5) = 0), ekodom34[[#This Row],[Czy dobry przedział ]] = "TAK"), 300, 0)</f>
        <v>300</v>
      </c>
      <c r="I185" s="4" t="str">
        <f>IF(AND(ekodom34[[#This Row],[Data]] &gt;= DATE(2022,4,1), ekodom34[[#This Row],[Data]]&lt;=DATE(2022,9, 30)), "TAK", "NIE")</f>
        <v>TAK</v>
      </c>
      <c r="J185" s="4">
        <f>ekodom34[[#This Row],[Zużycie rodzinne]]+ekodom34[[#This Row],[Specjalne dolanie]]</f>
        <v>490</v>
      </c>
      <c r="K185" s="4">
        <f>ekodom34[[#This Row],[Stan po renetcji]]-ekodom34[[#This Row],[Zmiana]]</f>
        <v>-140</v>
      </c>
      <c r="L185" s="4">
        <f>MAX(ekodom34[[#This Row],[Zbiornik po zmianie]],0)</f>
        <v>0</v>
      </c>
    </row>
    <row r="186" spans="1:12" x14ac:dyDescent="0.45">
      <c r="A186" s="1">
        <v>44746</v>
      </c>
      <c r="B186">
        <v>0</v>
      </c>
      <c r="C186">
        <f t="shared" si="3"/>
        <v>0</v>
      </c>
      <c r="D186">
        <f>ekodom34[[#This Row],[retencja]]+ekodom34[[#This Row],[Stan przed]]</f>
        <v>0</v>
      </c>
      <c r="E186">
        <f>IF(ekodom34[[#This Row],[Dzień tygodnia]] = 3, 260, 190)</f>
        <v>190</v>
      </c>
      <c r="F186">
        <f>WEEKDAY(ekodom34[[#This Row],[Data]],2)</f>
        <v>1</v>
      </c>
      <c r="G186" s="4">
        <f>IF(ekodom34[[#This Row],[retencja]]= 0, G185+1, 0)</f>
        <v>6</v>
      </c>
      <c r="H186" s="4">
        <f>IF(AND(AND(ekodom34[[#This Row],[Dni bez deszczu dp]] &gt;= 5, MOD(ekodom34[[#This Row],[Dni bez deszczu dp]], 5) = 0), ekodom34[[#This Row],[Czy dobry przedział ]] = "TAK"), 300, 0)</f>
        <v>0</v>
      </c>
      <c r="I186" s="4" t="str">
        <f>IF(AND(ekodom34[[#This Row],[Data]] &gt;= DATE(2022,4,1), ekodom34[[#This Row],[Data]]&lt;=DATE(2022,9, 30)), "TAK", "NIE")</f>
        <v>TAK</v>
      </c>
      <c r="J186" s="4">
        <f>ekodom34[[#This Row],[Zużycie rodzinne]]+ekodom34[[#This Row],[Specjalne dolanie]]</f>
        <v>190</v>
      </c>
      <c r="K186" s="4">
        <f>ekodom34[[#This Row],[Stan po renetcji]]-ekodom34[[#This Row],[Zmiana]]</f>
        <v>-190</v>
      </c>
      <c r="L186" s="4">
        <f>MAX(ekodom34[[#This Row],[Zbiornik po zmianie]],0)</f>
        <v>0</v>
      </c>
    </row>
    <row r="187" spans="1:12" x14ac:dyDescent="0.45">
      <c r="A187" s="1">
        <v>44747</v>
      </c>
      <c r="B187">
        <v>0</v>
      </c>
      <c r="C187">
        <f t="shared" si="3"/>
        <v>0</v>
      </c>
      <c r="D187">
        <f>ekodom34[[#This Row],[retencja]]+ekodom34[[#This Row],[Stan przed]]</f>
        <v>0</v>
      </c>
      <c r="E187">
        <f>IF(ekodom34[[#This Row],[Dzień tygodnia]] = 3, 260, 190)</f>
        <v>190</v>
      </c>
      <c r="F187">
        <f>WEEKDAY(ekodom34[[#This Row],[Data]],2)</f>
        <v>2</v>
      </c>
      <c r="G187" s="4">
        <f>IF(ekodom34[[#This Row],[retencja]]= 0, G186+1, 0)</f>
        <v>7</v>
      </c>
      <c r="H187" s="4">
        <f>IF(AND(AND(ekodom34[[#This Row],[Dni bez deszczu dp]] &gt;= 5, MOD(ekodom34[[#This Row],[Dni bez deszczu dp]], 5) = 0), ekodom34[[#This Row],[Czy dobry przedział ]] = "TAK"), 300, 0)</f>
        <v>0</v>
      </c>
      <c r="I187" s="4" t="str">
        <f>IF(AND(ekodom34[[#This Row],[Data]] &gt;= DATE(2022,4,1), ekodom34[[#This Row],[Data]]&lt;=DATE(2022,9, 30)), "TAK", "NIE")</f>
        <v>TAK</v>
      </c>
      <c r="J187" s="4">
        <f>ekodom34[[#This Row],[Zużycie rodzinne]]+ekodom34[[#This Row],[Specjalne dolanie]]</f>
        <v>190</v>
      </c>
      <c r="K187" s="4">
        <f>ekodom34[[#This Row],[Stan po renetcji]]-ekodom34[[#This Row],[Zmiana]]</f>
        <v>-190</v>
      </c>
      <c r="L187" s="4">
        <f>MAX(ekodom34[[#This Row],[Zbiornik po zmianie]],0)</f>
        <v>0</v>
      </c>
    </row>
    <row r="188" spans="1:12" x14ac:dyDescent="0.45">
      <c r="A188" s="1">
        <v>44748</v>
      </c>
      <c r="B188">
        <v>527</v>
      </c>
      <c r="C188">
        <f t="shared" si="3"/>
        <v>0</v>
      </c>
      <c r="D188">
        <f>ekodom34[[#This Row],[retencja]]+ekodom34[[#This Row],[Stan przed]]</f>
        <v>527</v>
      </c>
      <c r="E188">
        <f>IF(ekodom34[[#This Row],[Dzień tygodnia]] = 3, 260, 190)</f>
        <v>260</v>
      </c>
      <c r="F188">
        <f>WEEKDAY(ekodom34[[#This Row],[Data]],2)</f>
        <v>3</v>
      </c>
      <c r="G188" s="4">
        <f>IF(ekodom34[[#This Row],[retencja]]= 0, G187+1, 0)</f>
        <v>0</v>
      </c>
      <c r="H188" s="4">
        <f>IF(AND(AND(ekodom34[[#This Row],[Dni bez deszczu dp]] &gt;= 5, MOD(ekodom34[[#This Row],[Dni bez deszczu dp]], 5) = 0), ekodom34[[#This Row],[Czy dobry przedział ]] = "TAK"), 300, 0)</f>
        <v>0</v>
      </c>
      <c r="I188" s="4" t="str">
        <f>IF(AND(ekodom34[[#This Row],[Data]] &gt;= DATE(2022,4,1), ekodom34[[#This Row],[Data]]&lt;=DATE(2022,9, 30)), "TAK", "NIE")</f>
        <v>TAK</v>
      </c>
      <c r="J188" s="4">
        <f>ekodom34[[#This Row],[Zużycie rodzinne]]+ekodom34[[#This Row],[Specjalne dolanie]]</f>
        <v>260</v>
      </c>
      <c r="K188" s="4">
        <f>ekodom34[[#This Row],[Stan po renetcji]]-ekodom34[[#This Row],[Zmiana]]</f>
        <v>267</v>
      </c>
      <c r="L188" s="4">
        <f>MAX(ekodom34[[#This Row],[Zbiornik po zmianie]],0)</f>
        <v>267</v>
      </c>
    </row>
    <row r="189" spans="1:12" x14ac:dyDescent="0.45">
      <c r="A189" s="1">
        <v>44749</v>
      </c>
      <c r="B189">
        <v>619</v>
      </c>
      <c r="C189">
        <f t="shared" si="3"/>
        <v>267</v>
      </c>
      <c r="D189">
        <f>ekodom34[[#This Row],[retencja]]+ekodom34[[#This Row],[Stan przed]]</f>
        <v>886</v>
      </c>
      <c r="E189">
        <f>IF(ekodom34[[#This Row],[Dzień tygodnia]] = 3, 260, 190)</f>
        <v>190</v>
      </c>
      <c r="F189">
        <f>WEEKDAY(ekodom34[[#This Row],[Data]],2)</f>
        <v>4</v>
      </c>
      <c r="G189" s="4">
        <f>IF(ekodom34[[#This Row],[retencja]]= 0, G188+1, 0)</f>
        <v>0</v>
      </c>
      <c r="H189" s="4">
        <f>IF(AND(AND(ekodom34[[#This Row],[Dni bez deszczu dp]] &gt;= 5, MOD(ekodom34[[#This Row],[Dni bez deszczu dp]], 5) = 0), ekodom34[[#This Row],[Czy dobry przedział ]] = "TAK"), 300, 0)</f>
        <v>0</v>
      </c>
      <c r="I189" s="4" t="str">
        <f>IF(AND(ekodom34[[#This Row],[Data]] &gt;= DATE(2022,4,1), ekodom34[[#This Row],[Data]]&lt;=DATE(2022,9, 30)), "TAK", "NIE")</f>
        <v>TAK</v>
      </c>
      <c r="J189" s="4">
        <f>ekodom34[[#This Row],[Zużycie rodzinne]]+ekodom34[[#This Row],[Specjalne dolanie]]</f>
        <v>190</v>
      </c>
      <c r="K189" s="4">
        <f>ekodom34[[#This Row],[Stan po renetcji]]-ekodom34[[#This Row],[Zmiana]]</f>
        <v>696</v>
      </c>
      <c r="L189" s="4">
        <f>MAX(ekodom34[[#This Row],[Zbiornik po zmianie]],0)</f>
        <v>696</v>
      </c>
    </row>
    <row r="190" spans="1:12" x14ac:dyDescent="0.45">
      <c r="A190" s="1">
        <v>44750</v>
      </c>
      <c r="B190">
        <v>0</v>
      </c>
      <c r="C190">
        <f t="shared" si="3"/>
        <v>696</v>
      </c>
      <c r="D190">
        <f>ekodom34[[#This Row],[retencja]]+ekodom34[[#This Row],[Stan przed]]</f>
        <v>696</v>
      </c>
      <c r="E190">
        <f>IF(ekodom34[[#This Row],[Dzień tygodnia]] = 3, 260, 190)</f>
        <v>190</v>
      </c>
      <c r="F190">
        <f>WEEKDAY(ekodom34[[#This Row],[Data]],2)</f>
        <v>5</v>
      </c>
      <c r="G190" s="4">
        <f>IF(ekodom34[[#This Row],[retencja]]= 0, G189+1, 0)</f>
        <v>1</v>
      </c>
      <c r="H190" s="4">
        <f>IF(AND(AND(ekodom34[[#This Row],[Dni bez deszczu dp]] &gt;= 5, MOD(ekodom34[[#This Row],[Dni bez deszczu dp]], 5) = 0), ekodom34[[#This Row],[Czy dobry przedział ]] = "TAK"), 300, 0)</f>
        <v>0</v>
      </c>
      <c r="I190" s="4" t="str">
        <f>IF(AND(ekodom34[[#This Row],[Data]] &gt;= DATE(2022,4,1), ekodom34[[#This Row],[Data]]&lt;=DATE(2022,9, 30)), "TAK", "NIE")</f>
        <v>TAK</v>
      </c>
      <c r="J190" s="4">
        <f>ekodom34[[#This Row],[Zużycie rodzinne]]+ekodom34[[#This Row],[Specjalne dolanie]]</f>
        <v>190</v>
      </c>
      <c r="K190" s="4">
        <f>ekodom34[[#This Row],[Stan po renetcji]]-ekodom34[[#This Row],[Zmiana]]</f>
        <v>506</v>
      </c>
      <c r="L190" s="4">
        <f>MAX(ekodom34[[#This Row],[Zbiornik po zmianie]],0)</f>
        <v>506</v>
      </c>
    </row>
    <row r="191" spans="1:12" x14ac:dyDescent="0.45">
      <c r="A191" s="1">
        <v>44751</v>
      </c>
      <c r="B191">
        <v>0</v>
      </c>
      <c r="C191">
        <f t="shared" si="3"/>
        <v>506</v>
      </c>
      <c r="D191">
        <f>ekodom34[[#This Row],[retencja]]+ekodom34[[#This Row],[Stan przed]]</f>
        <v>506</v>
      </c>
      <c r="E191">
        <f>IF(ekodom34[[#This Row],[Dzień tygodnia]] = 3, 260, 190)</f>
        <v>190</v>
      </c>
      <c r="F191">
        <f>WEEKDAY(ekodom34[[#This Row],[Data]],2)</f>
        <v>6</v>
      </c>
      <c r="G191" s="4">
        <f>IF(ekodom34[[#This Row],[retencja]]= 0, G190+1, 0)</f>
        <v>2</v>
      </c>
      <c r="H191" s="4">
        <f>IF(AND(AND(ekodom34[[#This Row],[Dni bez deszczu dp]] &gt;= 5, MOD(ekodom34[[#This Row],[Dni bez deszczu dp]], 5) = 0), ekodom34[[#This Row],[Czy dobry przedział ]] = "TAK"), 300, 0)</f>
        <v>0</v>
      </c>
      <c r="I191" s="4" t="str">
        <f>IF(AND(ekodom34[[#This Row],[Data]] &gt;= DATE(2022,4,1), ekodom34[[#This Row],[Data]]&lt;=DATE(2022,9, 30)), "TAK", "NIE")</f>
        <v>TAK</v>
      </c>
      <c r="J191" s="4">
        <f>ekodom34[[#This Row],[Zużycie rodzinne]]+ekodom34[[#This Row],[Specjalne dolanie]]</f>
        <v>190</v>
      </c>
      <c r="K191" s="4">
        <f>ekodom34[[#This Row],[Stan po renetcji]]-ekodom34[[#This Row],[Zmiana]]</f>
        <v>316</v>
      </c>
      <c r="L191" s="4">
        <f>MAX(ekodom34[[#This Row],[Zbiornik po zmianie]],0)</f>
        <v>316</v>
      </c>
    </row>
    <row r="192" spans="1:12" x14ac:dyDescent="0.45">
      <c r="A192" s="1">
        <v>44752</v>
      </c>
      <c r="B192">
        <v>0</v>
      </c>
      <c r="C192">
        <f t="shared" si="3"/>
        <v>316</v>
      </c>
      <c r="D192">
        <f>ekodom34[[#This Row],[retencja]]+ekodom34[[#This Row],[Stan przed]]</f>
        <v>316</v>
      </c>
      <c r="E192">
        <f>IF(ekodom34[[#This Row],[Dzień tygodnia]] = 3, 260, 190)</f>
        <v>190</v>
      </c>
      <c r="F192">
        <f>WEEKDAY(ekodom34[[#This Row],[Data]],2)</f>
        <v>7</v>
      </c>
      <c r="G192" s="4">
        <f>IF(ekodom34[[#This Row],[retencja]]= 0, G191+1, 0)</f>
        <v>3</v>
      </c>
      <c r="H192" s="4">
        <f>IF(AND(AND(ekodom34[[#This Row],[Dni bez deszczu dp]] &gt;= 5, MOD(ekodom34[[#This Row],[Dni bez deszczu dp]], 5) = 0), ekodom34[[#This Row],[Czy dobry przedział ]] = "TAK"), 300, 0)</f>
        <v>0</v>
      </c>
      <c r="I192" s="4" t="str">
        <f>IF(AND(ekodom34[[#This Row],[Data]] &gt;= DATE(2022,4,1), ekodom34[[#This Row],[Data]]&lt;=DATE(2022,9, 30)), "TAK", "NIE")</f>
        <v>TAK</v>
      </c>
      <c r="J192" s="4">
        <f>ekodom34[[#This Row],[Zużycie rodzinne]]+ekodom34[[#This Row],[Specjalne dolanie]]</f>
        <v>190</v>
      </c>
      <c r="K192" s="4">
        <f>ekodom34[[#This Row],[Stan po renetcji]]-ekodom34[[#This Row],[Zmiana]]</f>
        <v>126</v>
      </c>
      <c r="L192" s="4">
        <f>MAX(ekodom34[[#This Row],[Zbiornik po zmianie]],0)</f>
        <v>126</v>
      </c>
    </row>
    <row r="193" spans="1:12" x14ac:dyDescent="0.45">
      <c r="A193" s="1">
        <v>44753</v>
      </c>
      <c r="B193">
        <v>170</v>
      </c>
      <c r="C193">
        <f t="shared" si="3"/>
        <v>126</v>
      </c>
      <c r="D193">
        <f>ekodom34[[#This Row],[retencja]]+ekodom34[[#This Row],[Stan przed]]</f>
        <v>296</v>
      </c>
      <c r="E193">
        <f>IF(ekodom34[[#This Row],[Dzień tygodnia]] = 3, 260, 190)</f>
        <v>190</v>
      </c>
      <c r="F193">
        <f>WEEKDAY(ekodom34[[#This Row],[Data]],2)</f>
        <v>1</v>
      </c>
      <c r="G193" s="4">
        <f>IF(ekodom34[[#This Row],[retencja]]= 0, G192+1, 0)</f>
        <v>0</v>
      </c>
      <c r="H193" s="4">
        <f>IF(AND(AND(ekodom34[[#This Row],[Dni bez deszczu dp]] &gt;= 5, MOD(ekodom34[[#This Row],[Dni bez deszczu dp]], 5) = 0), ekodom34[[#This Row],[Czy dobry przedział ]] = "TAK"), 300, 0)</f>
        <v>0</v>
      </c>
      <c r="I193" s="4" t="str">
        <f>IF(AND(ekodom34[[#This Row],[Data]] &gt;= DATE(2022,4,1), ekodom34[[#This Row],[Data]]&lt;=DATE(2022,9, 30)), "TAK", "NIE")</f>
        <v>TAK</v>
      </c>
      <c r="J193" s="4">
        <f>ekodom34[[#This Row],[Zużycie rodzinne]]+ekodom34[[#This Row],[Specjalne dolanie]]</f>
        <v>190</v>
      </c>
      <c r="K193" s="4">
        <f>ekodom34[[#This Row],[Stan po renetcji]]-ekodom34[[#This Row],[Zmiana]]</f>
        <v>106</v>
      </c>
      <c r="L193" s="4">
        <f>MAX(ekodom34[[#This Row],[Zbiornik po zmianie]],0)</f>
        <v>106</v>
      </c>
    </row>
    <row r="194" spans="1:12" x14ac:dyDescent="0.45">
      <c r="A194" s="1">
        <v>44754</v>
      </c>
      <c r="B194">
        <v>13</v>
      </c>
      <c r="C194">
        <f t="shared" si="3"/>
        <v>106</v>
      </c>
      <c r="D194">
        <f>ekodom34[[#This Row],[retencja]]+ekodom34[[#This Row],[Stan przed]]</f>
        <v>119</v>
      </c>
      <c r="E194">
        <f>IF(ekodom34[[#This Row],[Dzień tygodnia]] = 3, 260, 190)</f>
        <v>190</v>
      </c>
      <c r="F194">
        <f>WEEKDAY(ekodom34[[#This Row],[Data]],2)</f>
        <v>2</v>
      </c>
      <c r="G194" s="4">
        <f>IF(ekodom34[[#This Row],[retencja]]= 0, G193+1, 0)</f>
        <v>0</v>
      </c>
      <c r="H194" s="4">
        <f>IF(AND(AND(ekodom34[[#This Row],[Dni bez deszczu dp]] &gt;= 5, MOD(ekodom34[[#This Row],[Dni bez deszczu dp]], 5) = 0), ekodom34[[#This Row],[Czy dobry przedział ]] = "TAK"), 300, 0)</f>
        <v>0</v>
      </c>
      <c r="I194" s="4" t="str">
        <f>IF(AND(ekodom34[[#This Row],[Data]] &gt;= DATE(2022,4,1), ekodom34[[#This Row],[Data]]&lt;=DATE(2022,9, 30)), "TAK", "NIE")</f>
        <v>TAK</v>
      </c>
      <c r="J194" s="4">
        <f>ekodom34[[#This Row],[Zużycie rodzinne]]+ekodom34[[#This Row],[Specjalne dolanie]]</f>
        <v>190</v>
      </c>
      <c r="K194" s="4">
        <f>ekodom34[[#This Row],[Stan po renetcji]]-ekodom34[[#This Row],[Zmiana]]</f>
        <v>-71</v>
      </c>
      <c r="L194" s="4">
        <f>MAX(ekodom34[[#This Row],[Zbiornik po zmianie]],0)</f>
        <v>0</v>
      </c>
    </row>
    <row r="195" spans="1:12" x14ac:dyDescent="0.45">
      <c r="A195" s="1">
        <v>44755</v>
      </c>
      <c r="B195">
        <v>0</v>
      </c>
      <c r="C195">
        <f t="shared" si="3"/>
        <v>0</v>
      </c>
      <c r="D195">
        <f>ekodom34[[#This Row],[retencja]]+ekodom34[[#This Row],[Stan przed]]</f>
        <v>0</v>
      </c>
      <c r="E195">
        <f>IF(ekodom34[[#This Row],[Dzień tygodnia]] = 3, 260, 190)</f>
        <v>260</v>
      </c>
      <c r="F195">
        <f>WEEKDAY(ekodom34[[#This Row],[Data]],2)</f>
        <v>3</v>
      </c>
      <c r="G195" s="4">
        <f>IF(ekodom34[[#This Row],[retencja]]= 0, G194+1, 0)</f>
        <v>1</v>
      </c>
      <c r="H195" s="4">
        <f>IF(AND(AND(ekodom34[[#This Row],[Dni bez deszczu dp]] &gt;= 5, MOD(ekodom34[[#This Row],[Dni bez deszczu dp]], 5) = 0), ekodom34[[#This Row],[Czy dobry przedział ]] = "TAK"), 300, 0)</f>
        <v>0</v>
      </c>
      <c r="I195" s="4" t="str">
        <f>IF(AND(ekodom34[[#This Row],[Data]] &gt;= DATE(2022,4,1), ekodom34[[#This Row],[Data]]&lt;=DATE(2022,9, 30)), "TAK", "NIE")</f>
        <v>TAK</v>
      </c>
      <c r="J195" s="4">
        <f>ekodom34[[#This Row],[Zużycie rodzinne]]+ekodom34[[#This Row],[Specjalne dolanie]]</f>
        <v>260</v>
      </c>
      <c r="K195" s="4">
        <f>ekodom34[[#This Row],[Stan po renetcji]]-ekodom34[[#This Row],[Zmiana]]</f>
        <v>-260</v>
      </c>
      <c r="L195" s="4">
        <f>MAX(ekodom34[[#This Row],[Zbiornik po zmianie]],0)</f>
        <v>0</v>
      </c>
    </row>
    <row r="196" spans="1:12" x14ac:dyDescent="0.45">
      <c r="A196" s="1">
        <v>44756</v>
      </c>
      <c r="B196">
        <v>0</v>
      </c>
      <c r="C196">
        <f t="shared" ref="C196:C259" si="4">L195</f>
        <v>0</v>
      </c>
      <c r="D196">
        <f>ekodom34[[#This Row],[retencja]]+ekodom34[[#This Row],[Stan przed]]</f>
        <v>0</v>
      </c>
      <c r="E196">
        <f>IF(ekodom34[[#This Row],[Dzień tygodnia]] = 3, 260, 190)</f>
        <v>190</v>
      </c>
      <c r="F196">
        <f>WEEKDAY(ekodom34[[#This Row],[Data]],2)</f>
        <v>4</v>
      </c>
      <c r="G196" s="4">
        <f>IF(ekodom34[[#This Row],[retencja]]= 0, G195+1, 0)</f>
        <v>2</v>
      </c>
      <c r="H196" s="4">
        <f>IF(AND(AND(ekodom34[[#This Row],[Dni bez deszczu dp]] &gt;= 5, MOD(ekodom34[[#This Row],[Dni bez deszczu dp]], 5) = 0), ekodom34[[#This Row],[Czy dobry przedział ]] = "TAK"), 300, 0)</f>
        <v>0</v>
      </c>
      <c r="I196" s="4" t="str">
        <f>IF(AND(ekodom34[[#This Row],[Data]] &gt;= DATE(2022,4,1), ekodom34[[#This Row],[Data]]&lt;=DATE(2022,9, 30)), "TAK", "NIE")</f>
        <v>TAK</v>
      </c>
      <c r="J196" s="4">
        <f>ekodom34[[#This Row],[Zużycie rodzinne]]+ekodom34[[#This Row],[Specjalne dolanie]]</f>
        <v>190</v>
      </c>
      <c r="K196" s="4">
        <f>ekodom34[[#This Row],[Stan po renetcji]]-ekodom34[[#This Row],[Zmiana]]</f>
        <v>-190</v>
      </c>
      <c r="L196" s="4">
        <f>MAX(ekodom34[[#This Row],[Zbiornik po zmianie]],0)</f>
        <v>0</v>
      </c>
    </row>
    <row r="197" spans="1:12" x14ac:dyDescent="0.45">
      <c r="A197" s="1">
        <v>44757</v>
      </c>
      <c r="B197">
        <v>0</v>
      </c>
      <c r="C197">
        <f t="shared" si="4"/>
        <v>0</v>
      </c>
      <c r="D197">
        <f>ekodom34[[#This Row],[retencja]]+ekodom34[[#This Row],[Stan przed]]</f>
        <v>0</v>
      </c>
      <c r="E197">
        <f>IF(ekodom34[[#This Row],[Dzień tygodnia]] = 3, 260, 190)</f>
        <v>190</v>
      </c>
      <c r="F197">
        <f>WEEKDAY(ekodom34[[#This Row],[Data]],2)</f>
        <v>5</v>
      </c>
      <c r="G197" s="4">
        <f>IF(ekodom34[[#This Row],[retencja]]= 0, G196+1, 0)</f>
        <v>3</v>
      </c>
      <c r="H197" s="4">
        <f>IF(AND(AND(ekodom34[[#This Row],[Dni bez deszczu dp]] &gt;= 5, MOD(ekodom34[[#This Row],[Dni bez deszczu dp]], 5) = 0), ekodom34[[#This Row],[Czy dobry przedział ]] = "TAK"), 300, 0)</f>
        <v>0</v>
      </c>
      <c r="I197" s="4" t="str">
        <f>IF(AND(ekodom34[[#This Row],[Data]] &gt;= DATE(2022,4,1), ekodom34[[#This Row],[Data]]&lt;=DATE(2022,9, 30)), "TAK", "NIE")</f>
        <v>TAK</v>
      </c>
      <c r="J197" s="4">
        <f>ekodom34[[#This Row],[Zużycie rodzinne]]+ekodom34[[#This Row],[Specjalne dolanie]]</f>
        <v>190</v>
      </c>
      <c r="K197" s="4">
        <f>ekodom34[[#This Row],[Stan po renetcji]]-ekodom34[[#This Row],[Zmiana]]</f>
        <v>-190</v>
      </c>
      <c r="L197" s="4">
        <f>MAX(ekodom34[[#This Row],[Zbiornik po zmianie]],0)</f>
        <v>0</v>
      </c>
    </row>
    <row r="198" spans="1:12" x14ac:dyDescent="0.45">
      <c r="A198" s="1">
        <v>44758</v>
      </c>
      <c r="B198">
        <v>0</v>
      </c>
      <c r="C198">
        <f t="shared" si="4"/>
        <v>0</v>
      </c>
      <c r="D198">
        <f>ekodom34[[#This Row],[retencja]]+ekodom34[[#This Row],[Stan przed]]</f>
        <v>0</v>
      </c>
      <c r="E198">
        <f>IF(ekodom34[[#This Row],[Dzień tygodnia]] = 3, 260, 190)</f>
        <v>190</v>
      </c>
      <c r="F198">
        <f>WEEKDAY(ekodom34[[#This Row],[Data]],2)</f>
        <v>6</v>
      </c>
      <c r="G198" s="4">
        <f>IF(ekodom34[[#This Row],[retencja]]= 0, G197+1, 0)</f>
        <v>4</v>
      </c>
      <c r="H198" s="4">
        <f>IF(AND(AND(ekodom34[[#This Row],[Dni bez deszczu dp]] &gt;= 5, MOD(ekodom34[[#This Row],[Dni bez deszczu dp]], 5) = 0), ekodom34[[#This Row],[Czy dobry przedział ]] = "TAK"), 300, 0)</f>
        <v>0</v>
      </c>
      <c r="I198" s="4" t="str">
        <f>IF(AND(ekodom34[[#This Row],[Data]] &gt;= DATE(2022,4,1), ekodom34[[#This Row],[Data]]&lt;=DATE(2022,9, 30)), "TAK", "NIE")</f>
        <v>TAK</v>
      </c>
      <c r="J198" s="4">
        <f>ekodom34[[#This Row],[Zużycie rodzinne]]+ekodom34[[#This Row],[Specjalne dolanie]]</f>
        <v>190</v>
      </c>
      <c r="K198" s="4">
        <f>ekodom34[[#This Row],[Stan po renetcji]]-ekodom34[[#This Row],[Zmiana]]</f>
        <v>-190</v>
      </c>
      <c r="L198" s="4">
        <f>MAX(ekodom34[[#This Row],[Zbiornik po zmianie]],0)</f>
        <v>0</v>
      </c>
    </row>
    <row r="199" spans="1:12" x14ac:dyDescent="0.45">
      <c r="A199" s="1">
        <v>44759</v>
      </c>
      <c r="B199">
        <v>518</v>
      </c>
      <c r="C199">
        <f t="shared" si="4"/>
        <v>0</v>
      </c>
      <c r="D199">
        <f>ekodom34[[#This Row],[retencja]]+ekodom34[[#This Row],[Stan przed]]</f>
        <v>518</v>
      </c>
      <c r="E199">
        <f>IF(ekodom34[[#This Row],[Dzień tygodnia]] = 3, 260, 190)</f>
        <v>190</v>
      </c>
      <c r="F199">
        <f>WEEKDAY(ekodom34[[#This Row],[Data]],2)</f>
        <v>7</v>
      </c>
      <c r="G199" s="4">
        <f>IF(ekodom34[[#This Row],[retencja]]= 0, G198+1, 0)</f>
        <v>0</v>
      </c>
      <c r="H199" s="4">
        <f>IF(AND(AND(ekodom34[[#This Row],[Dni bez deszczu dp]] &gt;= 5, MOD(ekodom34[[#This Row],[Dni bez deszczu dp]], 5) = 0), ekodom34[[#This Row],[Czy dobry przedział ]] = "TAK"), 300, 0)</f>
        <v>0</v>
      </c>
      <c r="I199" s="4" t="str">
        <f>IF(AND(ekodom34[[#This Row],[Data]] &gt;= DATE(2022,4,1), ekodom34[[#This Row],[Data]]&lt;=DATE(2022,9, 30)), "TAK", "NIE")</f>
        <v>TAK</v>
      </c>
      <c r="J199" s="4">
        <f>ekodom34[[#This Row],[Zużycie rodzinne]]+ekodom34[[#This Row],[Specjalne dolanie]]</f>
        <v>190</v>
      </c>
      <c r="K199" s="4">
        <f>ekodom34[[#This Row],[Stan po renetcji]]-ekodom34[[#This Row],[Zmiana]]</f>
        <v>328</v>
      </c>
      <c r="L199" s="4">
        <f>MAX(ekodom34[[#This Row],[Zbiornik po zmianie]],0)</f>
        <v>328</v>
      </c>
    </row>
    <row r="200" spans="1:12" x14ac:dyDescent="0.45">
      <c r="A200" s="1">
        <v>44760</v>
      </c>
      <c r="B200">
        <v>791</v>
      </c>
      <c r="C200">
        <f t="shared" si="4"/>
        <v>328</v>
      </c>
      <c r="D200">
        <f>ekodom34[[#This Row],[retencja]]+ekodom34[[#This Row],[Stan przed]]</f>
        <v>1119</v>
      </c>
      <c r="E200">
        <f>IF(ekodom34[[#This Row],[Dzień tygodnia]] = 3, 260, 190)</f>
        <v>190</v>
      </c>
      <c r="F200">
        <f>WEEKDAY(ekodom34[[#This Row],[Data]],2)</f>
        <v>1</v>
      </c>
      <c r="G200" s="4">
        <f>IF(ekodom34[[#This Row],[retencja]]= 0, G199+1, 0)</f>
        <v>0</v>
      </c>
      <c r="H200" s="4">
        <f>IF(AND(AND(ekodom34[[#This Row],[Dni bez deszczu dp]] &gt;= 5, MOD(ekodom34[[#This Row],[Dni bez deszczu dp]], 5) = 0), ekodom34[[#This Row],[Czy dobry przedział ]] = "TAK"), 300, 0)</f>
        <v>0</v>
      </c>
      <c r="I200" s="4" t="str">
        <f>IF(AND(ekodom34[[#This Row],[Data]] &gt;= DATE(2022,4,1), ekodom34[[#This Row],[Data]]&lt;=DATE(2022,9, 30)), "TAK", "NIE")</f>
        <v>TAK</v>
      </c>
      <c r="J200" s="4">
        <f>ekodom34[[#This Row],[Zużycie rodzinne]]+ekodom34[[#This Row],[Specjalne dolanie]]</f>
        <v>190</v>
      </c>
      <c r="K200" s="4">
        <f>ekodom34[[#This Row],[Stan po renetcji]]-ekodom34[[#This Row],[Zmiana]]</f>
        <v>929</v>
      </c>
      <c r="L200" s="4">
        <f>MAX(ekodom34[[#This Row],[Zbiornik po zmianie]],0)</f>
        <v>929</v>
      </c>
    </row>
    <row r="201" spans="1:12" x14ac:dyDescent="0.45">
      <c r="A201" s="1">
        <v>44761</v>
      </c>
      <c r="B201">
        <v>673</v>
      </c>
      <c r="C201">
        <f t="shared" si="4"/>
        <v>929</v>
      </c>
      <c r="D201">
        <f>ekodom34[[#This Row],[retencja]]+ekodom34[[#This Row],[Stan przed]]</f>
        <v>1602</v>
      </c>
      <c r="E201">
        <f>IF(ekodom34[[#This Row],[Dzień tygodnia]] = 3, 260, 190)</f>
        <v>190</v>
      </c>
      <c r="F201">
        <f>WEEKDAY(ekodom34[[#This Row],[Data]],2)</f>
        <v>2</v>
      </c>
      <c r="G201" s="4">
        <f>IF(ekodom34[[#This Row],[retencja]]= 0, G200+1, 0)</f>
        <v>0</v>
      </c>
      <c r="H201" s="4">
        <f>IF(AND(AND(ekodom34[[#This Row],[Dni bez deszczu dp]] &gt;= 5, MOD(ekodom34[[#This Row],[Dni bez deszczu dp]], 5) = 0), ekodom34[[#This Row],[Czy dobry przedział ]] = "TAK"), 300, 0)</f>
        <v>0</v>
      </c>
      <c r="I201" s="4" t="str">
        <f>IF(AND(ekodom34[[#This Row],[Data]] &gt;= DATE(2022,4,1), ekodom34[[#This Row],[Data]]&lt;=DATE(2022,9, 30)), "TAK", "NIE")</f>
        <v>TAK</v>
      </c>
      <c r="J201" s="4">
        <f>ekodom34[[#This Row],[Zużycie rodzinne]]+ekodom34[[#This Row],[Specjalne dolanie]]</f>
        <v>190</v>
      </c>
      <c r="K201" s="4">
        <f>ekodom34[[#This Row],[Stan po renetcji]]-ekodom34[[#This Row],[Zmiana]]</f>
        <v>1412</v>
      </c>
      <c r="L201" s="4">
        <f>MAX(ekodom34[[#This Row],[Zbiornik po zmianie]],0)</f>
        <v>1412</v>
      </c>
    </row>
    <row r="202" spans="1:12" x14ac:dyDescent="0.45">
      <c r="A202" s="1">
        <v>44762</v>
      </c>
      <c r="B202">
        <v>601</v>
      </c>
      <c r="C202">
        <f t="shared" si="4"/>
        <v>1412</v>
      </c>
      <c r="D202">
        <f>ekodom34[[#This Row],[retencja]]+ekodom34[[#This Row],[Stan przed]]</f>
        <v>2013</v>
      </c>
      <c r="E202">
        <f>IF(ekodom34[[#This Row],[Dzień tygodnia]] = 3, 260, 190)</f>
        <v>260</v>
      </c>
      <c r="F202">
        <f>WEEKDAY(ekodom34[[#This Row],[Data]],2)</f>
        <v>3</v>
      </c>
      <c r="G202" s="4">
        <f>IF(ekodom34[[#This Row],[retencja]]= 0, G201+1, 0)</f>
        <v>0</v>
      </c>
      <c r="H202" s="4">
        <f>IF(AND(AND(ekodom34[[#This Row],[Dni bez deszczu dp]] &gt;= 5, MOD(ekodom34[[#This Row],[Dni bez deszczu dp]], 5) = 0), ekodom34[[#This Row],[Czy dobry przedział ]] = "TAK"), 300, 0)</f>
        <v>0</v>
      </c>
      <c r="I202" s="4" t="str">
        <f>IF(AND(ekodom34[[#This Row],[Data]] &gt;= DATE(2022,4,1), ekodom34[[#This Row],[Data]]&lt;=DATE(2022,9, 30)), "TAK", "NIE")</f>
        <v>TAK</v>
      </c>
      <c r="J202" s="4">
        <f>ekodom34[[#This Row],[Zużycie rodzinne]]+ekodom34[[#This Row],[Specjalne dolanie]]</f>
        <v>260</v>
      </c>
      <c r="K202" s="4">
        <f>ekodom34[[#This Row],[Stan po renetcji]]-ekodom34[[#This Row],[Zmiana]]</f>
        <v>1753</v>
      </c>
      <c r="L202" s="4">
        <f>MAX(ekodom34[[#This Row],[Zbiornik po zmianie]],0)</f>
        <v>1753</v>
      </c>
    </row>
    <row r="203" spans="1:12" x14ac:dyDescent="0.45">
      <c r="A203" s="1">
        <v>44763</v>
      </c>
      <c r="B203">
        <v>612</v>
      </c>
      <c r="C203">
        <f t="shared" si="4"/>
        <v>1753</v>
      </c>
      <c r="D203">
        <f>ekodom34[[#This Row],[retencja]]+ekodom34[[#This Row],[Stan przed]]</f>
        <v>2365</v>
      </c>
      <c r="E203">
        <f>IF(ekodom34[[#This Row],[Dzień tygodnia]] = 3, 260, 190)</f>
        <v>190</v>
      </c>
      <c r="F203">
        <f>WEEKDAY(ekodom34[[#This Row],[Data]],2)</f>
        <v>4</v>
      </c>
      <c r="G203" s="4">
        <f>IF(ekodom34[[#This Row],[retencja]]= 0, G202+1, 0)</f>
        <v>0</v>
      </c>
      <c r="H203" s="4">
        <f>IF(AND(AND(ekodom34[[#This Row],[Dni bez deszczu dp]] &gt;= 5, MOD(ekodom34[[#This Row],[Dni bez deszczu dp]], 5) = 0), ekodom34[[#This Row],[Czy dobry przedział ]] = "TAK"), 300, 0)</f>
        <v>0</v>
      </c>
      <c r="I203" s="4" t="str">
        <f>IF(AND(ekodom34[[#This Row],[Data]] &gt;= DATE(2022,4,1), ekodom34[[#This Row],[Data]]&lt;=DATE(2022,9, 30)), "TAK", "NIE")</f>
        <v>TAK</v>
      </c>
      <c r="J203" s="4">
        <f>ekodom34[[#This Row],[Zużycie rodzinne]]+ekodom34[[#This Row],[Specjalne dolanie]]</f>
        <v>190</v>
      </c>
      <c r="K203" s="4">
        <f>ekodom34[[#This Row],[Stan po renetcji]]-ekodom34[[#This Row],[Zmiana]]</f>
        <v>2175</v>
      </c>
      <c r="L203" s="4">
        <f>MAX(ekodom34[[#This Row],[Zbiornik po zmianie]],0)</f>
        <v>2175</v>
      </c>
    </row>
    <row r="204" spans="1:12" x14ac:dyDescent="0.45">
      <c r="A204" s="1">
        <v>44764</v>
      </c>
      <c r="B204">
        <v>705</v>
      </c>
      <c r="C204">
        <f t="shared" si="4"/>
        <v>2175</v>
      </c>
      <c r="D204">
        <f>ekodom34[[#This Row],[retencja]]+ekodom34[[#This Row],[Stan przed]]</f>
        <v>2880</v>
      </c>
      <c r="E204">
        <f>IF(ekodom34[[#This Row],[Dzień tygodnia]] = 3, 260, 190)</f>
        <v>190</v>
      </c>
      <c r="F204">
        <f>WEEKDAY(ekodom34[[#This Row],[Data]],2)</f>
        <v>5</v>
      </c>
      <c r="G204" s="4">
        <f>IF(ekodom34[[#This Row],[retencja]]= 0, G203+1, 0)</f>
        <v>0</v>
      </c>
      <c r="H204" s="4">
        <f>IF(AND(AND(ekodom34[[#This Row],[Dni bez deszczu dp]] &gt;= 5, MOD(ekodom34[[#This Row],[Dni bez deszczu dp]], 5) = 0), ekodom34[[#This Row],[Czy dobry przedział ]] = "TAK"), 300, 0)</f>
        <v>0</v>
      </c>
      <c r="I204" s="4" t="str">
        <f>IF(AND(ekodom34[[#This Row],[Data]] &gt;= DATE(2022,4,1), ekodom34[[#This Row],[Data]]&lt;=DATE(2022,9, 30)), "TAK", "NIE")</f>
        <v>TAK</v>
      </c>
      <c r="J204" s="4">
        <f>ekodom34[[#This Row],[Zużycie rodzinne]]+ekodom34[[#This Row],[Specjalne dolanie]]</f>
        <v>190</v>
      </c>
      <c r="K204" s="4">
        <f>ekodom34[[#This Row],[Stan po renetcji]]-ekodom34[[#This Row],[Zmiana]]</f>
        <v>2690</v>
      </c>
      <c r="L204" s="4">
        <f>MAX(ekodom34[[#This Row],[Zbiornik po zmianie]],0)</f>
        <v>2690</v>
      </c>
    </row>
    <row r="205" spans="1:12" x14ac:dyDescent="0.45">
      <c r="A205" s="1">
        <v>44765</v>
      </c>
      <c r="B205">
        <v>0</v>
      </c>
      <c r="C205">
        <f t="shared" si="4"/>
        <v>2690</v>
      </c>
      <c r="D205">
        <f>ekodom34[[#This Row],[retencja]]+ekodom34[[#This Row],[Stan przed]]</f>
        <v>2690</v>
      </c>
      <c r="E205">
        <f>IF(ekodom34[[#This Row],[Dzień tygodnia]] = 3, 260, 190)</f>
        <v>190</v>
      </c>
      <c r="F205">
        <f>WEEKDAY(ekodom34[[#This Row],[Data]],2)</f>
        <v>6</v>
      </c>
      <c r="G205" s="4">
        <f>IF(ekodom34[[#This Row],[retencja]]= 0, G204+1, 0)</f>
        <v>1</v>
      </c>
      <c r="H205" s="4">
        <f>IF(AND(AND(ekodom34[[#This Row],[Dni bez deszczu dp]] &gt;= 5, MOD(ekodom34[[#This Row],[Dni bez deszczu dp]], 5) = 0), ekodom34[[#This Row],[Czy dobry przedział ]] = "TAK"), 300, 0)</f>
        <v>0</v>
      </c>
      <c r="I205" s="4" t="str">
        <f>IF(AND(ekodom34[[#This Row],[Data]] &gt;= DATE(2022,4,1), ekodom34[[#This Row],[Data]]&lt;=DATE(2022,9, 30)), "TAK", "NIE")</f>
        <v>TAK</v>
      </c>
      <c r="J205" s="4">
        <f>ekodom34[[#This Row],[Zużycie rodzinne]]+ekodom34[[#This Row],[Specjalne dolanie]]</f>
        <v>190</v>
      </c>
      <c r="K205" s="4">
        <f>ekodom34[[#This Row],[Stan po renetcji]]-ekodom34[[#This Row],[Zmiana]]</f>
        <v>2500</v>
      </c>
      <c r="L205" s="4">
        <f>MAX(ekodom34[[#This Row],[Zbiornik po zmianie]],0)</f>
        <v>2500</v>
      </c>
    </row>
    <row r="206" spans="1:12" x14ac:dyDescent="0.45">
      <c r="A206" s="1">
        <v>44766</v>
      </c>
      <c r="B206">
        <v>0</v>
      </c>
      <c r="C206">
        <f t="shared" si="4"/>
        <v>2500</v>
      </c>
      <c r="D206">
        <f>ekodom34[[#This Row],[retencja]]+ekodom34[[#This Row],[Stan przed]]</f>
        <v>2500</v>
      </c>
      <c r="E206">
        <f>IF(ekodom34[[#This Row],[Dzień tygodnia]] = 3, 260, 190)</f>
        <v>190</v>
      </c>
      <c r="F206">
        <f>WEEKDAY(ekodom34[[#This Row],[Data]],2)</f>
        <v>7</v>
      </c>
      <c r="G206" s="4">
        <f>IF(ekodom34[[#This Row],[retencja]]= 0, G205+1, 0)</f>
        <v>2</v>
      </c>
      <c r="H206" s="4">
        <f>IF(AND(AND(ekodom34[[#This Row],[Dni bez deszczu dp]] &gt;= 5, MOD(ekodom34[[#This Row],[Dni bez deszczu dp]], 5) = 0), ekodom34[[#This Row],[Czy dobry przedział ]] = "TAK"), 300, 0)</f>
        <v>0</v>
      </c>
      <c r="I206" s="4" t="str">
        <f>IF(AND(ekodom34[[#This Row],[Data]] &gt;= DATE(2022,4,1), ekodom34[[#This Row],[Data]]&lt;=DATE(2022,9, 30)), "TAK", "NIE")</f>
        <v>TAK</v>
      </c>
      <c r="J206" s="4">
        <f>ekodom34[[#This Row],[Zużycie rodzinne]]+ekodom34[[#This Row],[Specjalne dolanie]]</f>
        <v>190</v>
      </c>
      <c r="K206" s="4">
        <f>ekodom34[[#This Row],[Stan po renetcji]]-ekodom34[[#This Row],[Zmiana]]</f>
        <v>2310</v>
      </c>
      <c r="L206" s="4">
        <f>MAX(ekodom34[[#This Row],[Zbiornik po zmianie]],0)</f>
        <v>2310</v>
      </c>
    </row>
    <row r="207" spans="1:12" x14ac:dyDescent="0.45">
      <c r="A207" s="1">
        <v>44767</v>
      </c>
      <c r="B207">
        <v>1100</v>
      </c>
      <c r="C207">
        <f t="shared" si="4"/>
        <v>2310</v>
      </c>
      <c r="D207">
        <f>ekodom34[[#This Row],[retencja]]+ekodom34[[#This Row],[Stan przed]]</f>
        <v>3410</v>
      </c>
      <c r="E207">
        <f>IF(ekodom34[[#This Row],[Dzień tygodnia]] = 3, 260, 190)</f>
        <v>190</v>
      </c>
      <c r="F207">
        <f>WEEKDAY(ekodom34[[#This Row],[Data]],2)</f>
        <v>1</v>
      </c>
      <c r="G207" s="4">
        <f>IF(ekodom34[[#This Row],[retencja]]= 0, G206+1, 0)</f>
        <v>0</v>
      </c>
      <c r="H207" s="4">
        <f>IF(AND(AND(ekodom34[[#This Row],[Dni bez deszczu dp]] &gt;= 5, MOD(ekodom34[[#This Row],[Dni bez deszczu dp]], 5) = 0), ekodom34[[#This Row],[Czy dobry przedział ]] = "TAK"), 300, 0)</f>
        <v>0</v>
      </c>
      <c r="I207" s="4" t="str">
        <f>IF(AND(ekodom34[[#This Row],[Data]] &gt;= DATE(2022,4,1), ekodom34[[#This Row],[Data]]&lt;=DATE(2022,9, 30)), "TAK", "NIE")</f>
        <v>TAK</v>
      </c>
      <c r="J207" s="4">
        <f>ekodom34[[#This Row],[Zużycie rodzinne]]+ekodom34[[#This Row],[Specjalne dolanie]]</f>
        <v>190</v>
      </c>
      <c r="K207" s="4">
        <f>ekodom34[[#This Row],[Stan po renetcji]]-ekodom34[[#This Row],[Zmiana]]</f>
        <v>3220</v>
      </c>
      <c r="L207" s="4">
        <f>MAX(ekodom34[[#This Row],[Zbiornik po zmianie]],0)</f>
        <v>3220</v>
      </c>
    </row>
    <row r="208" spans="1:12" x14ac:dyDescent="0.45">
      <c r="A208" s="1">
        <v>44768</v>
      </c>
      <c r="B208">
        <v>118</v>
      </c>
      <c r="C208">
        <f t="shared" si="4"/>
        <v>3220</v>
      </c>
      <c r="D208">
        <f>ekodom34[[#This Row],[retencja]]+ekodom34[[#This Row],[Stan przed]]</f>
        <v>3338</v>
      </c>
      <c r="E208">
        <f>IF(ekodom34[[#This Row],[Dzień tygodnia]] = 3, 260, 190)</f>
        <v>190</v>
      </c>
      <c r="F208">
        <f>WEEKDAY(ekodom34[[#This Row],[Data]],2)</f>
        <v>2</v>
      </c>
      <c r="G208" s="4">
        <f>IF(ekodom34[[#This Row],[retencja]]= 0, G207+1, 0)</f>
        <v>0</v>
      </c>
      <c r="H208" s="4">
        <f>IF(AND(AND(ekodom34[[#This Row],[Dni bez deszczu dp]] &gt;= 5, MOD(ekodom34[[#This Row],[Dni bez deszczu dp]], 5) = 0), ekodom34[[#This Row],[Czy dobry przedział ]] = "TAK"), 300, 0)</f>
        <v>0</v>
      </c>
      <c r="I208" s="4" t="str">
        <f>IF(AND(ekodom34[[#This Row],[Data]] &gt;= DATE(2022,4,1), ekodom34[[#This Row],[Data]]&lt;=DATE(2022,9, 30)), "TAK", "NIE")</f>
        <v>TAK</v>
      </c>
      <c r="J208" s="4">
        <f>ekodom34[[#This Row],[Zużycie rodzinne]]+ekodom34[[#This Row],[Specjalne dolanie]]</f>
        <v>190</v>
      </c>
      <c r="K208" s="4">
        <f>ekodom34[[#This Row],[Stan po renetcji]]-ekodom34[[#This Row],[Zmiana]]</f>
        <v>3148</v>
      </c>
      <c r="L208" s="4">
        <f>MAX(ekodom34[[#This Row],[Zbiornik po zmianie]],0)</f>
        <v>3148</v>
      </c>
    </row>
    <row r="209" spans="1:12" x14ac:dyDescent="0.45">
      <c r="A209" s="1">
        <v>44769</v>
      </c>
      <c r="B209">
        <v>69</v>
      </c>
      <c r="C209">
        <f t="shared" si="4"/>
        <v>3148</v>
      </c>
      <c r="D209">
        <f>ekodom34[[#This Row],[retencja]]+ekodom34[[#This Row],[Stan przed]]</f>
        <v>3217</v>
      </c>
      <c r="E209">
        <f>IF(ekodom34[[#This Row],[Dzień tygodnia]] = 3, 260, 190)</f>
        <v>260</v>
      </c>
      <c r="F209">
        <f>WEEKDAY(ekodom34[[#This Row],[Data]],2)</f>
        <v>3</v>
      </c>
      <c r="G209" s="4">
        <f>IF(ekodom34[[#This Row],[retencja]]= 0, G208+1, 0)</f>
        <v>0</v>
      </c>
      <c r="H209" s="4">
        <f>IF(AND(AND(ekodom34[[#This Row],[Dni bez deszczu dp]] &gt;= 5, MOD(ekodom34[[#This Row],[Dni bez deszczu dp]], 5) = 0), ekodom34[[#This Row],[Czy dobry przedział ]] = "TAK"), 300, 0)</f>
        <v>0</v>
      </c>
      <c r="I209" s="4" t="str">
        <f>IF(AND(ekodom34[[#This Row],[Data]] &gt;= DATE(2022,4,1), ekodom34[[#This Row],[Data]]&lt;=DATE(2022,9, 30)), "TAK", "NIE")</f>
        <v>TAK</v>
      </c>
      <c r="J209" s="4">
        <f>ekodom34[[#This Row],[Zużycie rodzinne]]+ekodom34[[#This Row],[Specjalne dolanie]]</f>
        <v>260</v>
      </c>
      <c r="K209" s="4">
        <f>ekodom34[[#This Row],[Stan po renetcji]]-ekodom34[[#This Row],[Zmiana]]</f>
        <v>2957</v>
      </c>
      <c r="L209" s="4">
        <f>MAX(ekodom34[[#This Row],[Zbiornik po zmianie]],0)</f>
        <v>2957</v>
      </c>
    </row>
    <row r="210" spans="1:12" x14ac:dyDescent="0.45">
      <c r="A210" s="1">
        <v>44770</v>
      </c>
      <c r="B210">
        <v>0</v>
      </c>
      <c r="C210">
        <f t="shared" si="4"/>
        <v>2957</v>
      </c>
      <c r="D210">
        <f>ekodom34[[#This Row],[retencja]]+ekodom34[[#This Row],[Stan przed]]</f>
        <v>2957</v>
      </c>
      <c r="E210">
        <f>IF(ekodom34[[#This Row],[Dzień tygodnia]] = 3, 260, 190)</f>
        <v>190</v>
      </c>
      <c r="F210">
        <f>WEEKDAY(ekodom34[[#This Row],[Data]],2)</f>
        <v>4</v>
      </c>
      <c r="G210" s="4">
        <f>IF(ekodom34[[#This Row],[retencja]]= 0, G209+1, 0)</f>
        <v>1</v>
      </c>
      <c r="H210" s="4">
        <f>IF(AND(AND(ekodom34[[#This Row],[Dni bez deszczu dp]] &gt;= 5, MOD(ekodom34[[#This Row],[Dni bez deszczu dp]], 5) = 0), ekodom34[[#This Row],[Czy dobry przedział ]] = "TAK"), 300, 0)</f>
        <v>0</v>
      </c>
      <c r="I210" s="4" t="str">
        <f>IF(AND(ekodom34[[#This Row],[Data]] &gt;= DATE(2022,4,1), ekodom34[[#This Row],[Data]]&lt;=DATE(2022,9, 30)), "TAK", "NIE")</f>
        <v>TAK</v>
      </c>
      <c r="J210" s="4">
        <f>ekodom34[[#This Row],[Zużycie rodzinne]]+ekodom34[[#This Row],[Specjalne dolanie]]</f>
        <v>190</v>
      </c>
      <c r="K210" s="4">
        <f>ekodom34[[#This Row],[Stan po renetcji]]-ekodom34[[#This Row],[Zmiana]]</f>
        <v>2767</v>
      </c>
      <c r="L210" s="4">
        <f>MAX(ekodom34[[#This Row],[Zbiornik po zmianie]],0)</f>
        <v>2767</v>
      </c>
    </row>
    <row r="211" spans="1:12" x14ac:dyDescent="0.45">
      <c r="A211" s="1">
        <v>44771</v>
      </c>
      <c r="B211">
        <v>0</v>
      </c>
      <c r="C211">
        <f t="shared" si="4"/>
        <v>2767</v>
      </c>
      <c r="D211">
        <f>ekodom34[[#This Row],[retencja]]+ekodom34[[#This Row],[Stan przed]]</f>
        <v>2767</v>
      </c>
      <c r="E211">
        <f>IF(ekodom34[[#This Row],[Dzień tygodnia]] = 3, 260, 190)</f>
        <v>190</v>
      </c>
      <c r="F211">
        <f>WEEKDAY(ekodom34[[#This Row],[Data]],2)</f>
        <v>5</v>
      </c>
      <c r="G211" s="4">
        <f>IF(ekodom34[[#This Row],[retencja]]= 0, G210+1, 0)</f>
        <v>2</v>
      </c>
      <c r="H211" s="4">
        <f>IF(AND(AND(ekodom34[[#This Row],[Dni bez deszczu dp]] &gt;= 5, MOD(ekodom34[[#This Row],[Dni bez deszczu dp]], 5) = 0), ekodom34[[#This Row],[Czy dobry przedział ]] = "TAK"), 300, 0)</f>
        <v>0</v>
      </c>
      <c r="I211" s="4" t="str">
        <f>IF(AND(ekodom34[[#This Row],[Data]] &gt;= DATE(2022,4,1), ekodom34[[#This Row],[Data]]&lt;=DATE(2022,9, 30)), "TAK", "NIE")</f>
        <v>TAK</v>
      </c>
      <c r="J211" s="4">
        <f>ekodom34[[#This Row],[Zużycie rodzinne]]+ekodom34[[#This Row],[Specjalne dolanie]]</f>
        <v>190</v>
      </c>
      <c r="K211" s="4">
        <f>ekodom34[[#This Row],[Stan po renetcji]]-ekodom34[[#This Row],[Zmiana]]</f>
        <v>2577</v>
      </c>
      <c r="L211" s="4">
        <f>MAX(ekodom34[[#This Row],[Zbiornik po zmianie]],0)</f>
        <v>2577</v>
      </c>
    </row>
    <row r="212" spans="1:12" x14ac:dyDescent="0.45">
      <c r="A212" s="1">
        <v>44772</v>
      </c>
      <c r="B212">
        <v>0</v>
      </c>
      <c r="C212">
        <f t="shared" si="4"/>
        <v>2577</v>
      </c>
      <c r="D212">
        <f>ekodom34[[#This Row],[retencja]]+ekodom34[[#This Row],[Stan przed]]</f>
        <v>2577</v>
      </c>
      <c r="E212">
        <f>IF(ekodom34[[#This Row],[Dzień tygodnia]] = 3, 260, 190)</f>
        <v>190</v>
      </c>
      <c r="F212">
        <f>WEEKDAY(ekodom34[[#This Row],[Data]],2)</f>
        <v>6</v>
      </c>
      <c r="G212" s="4">
        <f>IF(ekodom34[[#This Row],[retencja]]= 0, G211+1, 0)</f>
        <v>3</v>
      </c>
      <c r="H212" s="4">
        <f>IF(AND(AND(ekodom34[[#This Row],[Dni bez deszczu dp]] &gt;= 5, MOD(ekodom34[[#This Row],[Dni bez deszczu dp]], 5) = 0), ekodom34[[#This Row],[Czy dobry przedział ]] = "TAK"), 300, 0)</f>
        <v>0</v>
      </c>
      <c r="I212" s="4" t="str">
        <f>IF(AND(ekodom34[[#This Row],[Data]] &gt;= DATE(2022,4,1), ekodom34[[#This Row],[Data]]&lt;=DATE(2022,9, 30)), "TAK", "NIE")</f>
        <v>TAK</v>
      </c>
      <c r="J212" s="4">
        <f>ekodom34[[#This Row],[Zużycie rodzinne]]+ekodom34[[#This Row],[Specjalne dolanie]]</f>
        <v>190</v>
      </c>
      <c r="K212" s="4">
        <f>ekodom34[[#This Row],[Stan po renetcji]]-ekodom34[[#This Row],[Zmiana]]</f>
        <v>2387</v>
      </c>
      <c r="L212" s="4">
        <f>MAX(ekodom34[[#This Row],[Zbiornik po zmianie]],0)</f>
        <v>2387</v>
      </c>
    </row>
    <row r="213" spans="1:12" x14ac:dyDescent="0.45">
      <c r="A213" s="1">
        <v>44773</v>
      </c>
      <c r="B213">
        <v>0</v>
      </c>
      <c r="C213">
        <f t="shared" si="4"/>
        <v>2387</v>
      </c>
      <c r="D213">
        <f>ekodom34[[#This Row],[retencja]]+ekodom34[[#This Row],[Stan przed]]</f>
        <v>2387</v>
      </c>
      <c r="E213">
        <f>IF(ekodom34[[#This Row],[Dzień tygodnia]] = 3, 260, 190)</f>
        <v>190</v>
      </c>
      <c r="F213">
        <f>WEEKDAY(ekodom34[[#This Row],[Data]],2)</f>
        <v>7</v>
      </c>
      <c r="G213" s="4">
        <f>IF(ekodom34[[#This Row],[retencja]]= 0, G212+1, 0)</f>
        <v>4</v>
      </c>
      <c r="H213" s="4">
        <f>IF(AND(AND(ekodom34[[#This Row],[Dni bez deszczu dp]] &gt;= 5, MOD(ekodom34[[#This Row],[Dni bez deszczu dp]], 5) = 0), ekodom34[[#This Row],[Czy dobry przedział ]] = "TAK"), 300, 0)</f>
        <v>0</v>
      </c>
      <c r="I213" s="4" t="str">
        <f>IF(AND(ekodom34[[#This Row],[Data]] &gt;= DATE(2022,4,1), ekodom34[[#This Row],[Data]]&lt;=DATE(2022,9, 30)), "TAK", "NIE")</f>
        <v>TAK</v>
      </c>
      <c r="J213" s="4">
        <f>ekodom34[[#This Row],[Zużycie rodzinne]]+ekodom34[[#This Row],[Specjalne dolanie]]</f>
        <v>190</v>
      </c>
      <c r="K213" s="4">
        <f>ekodom34[[#This Row],[Stan po renetcji]]-ekodom34[[#This Row],[Zmiana]]</f>
        <v>2197</v>
      </c>
      <c r="L213" s="4">
        <f>MAX(ekodom34[[#This Row],[Zbiornik po zmianie]],0)</f>
        <v>2197</v>
      </c>
    </row>
    <row r="214" spans="1:12" x14ac:dyDescent="0.45">
      <c r="A214" s="1">
        <v>44774</v>
      </c>
      <c r="B214">
        <v>0</v>
      </c>
      <c r="C214">
        <f t="shared" si="4"/>
        <v>2197</v>
      </c>
      <c r="D214">
        <f>ekodom34[[#This Row],[retencja]]+ekodom34[[#This Row],[Stan przed]]</f>
        <v>2197</v>
      </c>
      <c r="E214">
        <f>IF(ekodom34[[#This Row],[Dzień tygodnia]] = 3, 260, 190)</f>
        <v>190</v>
      </c>
      <c r="F214">
        <f>WEEKDAY(ekodom34[[#This Row],[Data]],2)</f>
        <v>1</v>
      </c>
      <c r="G214" s="4">
        <f>IF(ekodom34[[#This Row],[retencja]]= 0, G213+1, 0)</f>
        <v>5</v>
      </c>
      <c r="H214" s="4">
        <f>IF(AND(AND(ekodom34[[#This Row],[Dni bez deszczu dp]] &gt;= 5, MOD(ekodom34[[#This Row],[Dni bez deszczu dp]], 5) = 0), ekodom34[[#This Row],[Czy dobry przedział ]] = "TAK"), 300, 0)</f>
        <v>300</v>
      </c>
      <c r="I214" s="4" t="str">
        <f>IF(AND(ekodom34[[#This Row],[Data]] &gt;= DATE(2022,4,1), ekodom34[[#This Row],[Data]]&lt;=DATE(2022,9, 30)), "TAK", "NIE")</f>
        <v>TAK</v>
      </c>
      <c r="J214" s="4">
        <f>ekodom34[[#This Row],[Zużycie rodzinne]]+ekodom34[[#This Row],[Specjalne dolanie]]</f>
        <v>490</v>
      </c>
      <c r="K214" s="4">
        <f>ekodom34[[#This Row],[Stan po renetcji]]-ekodom34[[#This Row],[Zmiana]]</f>
        <v>1707</v>
      </c>
      <c r="L214" s="4">
        <f>MAX(ekodom34[[#This Row],[Zbiornik po zmianie]],0)</f>
        <v>1707</v>
      </c>
    </row>
    <row r="215" spans="1:12" x14ac:dyDescent="0.45">
      <c r="A215" s="1">
        <v>44775</v>
      </c>
      <c r="B215">
        <v>0</v>
      </c>
      <c r="C215">
        <f t="shared" si="4"/>
        <v>1707</v>
      </c>
      <c r="D215">
        <f>ekodom34[[#This Row],[retencja]]+ekodom34[[#This Row],[Stan przed]]</f>
        <v>1707</v>
      </c>
      <c r="E215">
        <f>IF(ekodom34[[#This Row],[Dzień tygodnia]] = 3, 260, 190)</f>
        <v>190</v>
      </c>
      <c r="F215">
        <f>WEEKDAY(ekodom34[[#This Row],[Data]],2)</f>
        <v>2</v>
      </c>
      <c r="G215" s="4">
        <f>IF(ekodom34[[#This Row],[retencja]]= 0, G214+1, 0)</f>
        <v>6</v>
      </c>
      <c r="H215" s="4">
        <f>IF(AND(AND(ekodom34[[#This Row],[Dni bez deszczu dp]] &gt;= 5, MOD(ekodom34[[#This Row],[Dni bez deszczu dp]], 5) = 0), ekodom34[[#This Row],[Czy dobry przedział ]] = "TAK"), 300, 0)</f>
        <v>0</v>
      </c>
      <c r="I215" s="4" t="str">
        <f>IF(AND(ekodom34[[#This Row],[Data]] &gt;= DATE(2022,4,1), ekodom34[[#This Row],[Data]]&lt;=DATE(2022,9, 30)), "TAK", "NIE")</f>
        <v>TAK</v>
      </c>
      <c r="J215" s="4">
        <f>ekodom34[[#This Row],[Zużycie rodzinne]]+ekodom34[[#This Row],[Specjalne dolanie]]</f>
        <v>190</v>
      </c>
      <c r="K215" s="4">
        <f>ekodom34[[#This Row],[Stan po renetcji]]-ekodom34[[#This Row],[Zmiana]]</f>
        <v>1517</v>
      </c>
      <c r="L215" s="4">
        <f>MAX(ekodom34[[#This Row],[Zbiornik po zmianie]],0)</f>
        <v>1517</v>
      </c>
    </row>
    <row r="216" spans="1:12" x14ac:dyDescent="0.45">
      <c r="A216" s="1">
        <v>44776</v>
      </c>
      <c r="B216">
        <v>0</v>
      </c>
      <c r="C216">
        <f t="shared" si="4"/>
        <v>1517</v>
      </c>
      <c r="D216">
        <f>ekodom34[[#This Row],[retencja]]+ekodom34[[#This Row],[Stan przed]]</f>
        <v>1517</v>
      </c>
      <c r="E216">
        <f>IF(ekodom34[[#This Row],[Dzień tygodnia]] = 3, 260, 190)</f>
        <v>260</v>
      </c>
      <c r="F216">
        <f>WEEKDAY(ekodom34[[#This Row],[Data]],2)</f>
        <v>3</v>
      </c>
      <c r="G216" s="4">
        <f>IF(ekodom34[[#This Row],[retencja]]= 0, G215+1, 0)</f>
        <v>7</v>
      </c>
      <c r="H216" s="4">
        <f>IF(AND(AND(ekodom34[[#This Row],[Dni bez deszczu dp]] &gt;= 5, MOD(ekodom34[[#This Row],[Dni bez deszczu dp]], 5) = 0), ekodom34[[#This Row],[Czy dobry przedział ]] = "TAK"), 300, 0)</f>
        <v>0</v>
      </c>
      <c r="I216" s="4" t="str">
        <f>IF(AND(ekodom34[[#This Row],[Data]] &gt;= DATE(2022,4,1), ekodom34[[#This Row],[Data]]&lt;=DATE(2022,9, 30)), "TAK", "NIE")</f>
        <v>TAK</v>
      </c>
      <c r="J216" s="4">
        <f>ekodom34[[#This Row],[Zużycie rodzinne]]+ekodom34[[#This Row],[Specjalne dolanie]]</f>
        <v>260</v>
      </c>
      <c r="K216" s="4">
        <f>ekodom34[[#This Row],[Stan po renetcji]]-ekodom34[[#This Row],[Zmiana]]</f>
        <v>1257</v>
      </c>
      <c r="L216" s="4">
        <f>MAX(ekodom34[[#This Row],[Zbiornik po zmianie]],0)</f>
        <v>1257</v>
      </c>
    </row>
    <row r="217" spans="1:12" x14ac:dyDescent="0.45">
      <c r="A217" s="1">
        <v>44777</v>
      </c>
      <c r="B217">
        <v>0</v>
      </c>
      <c r="C217">
        <f t="shared" si="4"/>
        <v>1257</v>
      </c>
      <c r="D217">
        <f>ekodom34[[#This Row],[retencja]]+ekodom34[[#This Row],[Stan przed]]</f>
        <v>1257</v>
      </c>
      <c r="E217">
        <f>IF(ekodom34[[#This Row],[Dzień tygodnia]] = 3, 260, 190)</f>
        <v>190</v>
      </c>
      <c r="F217">
        <f>WEEKDAY(ekodom34[[#This Row],[Data]],2)</f>
        <v>4</v>
      </c>
      <c r="G217" s="4">
        <f>IF(ekodom34[[#This Row],[retencja]]= 0, G216+1, 0)</f>
        <v>8</v>
      </c>
      <c r="H217" s="4">
        <f>IF(AND(AND(ekodom34[[#This Row],[Dni bez deszczu dp]] &gt;= 5, MOD(ekodom34[[#This Row],[Dni bez deszczu dp]], 5) = 0), ekodom34[[#This Row],[Czy dobry przedział ]] = "TAK"), 300, 0)</f>
        <v>0</v>
      </c>
      <c r="I217" s="4" t="str">
        <f>IF(AND(ekodom34[[#This Row],[Data]] &gt;= DATE(2022,4,1), ekodom34[[#This Row],[Data]]&lt;=DATE(2022,9, 30)), "TAK", "NIE")</f>
        <v>TAK</v>
      </c>
      <c r="J217" s="4">
        <f>ekodom34[[#This Row],[Zużycie rodzinne]]+ekodom34[[#This Row],[Specjalne dolanie]]</f>
        <v>190</v>
      </c>
      <c r="K217" s="4">
        <f>ekodom34[[#This Row],[Stan po renetcji]]-ekodom34[[#This Row],[Zmiana]]</f>
        <v>1067</v>
      </c>
      <c r="L217" s="4">
        <f>MAX(ekodom34[[#This Row],[Zbiornik po zmianie]],0)</f>
        <v>1067</v>
      </c>
    </row>
    <row r="218" spans="1:12" x14ac:dyDescent="0.45">
      <c r="A218" s="1">
        <v>44778</v>
      </c>
      <c r="B218">
        <v>0</v>
      </c>
      <c r="C218">
        <f t="shared" si="4"/>
        <v>1067</v>
      </c>
      <c r="D218">
        <f>ekodom34[[#This Row],[retencja]]+ekodom34[[#This Row],[Stan przed]]</f>
        <v>1067</v>
      </c>
      <c r="E218">
        <f>IF(ekodom34[[#This Row],[Dzień tygodnia]] = 3, 260, 190)</f>
        <v>190</v>
      </c>
      <c r="F218">
        <f>WEEKDAY(ekodom34[[#This Row],[Data]],2)</f>
        <v>5</v>
      </c>
      <c r="G218" s="4">
        <f>IF(ekodom34[[#This Row],[retencja]]= 0, G217+1, 0)</f>
        <v>9</v>
      </c>
      <c r="H218" s="4">
        <f>IF(AND(AND(ekodom34[[#This Row],[Dni bez deszczu dp]] &gt;= 5, MOD(ekodom34[[#This Row],[Dni bez deszczu dp]], 5) = 0), ekodom34[[#This Row],[Czy dobry przedział ]] = "TAK"), 300, 0)</f>
        <v>0</v>
      </c>
      <c r="I218" s="4" t="str">
        <f>IF(AND(ekodom34[[#This Row],[Data]] &gt;= DATE(2022,4,1), ekodom34[[#This Row],[Data]]&lt;=DATE(2022,9, 30)), "TAK", "NIE")</f>
        <v>TAK</v>
      </c>
      <c r="J218" s="4">
        <f>ekodom34[[#This Row],[Zużycie rodzinne]]+ekodom34[[#This Row],[Specjalne dolanie]]</f>
        <v>190</v>
      </c>
      <c r="K218" s="4">
        <f>ekodom34[[#This Row],[Stan po renetcji]]-ekodom34[[#This Row],[Zmiana]]</f>
        <v>877</v>
      </c>
      <c r="L218" s="4">
        <f>MAX(ekodom34[[#This Row],[Zbiornik po zmianie]],0)</f>
        <v>877</v>
      </c>
    </row>
    <row r="219" spans="1:12" x14ac:dyDescent="0.45">
      <c r="A219" s="1">
        <v>44779</v>
      </c>
      <c r="B219">
        <v>0</v>
      </c>
      <c r="C219">
        <f t="shared" si="4"/>
        <v>877</v>
      </c>
      <c r="D219">
        <f>ekodom34[[#This Row],[retencja]]+ekodom34[[#This Row],[Stan przed]]</f>
        <v>877</v>
      </c>
      <c r="E219">
        <f>IF(ekodom34[[#This Row],[Dzień tygodnia]] = 3, 260, 190)</f>
        <v>190</v>
      </c>
      <c r="F219">
        <f>WEEKDAY(ekodom34[[#This Row],[Data]],2)</f>
        <v>6</v>
      </c>
      <c r="G219" s="4">
        <f>IF(ekodom34[[#This Row],[retencja]]= 0, G218+1, 0)</f>
        <v>10</v>
      </c>
      <c r="H219" s="4">
        <f>IF(AND(AND(ekodom34[[#This Row],[Dni bez deszczu dp]] &gt;= 5, MOD(ekodom34[[#This Row],[Dni bez deszczu dp]], 5) = 0), ekodom34[[#This Row],[Czy dobry przedział ]] = "TAK"), 300, 0)</f>
        <v>300</v>
      </c>
      <c r="I219" s="4" t="str">
        <f>IF(AND(ekodom34[[#This Row],[Data]] &gt;= DATE(2022,4,1), ekodom34[[#This Row],[Data]]&lt;=DATE(2022,9, 30)), "TAK", "NIE")</f>
        <v>TAK</v>
      </c>
      <c r="J219" s="4">
        <f>ekodom34[[#This Row],[Zużycie rodzinne]]+ekodom34[[#This Row],[Specjalne dolanie]]</f>
        <v>490</v>
      </c>
      <c r="K219" s="4">
        <f>ekodom34[[#This Row],[Stan po renetcji]]-ekodom34[[#This Row],[Zmiana]]</f>
        <v>387</v>
      </c>
      <c r="L219" s="4">
        <f>MAX(ekodom34[[#This Row],[Zbiornik po zmianie]],0)</f>
        <v>387</v>
      </c>
    </row>
    <row r="220" spans="1:12" x14ac:dyDescent="0.45">
      <c r="A220" s="1">
        <v>44780</v>
      </c>
      <c r="B220">
        <v>0</v>
      </c>
      <c r="C220">
        <f t="shared" si="4"/>
        <v>387</v>
      </c>
      <c r="D220">
        <f>ekodom34[[#This Row],[retencja]]+ekodom34[[#This Row],[Stan przed]]</f>
        <v>387</v>
      </c>
      <c r="E220">
        <f>IF(ekodom34[[#This Row],[Dzień tygodnia]] = 3, 260, 190)</f>
        <v>190</v>
      </c>
      <c r="F220">
        <f>WEEKDAY(ekodom34[[#This Row],[Data]],2)</f>
        <v>7</v>
      </c>
      <c r="G220" s="4">
        <f>IF(ekodom34[[#This Row],[retencja]]= 0, G219+1, 0)</f>
        <v>11</v>
      </c>
      <c r="H220" s="4">
        <f>IF(AND(AND(ekodom34[[#This Row],[Dni bez deszczu dp]] &gt;= 5, MOD(ekodom34[[#This Row],[Dni bez deszczu dp]], 5) = 0), ekodom34[[#This Row],[Czy dobry przedział ]] = "TAK"), 300, 0)</f>
        <v>0</v>
      </c>
      <c r="I220" s="4" t="str">
        <f>IF(AND(ekodom34[[#This Row],[Data]] &gt;= DATE(2022,4,1), ekodom34[[#This Row],[Data]]&lt;=DATE(2022,9, 30)), "TAK", "NIE")</f>
        <v>TAK</v>
      </c>
      <c r="J220" s="4">
        <f>ekodom34[[#This Row],[Zużycie rodzinne]]+ekodom34[[#This Row],[Specjalne dolanie]]</f>
        <v>190</v>
      </c>
      <c r="K220" s="4">
        <f>ekodom34[[#This Row],[Stan po renetcji]]-ekodom34[[#This Row],[Zmiana]]</f>
        <v>197</v>
      </c>
      <c r="L220" s="4">
        <f>MAX(ekodom34[[#This Row],[Zbiornik po zmianie]],0)</f>
        <v>197</v>
      </c>
    </row>
    <row r="221" spans="1:12" x14ac:dyDescent="0.45">
      <c r="A221" s="1">
        <v>44781</v>
      </c>
      <c r="B221">
        <v>660</v>
      </c>
      <c r="C221">
        <f t="shared" si="4"/>
        <v>197</v>
      </c>
      <c r="D221">
        <f>ekodom34[[#This Row],[retencja]]+ekodom34[[#This Row],[Stan przed]]</f>
        <v>857</v>
      </c>
      <c r="E221">
        <f>IF(ekodom34[[#This Row],[Dzień tygodnia]] = 3, 260, 190)</f>
        <v>190</v>
      </c>
      <c r="F221">
        <f>WEEKDAY(ekodom34[[#This Row],[Data]],2)</f>
        <v>1</v>
      </c>
      <c r="G221" s="4">
        <f>IF(ekodom34[[#This Row],[retencja]]= 0, G220+1, 0)</f>
        <v>0</v>
      </c>
      <c r="H221" s="4">
        <f>IF(AND(AND(ekodom34[[#This Row],[Dni bez deszczu dp]] &gt;= 5, MOD(ekodom34[[#This Row],[Dni bez deszczu dp]], 5) = 0), ekodom34[[#This Row],[Czy dobry przedział ]] = "TAK"), 300, 0)</f>
        <v>0</v>
      </c>
      <c r="I221" s="4" t="str">
        <f>IF(AND(ekodom34[[#This Row],[Data]] &gt;= DATE(2022,4,1), ekodom34[[#This Row],[Data]]&lt;=DATE(2022,9, 30)), "TAK", "NIE")</f>
        <v>TAK</v>
      </c>
      <c r="J221" s="4">
        <f>ekodom34[[#This Row],[Zużycie rodzinne]]+ekodom34[[#This Row],[Specjalne dolanie]]</f>
        <v>190</v>
      </c>
      <c r="K221" s="4">
        <f>ekodom34[[#This Row],[Stan po renetcji]]-ekodom34[[#This Row],[Zmiana]]</f>
        <v>667</v>
      </c>
      <c r="L221" s="4">
        <f>MAX(ekodom34[[#This Row],[Zbiornik po zmianie]],0)</f>
        <v>667</v>
      </c>
    </row>
    <row r="222" spans="1:12" x14ac:dyDescent="0.45">
      <c r="A222" s="1">
        <v>44782</v>
      </c>
      <c r="B222">
        <v>1245</v>
      </c>
      <c r="C222">
        <f t="shared" si="4"/>
        <v>667</v>
      </c>
      <c r="D222">
        <f>ekodom34[[#This Row],[retencja]]+ekodom34[[#This Row],[Stan przed]]</f>
        <v>1912</v>
      </c>
      <c r="E222">
        <f>IF(ekodom34[[#This Row],[Dzień tygodnia]] = 3, 260, 190)</f>
        <v>190</v>
      </c>
      <c r="F222">
        <f>WEEKDAY(ekodom34[[#This Row],[Data]],2)</f>
        <v>2</v>
      </c>
      <c r="G222" s="4">
        <f>IF(ekodom34[[#This Row],[retencja]]= 0, G221+1, 0)</f>
        <v>0</v>
      </c>
      <c r="H222" s="4">
        <f>IF(AND(AND(ekodom34[[#This Row],[Dni bez deszczu dp]] &gt;= 5, MOD(ekodom34[[#This Row],[Dni bez deszczu dp]], 5) = 0), ekodom34[[#This Row],[Czy dobry przedział ]] = "TAK"), 300, 0)</f>
        <v>0</v>
      </c>
      <c r="I222" s="4" t="str">
        <f>IF(AND(ekodom34[[#This Row],[Data]] &gt;= DATE(2022,4,1), ekodom34[[#This Row],[Data]]&lt;=DATE(2022,9, 30)), "TAK", "NIE")</f>
        <v>TAK</v>
      </c>
      <c r="J222" s="4">
        <f>ekodom34[[#This Row],[Zużycie rodzinne]]+ekodom34[[#This Row],[Specjalne dolanie]]</f>
        <v>190</v>
      </c>
      <c r="K222" s="4">
        <f>ekodom34[[#This Row],[Stan po renetcji]]-ekodom34[[#This Row],[Zmiana]]</f>
        <v>1722</v>
      </c>
      <c r="L222" s="4">
        <f>MAX(ekodom34[[#This Row],[Zbiornik po zmianie]],0)</f>
        <v>1722</v>
      </c>
    </row>
    <row r="223" spans="1:12" x14ac:dyDescent="0.45">
      <c r="A223" s="1">
        <v>44783</v>
      </c>
      <c r="B223">
        <v>745</v>
      </c>
      <c r="C223">
        <f t="shared" si="4"/>
        <v>1722</v>
      </c>
      <c r="D223">
        <f>ekodom34[[#This Row],[retencja]]+ekodom34[[#This Row],[Stan przed]]</f>
        <v>2467</v>
      </c>
      <c r="E223">
        <f>IF(ekodom34[[#This Row],[Dzień tygodnia]] = 3, 260, 190)</f>
        <v>260</v>
      </c>
      <c r="F223">
        <f>WEEKDAY(ekodom34[[#This Row],[Data]],2)</f>
        <v>3</v>
      </c>
      <c r="G223" s="4">
        <f>IF(ekodom34[[#This Row],[retencja]]= 0, G222+1, 0)</f>
        <v>0</v>
      </c>
      <c r="H223" s="4">
        <f>IF(AND(AND(ekodom34[[#This Row],[Dni bez deszczu dp]] &gt;= 5, MOD(ekodom34[[#This Row],[Dni bez deszczu dp]], 5) = 0), ekodom34[[#This Row],[Czy dobry przedział ]] = "TAK"), 300, 0)</f>
        <v>0</v>
      </c>
      <c r="I223" s="4" t="str">
        <f>IF(AND(ekodom34[[#This Row],[Data]] &gt;= DATE(2022,4,1), ekodom34[[#This Row],[Data]]&lt;=DATE(2022,9, 30)), "TAK", "NIE")</f>
        <v>TAK</v>
      </c>
      <c r="J223" s="4">
        <f>ekodom34[[#This Row],[Zużycie rodzinne]]+ekodom34[[#This Row],[Specjalne dolanie]]</f>
        <v>260</v>
      </c>
      <c r="K223" s="4">
        <f>ekodom34[[#This Row],[Stan po renetcji]]-ekodom34[[#This Row],[Zmiana]]</f>
        <v>2207</v>
      </c>
      <c r="L223" s="4">
        <f>MAX(ekodom34[[#This Row],[Zbiornik po zmianie]],0)</f>
        <v>2207</v>
      </c>
    </row>
    <row r="224" spans="1:12" x14ac:dyDescent="0.45">
      <c r="A224" s="1">
        <v>44784</v>
      </c>
      <c r="B224">
        <v>48</v>
      </c>
      <c r="C224">
        <f t="shared" si="4"/>
        <v>2207</v>
      </c>
      <c r="D224">
        <f>ekodom34[[#This Row],[retencja]]+ekodom34[[#This Row],[Stan przed]]</f>
        <v>2255</v>
      </c>
      <c r="E224">
        <f>IF(ekodom34[[#This Row],[Dzień tygodnia]] = 3, 260, 190)</f>
        <v>190</v>
      </c>
      <c r="F224">
        <f>WEEKDAY(ekodom34[[#This Row],[Data]],2)</f>
        <v>4</v>
      </c>
      <c r="G224" s="4">
        <f>IF(ekodom34[[#This Row],[retencja]]= 0, G223+1, 0)</f>
        <v>0</v>
      </c>
      <c r="H224" s="4">
        <f>IF(AND(AND(ekodom34[[#This Row],[Dni bez deszczu dp]] &gt;= 5, MOD(ekodom34[[#This Row],[Dni bez deszczu dp]], 5) = 0), ekodom34[[#This Row],[Czy dobry przedział ]] = "TAK"), 300, 0)</f>
        <v>0</v>
      </c>
      <c r="I224" s="4" t="str">
        <f>IF(AND(ekodom34[[#This Row],[Data]] &gt;= DATE(2022,4,1), ekodom34[[#This Row],[Data]]&lt;=DATE(2022,9, 30)), "TAK", "NIE")</f>
        <v>TAK</v>
      </c>
      <c r="J224" s="4">
        <f>ekodom34[[#This Row],[Zużycie rodzinne]]+ekodom34[[#This Row],[Specjalne dolanie]]</f>
        <v>190</v>
      </c>
      <c r="K224" s="4">
        <f>ekodom34[[#This Row],[Stan po renetcji]]-ekodom34[[#This Row],[Zmiana]]</f>
        <v>2065</v>
      </c>
      <c r="L224" s="4">
        <f>MAX(ekodom34[[#This Row],[Zbiornik po zmianie]],0)</f>
        <v>2065</v>
      </c>
    </row>
    <row r="225" spans="1:12" x14ac:dyDescent="0.45">
      <c r="A225" s="1">
        <v>44785</v>
      </c>
      <c r="B225">
        <v>0</v>
      </c>
      <c r="C225">
        <f t="shared" si="4"/>
        <v>2065</v>
      </c>
      <c r="D225">
        <f>ekodom34[[#This Row],[retencja]]+ekodom34[[#This Row],[Stan przed]]</f>
        <v>2065</v>
      </c>
      <c r="E225">
        <f>IF(ekodom34[[#This Row],[Dzień tygodnia]] = 3, 260, 190)</f>
        <v>190</v>
      </c>
      <c r="F225">
        <f>WEEKDAY(ekodom34[[#This Row],[Data]],2)</f>
        <v>5</v>
      </c>
      <c r="G225" s="4">
        <f>IF(ekodom34[[#This Row],[retencja]]= 0, G224+1, 0)</f>
        <v>1</v>
      </c>
      <c r="H225" s="4">
        <f>IF(AND(AND(ekodom34[[#This Row],[Dni bez deszczu dp]] &gt;= 5, MOD(ekodom34[[#This Row],[Dni bez deszczu dp]], 5) = 0), ekodom34[[#This Row],[Czy dobry przedział ]] = "TAK"), 300, 0)</f>
        <v>0</v>
      </c>
      <c r="I225" s="4" t="str">
        <f>IF(AND(ekodom34[[#This Row],[Data]] &gt;= DATE(2022,4,1), ekodom34[[#This Row],[Data]]&lt;=DATE(2022,9, 30)), "TAK", "NIE")</f>
        <v>TAK</v>
      </c>
      <c r="J225" s="4">
        <f>ekodom34[[#This Row],[Zużycie rodzinne]]+ekodom34[[#This Row],[Specjalne dolanie]]</f>
        <v>190</v>
      </c>
      <c r="K225" s="4">
        <f>ekodom34[[#This Row],[Stan po renetcji]]-ekodom34[[#This Row],[Zmiana]]</f>
        <v>1875</v>
      </c>
      <c r="L225" s="4">
        <f>MAX(ekodom34[[#This Row],[Zbiornik po zmianie]],0)</f>
        <v>1875</v>
      </c>
    </row>
    <row r="226" spans="1:12" x14ac:dyDescent="0.45">
      <c r="A226" s="1">
        <v>44786</v>
      </c>
      <c r="B226">
        <v>0</v>
      </c>
      <c r="C226">
        <f t="shared" si="4"/>
        <v>1875</v>
      </c>
      <c r="D226">
        <f>ekodom34[[#This Row],[retencja]]+ekodom34[[#This Row],[Stan przed]]</f>
        <v>1875</v>
      </c>
      <c r="E226">
        <f>IF(ekodom34[[#This Row],[Dzień tygodnia]] = 3, 260, 190)</f>
        <v>190</v>
      </c>
      <c r="F226">
        <f>WEEKDAY(ekodom34[[#This Row],[Data]],2)</f>
        <v>6</v>
      </c>
      <c r="G226" s="4">
        <f>IF(ekodom34[[#This Row],[retencja]]= 0, G225+1, 0)</f>
        <v>2</v>
      </c>
      <c r="H226" s="4">
        <f>IF(AND(AND(ekodom34[[#This Row],[Dni bez deszczu dp]] &gt;= 5, MOD(ekodom34[[#This Row],[Dni bez deszczu dp]], 5) = 0), ekodom34[[#This Row],[Czy dobry przedział ]] = "TAK"), 300, 0)</f>
        <v>0</v>
      </c>
      <c r="I226" s="4" t="str">
        <f>IF(AND(ekodom34[[#This Row],[Data]] &gt;= DATE(2022,4,1), ekodom34[[#This Row],[Data]]&lt;=DATE(2022,9, 30)), "TAK", "NIE")</f>
        <v>TAK</v>
      </c>
      <c r="J226" s="4">
        <f>ekodom34[[#This Row],[Zużycie rodzinne]]+ekodom34[[#This Row],[Specjalne dolanie]]</f>
        <v>190</v>
      </c>
      <c r="K226" s="4">
        <f>ekodom34[[#This Row],[Stan po renetcji]]-ekodom34[[#This Row],[Zmiana]]</f>
        <v>1685</v>
      </c>
      <c r="L226" s="4">
        <f>MAX(ekodom34[[#This Row],[Zbiornik po zmianie]],0)</f>
        <v>1685</v>
      </c>
    </row>
    <row r="227" spans="1:12" x14ac:dyDescent="0.45">
      <c r="A227" s="1">
        <v>44787</v>
      </c>
      <c r="B227">
        <v>0</v>
      </c>
      <c r="C227">
        <f t="shared" si="4"/>
        <v>1685</v>
      </c>
      <c r="D227">
        <f>ekodom34[[#This Row],[retencja]]+ekodom34[[#This Row],[Stan przed]]</f>
        <v>1685</v>
      </c>
      <c r="E227">
        <f>IF(ekodom34[[#This Row],[Dzień tygodnia]] = 3, 260, 190)</f>
        <v>190</v>
      </c>
      <c r="F227">
        <f>WEEKDAY(ekodom34[[#This Row],[Data]],2)</f>
        <v>7</v>
      </c>
      <c r="G227" s="4">
        <f>IF(ekodom34[[#This Row],[retencja]]= 0, G226+1, 0)</f>
        <v>3</v>
      </c>
      <c r="H227" s="4">
        <f>IF(AND(AND(ekodom34[[#This Row],[Dni bez deszczu dp]] &gt;= 5, MOD(ekodom34[[#This Row],[Dni bez deszczu dp]], 5) = 0), ekodom34[[#This Row],[Czy dobry przedział ]] = "TAK"), 300, 0)</f>
        <v>0</v>
      </c>
      <c r="I227" s="4" t="str">
        <f>IF(AND(ekodom34[[#This Row],[Data]] &gt;= DATE(2022,4,1), ekodom34[[#This Row],[Data]]&lt;=DATE(2022,9, 30)), "TAK", "NIE")</f>
        <v>TAK</v>
      </c>
      <c r="J227" s="4">
        <f>ekodom34[[#This Row],[Zużycie rodzinne]]+ekodom34[[#This Row],[Specjalne dolanie]]</f>
        <v>190</v>
      </c>
      <c r="K227" s="4">
        <f>ekodom34[[#This Row],[Stan po renetcji]]-ekodom34[[#This Row],[Zmiana]]</f>
        <v>1495</v>
      </c>
      <c r="L227" s="4">
        <f>MAX(ekodom34[[#This Row],[Zbiornik po zmianie]],0)</f>
        <v>1495</v>
      </c>
    </row>
    <row r="228" spans="1:12" x14ac:dyDescent="0.45">
      <c r="A228" s="1">
        <v>44788</v>
      </c>
      <c r="B228">
        <v>0</v>
      </c>
      <c r="C228">
        <f t="shared" si="4"/>
        <v>1495</v>
      </c>
      <c r="D228">
        <f>ekodom34[[#This Row],[retencja]]+ekodom34[[#This Row],[Stan przed]]</f>
        <v>1495</v>
      </c>
      <c r="E228">
        <f>IF(ekodom34[[#This Row],[Dzień tygodnia]] = 3, 260, 190)</f>
        <v>190</v>
      </c>
      <c r="F228">
        <f>WEEKDAY(ekodom34[[#This Row],[Data]],2)</f>
        <v>1</v>
      </c>
      <c r="G228" s="4">
        <f>IF(ekodom34[[#This Row],[retencja]]= 0, G227+1, 0)</f>
        <v>4</v>
      </c>
      <c r="H228" s="4">
        <f>IF(AND(AND(ekodom34[[#This Row],[Dni bez deszczu dp]] &gt;= 5, MOD(ekodom34[[#This Row],[Dni bez deszczu dp]], 5) = 0), ekodom34[[#This Row],[Czy dobry przedział ]] = "TAK"), 300, 0)</f>
        <v>0</v>
      </c>
      <c r="I228" s="4" t="str">
        <f>IF(AND(ekodom34[[#This Row],[Data]] &gt;= DATE(2022,4,1), ekodom34[[#This Row],[Data]]&lt;=DATE(2022,9, 30)), "TAK", "NIE")</f>
        <v>TAK</v>
      </c>
      <c r="J228" s="4">
        <f>ekodom34[[#This Row],[Zużycie rodzinne]]+ekodom34[[#This Row],[Specjalne dolanie]]</f>
        <v>190</v>
      </c>
      <c r="K228" s="4">
        <f>ekodom34[[#This Row],[Stan po renetcji]]-ekodom34[[#This Row],[Zmiana]]</f>
        <v>1305</v>
      </c>
      <c r="L228" s="4">
        <f>MAX(ekodom34[[#This Row],[Zbiornik po zmianie]],0)</f>
        <v>1305</v>
      </c>
    </row>
    <row r="229" spans="1:12" x14ac:dyDescent="0.45">
      <c r="A229" s="1">
        <v>44789</v>
      </c>
      <c r="B229">
        <v>0</v>
      </c>
      <c r="C229">
        <f t="shared" si="4"/>
        <v>1305</v>
      </c>
      <c r="D229">
        <f>ekodom34[[#This Row],[retencja]]+ekodom34[[#This Row],[Stan przed]]</f>
        <v>1305</v>
      </c>
      <c r="E229">
        <f>IF(ekodom34[[#This Row],[Dzień tygodnia]] = 3, 260, 190)</f>
        <v>190</v>
      </c>
      <c r="F229">
        <f>WEEKDAY(ekodom34[[#This Row],[Data]],2)</f>
        <v>2</v>
      </c>
      <c r="G229" s="4">
        <f>IF(ekodom34[[#This Row],[retencja]]= 0, G228+1, 0)</f>
        <v>5</v>
      </c>
      <c r="H229" s="4">
        <f>IF(AND(AND(ekodom34[[#This Row],[Dni bez deszczu dp]] &gt;= 5, MOD(ekodom34[[#This Row],[Dni bez deszczu dp]], 5) = 0), ekodom34[[#This Row],[Czy dobry przedział ]] = "TAK"), 300, 0)</f>
        <v>300</v>
      </c>
      <c r="I229" s="4" t="str">
        <f>IF(AND(ekodom34[[#This Row],[Data]] &gt;= DATE(2022,4,1), ekodom34[[#This Row],[Data]]&lt;=DATE(2022,9, 30)), "TAK", "NIE")</f>
        <v>TAK</v>
      </c>
      <c r="J229" s="4">
        <f>ekodom34[[#This Row],[Zużycie rodzinne]]+ekodom34[[#This Row],[Specjalne dolanie]]</f>
        <v>490</v>
      </c>
      <c r="K229" s="4">
        <f>ekodom34[[#This Row],[Stan po renetcji]]-ekodom34[[#This Row],[Zmiana]]</f>
        <v>815</v>
      </c>
      <c r="L229" s="4">
        <f>MAX(ekodom34[[#This Row],[Zbiornik po zmianie]],0)</f>
        <v>815</v>
      </c>
    </row>
    <row r="230" spans="1:12" x14ac:dyDescent="0.45">
      <c r="A230" s="1">
        <v>44790</v>
      </c>
      <c r="B230">
        <v>0</v>
      </c>
      <c r="C230">
        <f t="shared" si="4"/>
        <v>815</v>
      </c>
      <c r="D230">
        <f>ekodom34[[#This Row],[retencja]]+ekodom34[[#This Row],[Stan przed]]</f>
        <v>815</v>
      </c>
      <c r="E230">
        <f>IF(ekodom34[[#This Row],[Dzień tygodnia]] = 3, 260, 190)</f>
        <v>260</v>
      </c>
      <c r="F230">
        <f>WEEKDAY(ekodom34[[#This Row],[Data]],2)</f>
        <v>3</v>
      </c>
      <c r="G230" s="4">
        <f>IF(ekodom34[[#This Row],[retencja]]= 0, G229+1, 0)</f>
        <v>6</v>
      </c>
      <c r="H230" s="4">
        <f>IF(AND(AND(ekodom34[[#This Row],[Dni bez deszczu dp]] &gt;= 5, MOD(ekodom34[[#This Row],[Dni bez deszczu dp]], 5) = 0), ekodom34[[#This Row],[Czy dobry przedział ]] = "TAK"), 300, 0)</f>
        <v>0</v>
      </c>
      <c r="I230" s="4" t="str">
        <f>IF(AND(ekodom34[[#This Row],[Data]] &gt;= DATE(2022,4,1), ekodom34[[#This Row],[Data]]&lt;=DATE(2022,9, 30)), "TAK", "NIE")</f>
        <v>TAK</v>
      </c>
      <c r="J230" s="4">
        <f>ekodom34[[#This Row],[Zużycie rodzinne]]+ekodom34[[#This Row],[Specjalne dolanie]]</f>
        <v>260</v>
      </c>
      <c r="K230" s="4">
        <f>ekodom34[[#This Row],[Stan po renetcji]]-ekodom34[[#This Row],[Zmiana]]</f>
        <v>555</v>
      </c>
      <c r="L230" s="4">
        <f>MAX(ekodom34[[#This Row],[Zbiornik po zmianie]],0)</f>
        <v>555</v>
      </c>
    </row>
    <row r="231" spans="1:12" x14ac:dyDescent="0.45">
      <c r="A231" s="1">
        <v>44791</v>
      </c>
      <c r="B231">
        <v>0</v>
      </c>
      <c r="C231">
        <f t="shared" si="4"/>
        <v>555</v>
      </c>
      <c r="D231">
        <f>ekodom34[[#This Row],[retencja]]+ekodom34[[#This Row],[Stan przed]]</f>
        <v>555</v>
      </c>
      <c r="E231">
        <f>IF(ekodom34[[#This Row],[Dzień tygodnia]] = 3, 260, 190)</f>
        <v>190</v>
      </c>
      <c r="F231">
        <f>WEEKDAY(ekodom34[[#This Row],[Data]],2)</f>
        <v>4</v>
      </c>
      <c r="G231" s="4">
        <f>IF(ekodom34[[#This Row],[retencja]]= 0, G230+1, 0)</f>
        <v>7</v>
      </c>
      <c r="H231" s="4">
        <f>IF(AND(AND(ekodom34[[#This Row],[Dni bez deszczu dp]] &gt;= 5, MOD(ekodom34[[#This Row],[Dni bez deszczu dp]], 5) = 0), ekodom34[[#This Row],[Czy dobry przedział ]] = "TAK"), 300, 0)</f>
        <v>0</v>
      </c>
      <c r="I231" s="4" t="str">
        <f>IF(AND(ekodom34[[#This Row],[Data]] &gt;= DATE(2022,4,1), ekodom34[[#This Row],[Data]]&lt;=DATE(2022,9, 30)), "TAK", "NIE")</f>
        <v>TAK</v>
      </c>
      <c r="J231" s="4">
        <f>ekodom34[[#This Row],[Zużycie rodzinne]]+ekodom34[[#This Row],[Specjalne dolanie]]</f>
        <v>190</v>
      </c>
      <c r="K231" s="4">
        <f>ekodom34[[#This Row],[Stan po renetcji]]-ekodom34[[#This Row],[Zmiana]]</f>
        <v>365</v>
      </c>
      <c r="L231" s="4">
        <f>MAX(ekodom34[[#This Row],[Zbiornik po zmianie]],0)</f>
        <v>365</v>
      </c>
    </row>
    <row r="232" spans="1:12" x14ac:dyDescent="0.45">
      <c r="A232" s="1">
        <v>44792</v>
      </c>
      <c r="B232">
        <v>0</v>
      </c>
      <c r="C232">
        <f t="shared" si="4"/>
        <v>365</v>
      </c>
      <c r="D232">
        <f>ekodom34[[#This Row],[retencja]]+ekodom34[[#This Row],[Stan przed]]</f>
        <v>365</v>
      </c>
      <c r="E232">
        <f>IF(ekodom34[[#This Row],[Dzień tygodnia]] = 3, 260, 190)</f>
        <v>190</v>
      </c>
      <c r="F232">
        <f>WEEKDAY(ekodom34[[#This Row],[Data]],2)</f>
        <v>5</v>
      </c>
      <c r="G232" s="4">
        <f>IF(ekodom34[[#This Row],[retencja]]= 0, G231+1, 0)</f>
        <v>8</v>
      </c>
      <c r="H232" s="4">
        <f>IF(AND(AND(ekodom34[[#This Row],[Dni bez deszczu dp]] &gt;= 5, MOD(ekodom34[[#This Row],[Dni bez deszczu dp]], 5) = 0), ekodom34[[#This Row],[Czy dobry przedział ]] = "TAK"), 300, 0)</f>
        <v>0</v>
      </c>
      <c r="I232" s="4" t="str">
        <f>IF(AND(ekodom34[[#This Row],[Data]] &gt;= DATE(2022,4,1), ekodom34[[#This Row],[Data]]&lt;=DATE(2022,9, 30)), "TAK", "NIE")</f>
        <v>TAK</v>
      </c>
      <c r="J232" s="4">
        <f>ekodom34[[#This Row],[Zużycie rodzinne]]+ekodom34[[#This Row],[Specjalne dolanie]]</f>
        <v>190</v>
      </c>
      <c r="K232" s="4">
        <f>ekodom34[[#This Row],[Stan po renetcji]]-ekodom34[[#This Row],[Zmiana]]</f>
        <v>175</v>
      </c>
      <c r="L232" s="4">
        <f>MAX(ekodom34[[#This Row],[Zbiornik po zmianie]],0)</f>
        <v>175</v>
      </c>
    </row>
    <row r="233" spans="1:12" x14ac:dyDescent="0.45">
      <c r="A233" s="1">
        <v>44793</v>
      </c>
      <c r="B233">
        <v>0</v>
      </c>
      <c r="C233">
        <f t="shared" si="4"/>
        <v>175</v>
      </c>
      <c r="D233">
        <f>ekodom34[[#This Row],[retencja]]+ekodom34[[#This Row],[Stan przed]]</f>
        <v>175</v>
      </c>
      <c r="E233">
        <f>IF(ekodom34[[#This Row],[Dzień tygodnia]] = 3, 260, 190)</f>
        <v>190</v>
      </c>
      <c r="F233">
        <f>WEEKDAY(ekodom34[[#This Row],[Data]],2)</f>
        <v>6</v>
      </c>
      <c r="G233" s="4">
        <f>IF(ekodom34[[#This Row],[retencja]]= 0, G232+1, 0)</f>
        <v>9</v>
      </c>
      <c r="H233" s="4">
        <f>IF(AND(AND(ekodom34[[#This Row],[Dni bez deszczu dp]] &gt;= 5, MOD(ekodom34[[#This Row],[Dni bez deszczu dp]], 5) = 0), ekodom34[[#This Row],[Czy dobry przedział ]] = "TAK"), 300, 0)</f>
        <v>0</v>
      </c>
      <c r="I233" s="4" t="str">
        <f>IF(AND(ekodom34[[#This Row],[Data]] &gt;= DATE(2022,4,1), ekodom34[[#This Row],[Data]]&lt;=DATE(2022,9, 30)), "TAK", "NIE")</f>
        <v>TAK</v>
      </c>
      <c r="J233" s="4">
        <f>ekodom34[[#This Row],[Zużycie rodzinne]]+ekodom34[[#This Row],[Specjalne dolanie]]</f>
        <v>190</v>
      </c>
      <c r="K233" s="4">
        <f>ekodom34[[#This Row],[Stan po renetcji]]-ekodom34[[#This Row],[Zmiana]]</f>
        <v>-15</v>
      </c>
      <c r="L233" s="4">
        <f>MAX(ekodom34[[#This Row],[Zbiornik po zmianie]],0)</f>
        <v>0</v>
      </c>
    </row>
    <row r="234" spans="1:12" x14ac:dyDescent="0.45">
      <c r="A234" s="1">
        <v>44794</v>
      </c>
      <c r="B234">
        <v>0</v>
      </c>
      <c r="C234">
        <f t="shared" si="4"/>
        <v>0</v>
      </c>
      <c r="D234">
        <f>ekodom34[[#This Row],[retencja]]+ekodom34[[#This Row],[Stan przed]]</f>
        <v>0</v>
      </c>
      <c r="E234">
        <f>IF(ekodom34[[#This Row],[Dzień tygodnia]] = 3, 260, 190)</f>
        <v>190</v>
      </c>
      <c r="F234">
        <f>WEEKDAY(ekodom34[[#This Row],[Data]],2)</f>
        <v>7</v>
      </c>
      <c r="G234" s="4">
        <f>IF(ekodom34[[#This Row],[retencja]]= 0, G233+1, 0)</f>
        <v>10</v>
      </c>
      <c r="H234" s="4">
        <f>IF(AND(AND(ekodom34[[#This Row],[Dni bez deszczu dp]] &gt;= 5, MOD(ekodom34[[#This Row],[Dni bez deszczu dp]], 5) = 0), ekodom34[[#This Row],[Czy dobry przedział ]] = "TAK"), 300, 0)</f>
        <v>300</v>
      </c>
      <c r="I234" s="4" t="str">
        <f>IF(AND(ekodom34[[#This Row],[Data]] &gt;= DATE(2022,4,1), ekodom34[[#This Row],[Data]]&lt;=DATE(2022,9, 30)), "TAK", "NIE")</f>
        <v>TAK</v>
      </c>
      <c r="J234" s="4">
        <f>ekodom34[[#This Row],[Zużycie rodzinne]]+ekodom34[[#This Row],[Specjalne dolanie]]</f>
        <v>490</v>
      </c>
      <c r="K234" s="4">
        <f>ekodom34[[#This Row],[Stan po renetcji]]-ekodom34[[#This Row],[Zmiana]]</f>
        <v>-490</v>
      </c>
      <c r="L234" s="4">
        <f>MAX(ekodom34[[#This Row],[Zbiornik po zmianie]],0)</f>
        <v>0</v>
      </c>
    </row>
    <row r="235" spans="1:12" x14ac:dyDescent="0.45">
      <c r="A235" s="1">
        <v>44795</v>
      </c>
      <c r="B235">
        <v>0</v>
      </c>
      <c r="C235">
        <f t="shared" si="4"/>
        <v>0</v>
      </c>
      <c r="D235">
        <f>ekodom34[[#This Row],[retencja]]+ekodom34[[#This Row],[Stan przed]]</f>
        <v>0</v>
      </c>
      <c r="E235">
        <f>IF(ekodom34[[#This Row],[Dzień tygodnia]] = 3, 260, 190)</f>
        <v>190</v>
      </c>
      <c r="F235">
        <f>WEEKDAY(ekodom34[[#This Row],[Data]],2)</f>
        <v>1</v>
      </c>
      <c r="G235" s="4">
        <f>IF(ekodom34[[#This Row],[retencja]]= 0, G234+1, 0)</f>
        <v>11</v>
      </c>
      <c r="H235" s="4">
        <f>IF(AND(AND(ekodom34[[#This Row],[Dni bez deszczu dp]] &gt;= 5, MOD(ekodom34[[#This Row],[Dni bez deszczu dp]], 5) = 0), ekodom34[[#This Row],[Czy dobry przedział ]] = "TAK"), 300, 0)</f>
        <v>0</v>
      </c>
      <c r="I235" s="4" t="str">
        <f>IF(AND(ekodom34[[#This Row],[Data]] &gt;= DATE(2022,4,1), ekodom34[[#This Row],[Data]]&lt;=DATE(2022,9, 30)), "TAK", "NIE")</f>
        <v>TAK</v>
      </c>
      <c r="J235" s="4">
        <f>ekodom34[[#This Row],[Zużycie rodzinne]]+ekodom34[[#This Row],[Specjalne dolanie]]</f>
        <v>190</v>
      </c>
      <c r="K235" s="4">
        <f>ekodom34[[#This Row],[Stan po renetcji]]-ekodom34[[#This Row],[Zmiana]]</f>
        <v>-190</v>
      </c>
      <c r="L235" s="4">
        <f>MAX(ekodom34[[#This Row],[Zbiornik po zmianie]],0)</f>
        <v>0</v>
      </c>
    </row>
    <row r="236" spans="1:12" x14ac:dyDescent="0.45">
      <c r="A236" s="1">
        <v>44796</v>
      </c>
      <c r="B236">
        <v>0</v>
      </c>
      <c r="C236">
        <f t="shared" si="4"/>
        <v>0</v>
      </c>
      <c r="D236">
        <f>ekodom34[[#This Row],[retencja]]+ekodom34[[#This Row],[Stan przed]]</f>
        <v>0</v>
      </c>
      <c r="E236">
        <f>IF(ekodom34[[#This Row],[Dzień tygodnia]] = 3, 260, 190)</f>
        <v>190</v>
      </c>
      <c r="F236">
        <f>WEEKDAY(ekodom34[[#This Row],[Data]],2)</f>
        <v>2</v>
      </c>
      <c r="G236" s="4">
        <f>IF(ekodom34[[#This Row],[retencja]]= 0, G235+1, 0)</f>
        <v>12</v>
      </c>
      <c r="H236" s="4">
        <f>IF(AND(AND(ekodom34[[#This Row],[Dni bez deszczu dp]] &gt;= 5, MOD(ekodom34[[#This Row],[Dni bez deszczu dp]], 5) = 0), ekodom34[[#This Row],[Czy dobry przedział ]] = "TAK"), 300, 0)</f>
        <v>0</v>
      </c>
      <c r="I236" s="4" t="str">
        <f>IF(AND(ekodom34[[#This Row],[Data]] &gt;= DATE(2022,4,1), ekodom34[[#This Row],[Data]]&lt;=DATE(2022,9, 30)), "TAK", "NIE")</f>
        <v>TAK</v>
      </c>
      <c r="J236" s="4">
        <f>ekodom34[[#This Row],[Zużycie rodzinne]]+ekodom34[[#This Row],[Specjalne dolanie]]</f>
        <v>190</v>
      </c>
      <c r="K236" s="4">
        <f>ekodom34[[#This Row],[Stan po renetcji]]-ekodom34[[#This Row],[Zmiana]]</f>
        <v>-190</v>
      </c>
      <c r="L236" s="4">
        <f>MAX(ekodom34[[#This Row],[Zbiornik po zmianie]],0)</f>
        <v>0</v>
      </c>
    </row>
    <row r="237" spans="1:12" x14ac:dyDescent="0.45">
      <c r="A237" s="1">
        <v>44797</v>
      </c>
      <c r="B237">
        <v>0</v>
      </c>
      <c r="C237">
        <f t="shared" si="4"/>
        <v>0</v>
      </c>
      <c r="D237">
        <f>ekodom34[[#This Row],[retencja]]+ekodom34[[#This Row],[Stan przed]]</f>
        <v>0</v>
      </c>
      <c r="E237">
        <f>IF(ekodom34[[#This Row],[Dzień tygodnia]] = 3, 260, 190)</f>
        <v>260</v>
      </c>
      <c r="F237">
        <f>WEEKDAY(ekodom34[[#This Row],[Data]],2)</f>
        <v>3</v>
      </c>
      <c r="G237" s="4">
        <f>IF(ekodom34[[#This Row],[retencja]]= 0, G236+1, 0)</f>
        <v>13</v>
      </c>
      <c r="H237" s="4">
        <f>IF(AND(AND(ekodom34[[#This Row],[Dni bez deszczu dp]] &gt;= 5, MOD(ekodom34[[#This Row],[Dni bez deszczu dp]], 5) = 0), ekodom34[[#This Row],[Czy dobry przedział ]] = "TAK"), 300, 0)</f>
        <v>0</v>
      </c>
      <c r="I237" s="4" t="str">
        <f>IF(AND(ekodom34[[#This Row],[Data]] &gt;= DATE(2022,4,1), ekodom34[[#This Row],[Data]]&lt;=DATE(2022,9, 30)), "TAK", "NIE")</f>
        <v>TAK</v>
      </c>
      <c r="J237" s="4">
        <f>ekodom34[[#This Row],[Zużycie rodzinne]]+ekodom34[[#This Row],[Specjalne dolanie]]</f>
        <v>260</v>
      </c>
      <c r="K237" s="4">
        <f>ekodom34[[#This Row],[Stan po renetcji]]-ekodom34[[#This Row],[Zmiana]]</f>
        <v>-260</v>
      </c>
      <c r="L237" s="4">
        <f>MAX(ekodom34[[#This Row],[Zbiornik po zmianie]],0)</f>
        <v>0</v>
      </c>
    </row>
    <row r="238" spans="1:12" x14ac:dyDescent="0.45">
      <c r="A238" s="1">
        <v>44798</v>
      </c>
      <c r="B238">
        <v>0</v>
      </c>
      <c r="C238">
        <f t="shared" si="4"/>
        <v>0</v>
      </c>
      <c r="D238">
        <f>ekodom34[[#This Row],[retencja]]+ekodom34[[#This Row],[Stan przed]]</f>
        <v>0</v>
      </c>
      <c r="E238">
        <f>IF(ekodom34[[#This Row],[Dzień tygodnia]] = 3, 260, 190)</f>
        <v>190</v>
      </c>
      <c r="F238">
        <f>WEEKDAY(ekodom34[[#This Row],[Data]],2)</f>
        <v>4</v>
      </c>
      <c r="G238" s="4">
        <f>IF(ekodom34[[#This Row],[retencja]]= 0, G237+1, 0)</f>
        <v>14</v>
      </c>
      <c r="H238" s="4">
        <f>IF(AND(AND(ekodom34[[#This Row],[Dni bez deszczu dp]] &gt;= 5, MOD(ekodom34[[#This Row],[Dni bez deszczu dp]], 5) = 0), ekodom34[[#This Row],[Czy dobry przedział ]] = "TAK"), 300, 0)</f>
        <v>0</v>
      </c>
      <c r="I238" s="4" t="str">
        <f>IF(AND(ekodom34[[#This Row],[Data]] &gt;= DATE(2022,4,1), ekodom34[[#This Row],[Data]]&lt;=DATE(2022,9, 30)), "TAK", "NIE")</f>
        <v>TAK</v>
      </c>
      <c r="J238" s="4">
        <f>ekodom34[[#This Row],[Zużycie rodzinne]]+ekodom34[[#This Row],[Specjalne dolanie]]</f>
        <v>190</v>
      </c>
      <c r="K238" s="4">
        <f>ekodom34[[#This Row],[Stan po renetcji]]-ekodom34[[#This Row],[Zmiana]]</f>
        <v>-190</v>
      </c>
      <c r="L238" s="4">
        <f>MAX(ekodom34[[#This Row],[Zbiornik po zmianie]],0)</f>
        <v>0</v>
      </c>
    </row>
    <row r="239" spans="1:12" x14ac:dyDescent="0.45">
      <c r="A239" s="1">
        <v>44799</v>
      </c>
      <c r="B239">
        <v>0</v>
      </c>
      <c r="C239">
        <f t="shared" si="4"/>
        <v>0</v>
      </c>
      <c r="D239">
        <f>ekodom34[[#This Row],[retencja]]+ekodom34[[#This Row],[Stan przed]]</f>
        <v>0</v>
      </c>
      <c r="E239">
        <f>IF(ekodom34[[#This Row],[Dzień tygodnia]] = 3, 260, 190)</f>
        <v>190</v>
      </c>
      <c r="F239">
        <f>WEEKDAY(ekodom34[[#This Row],[Data]],2)</f>
        <v>5</v>
      </c>
      <c r="G239" s="4">
        <f>IF(ekodom34[[#This Row],[retencja]]= 0, G238+1, 0)</f>
        <v>15</v>
      </c>
      <c r="H239" s="4">
        <f>IF(AND(AND(ekodom34[[#This Row],[Dni bez deszczu dp]] &gt;= 5, MOD(ekodom34[[#This Row],[Dni bez deszczu dp]], 5) = 0), ekodom34[[#This Row],[Czy dobry przedział ]] = "TAK"), 300, 0)</f>
        <v>300</v>
      </c>
      <c r="I239" s="4" t="str">
        <f>IF(AND(ekodom34[[#This Row],[Data]] &gt;= DATE(2022,4,1), ekodom34[[#This Row],[Data]]&lt;=DATE(2022,9, 30)), "TAK", "NIE")</f>
        <v>TAK</v>
      </c>
      <c r="J239" s="4">
        <f>ekodom34[[#This Row],[Zużycie rodzinne]]+ekodom34[[#This Row],[Specjalne dolanie]]</f>
        <v>490</v>
      </c>
      <c r="K239" s="4">
        <f>ekodom34[[#This Row],[Stan po renetcji]]-ekodom34[[#This Row],[Zmiana]]</f>
        <v>-490</v>
      </c>
      <c r="L239" s="4">
        <f>MAX(ekodom34[[#This Row],[Zbiornik po zmianie]],0)</f>
        <v>0</v>
      </c>
    </row>
    <row r="240" spans="1:12" x14ac:dyDescent="0.45">
      <c r="A240" s="1">
        <v>44800</v>
      </c>
      <c r="B240">
        <v>0</v>
      </c>
      <c r="C240">
        <f t="shared" si="4"/>
        <v>0</v>
      </c>
      <c r="D240">
        <f>ekodom34[[#This Row],[retencja]]+ekodom34[[#This Row],[Stan przed]]</f>
        <v>0</v>
      </c>
      <c r="E240">
        <f>IF(ekodom34[[#This Row],[Dzień tygodnia]] = 3, 260, 190)</f>
        <v>190</v>
      </c>
      <c r="F240">
        <f>WEEKDAY(ekodom34[[#This Row],[Data]],2)</f>
        <v>6</v>
      </c>
      <c r="G240" s="4">
        <f>IF(ekodom34[[#This Row],[retencja]]= 0, G239+1, 0)</f>
        <v>16</v>
      </c>
      <c r="H240" s="4">
        <f>IF(AND(AND(ekodom34[[#This Row],[Dni bez deszczu dp]] &gt;= 5, MOD(ekodom34[[#This Row],[Dni bez deszczu dp]], 5) = 0), ekodom34[[#This Row],[Czy dobry przedział ]] = "TAK"), 300, 0)</f>
        <v>0</v>
      </c>
      <c r="I240" s="4" t="str">
        <f>IF(AND(ekodom34[[#This Row],[Data]] &gt;= DATE(2022,4,1), ekodom34[[#This Row],[Data]]&lt;=DATE(2022,9, 30)), "TAK", "NIE")</f>
        <v>TAK</v>
      </c>
      <c r="J240" s="4">
        <f>ekodom34[[#This Row],[Zużycie rodzinne]]+ekodom34[[#This Row],[Specjalne dolanie]]</f>
        <v>190</v>
      </c>
      <c r="K240" s="4">
        <f>ekodom34[[#This Row],[Stan po renetcji]]-ekodom34[[#This Row],[Zmiana]]</f>
        <v>-190</v>
      </c>
      <c r="L240" s="4">
        <f>MAX(ekodom34[[#This Row],[Zbiornik po zmianie]],0)</f>
        <v>0</v>
      </c>
    </row>
    <row r="241" spans="1:12" x14ac:dyDescent="0.45">
      <c r="A241" s="1">
        <v>44801</v>
      </c>
      <c r="B241">
        <v>0</v>
      </c>
      <c r="C241">
        <f t="shared" si="4"/>
        <v>0</v>
      </c>
      <c r="D241">
        <f>ekodom34[[#This Row],[retencja]]+ekodom34[[#This Row],[Stan przed]]</f>
        <v>0</v>
      </c>
      <c r="E241">
        <f>IF(ekodom34[[#This Row],[Dzień tygodnia]] = 3, 260, 190)</f>
        <v>190</v>
      </c>
      <c r="F241">
        <f>WEEKDAY(ekodom34[[#This Row],[Data]],2)</f>
        <v>7</v>
      </c>
      <c r="G241" s="4">
        <f>IF(ekodom34[[#This Row],[retencja]]= 0, G240+1, 0)</f>
        <v>17</v>
      </c>
      <c r="H241" s="4">
        <f>IF(AND(AND(ekodom34[[#This Row],[Dni bez deszczu dp]] &gt;= 5, MOD(ekodom34[[#This Row],[Dni bez deszczu dp]], 5) = 0), ekodom34[[#This Row],[Czy dobry przedział ]] = "TAK"), 300, 0)</f>
        <v>0</v>
      </c>
      <c r="I241" s="4" t="str">
        <f>IF(AND(ekodom34[[#This Row],[Data]] &gt;= DATE(2022,4,1), ekodom34[[#This Row],[Data]]&lt;=DATE(2022,9, 30)), "TAK", "NIE")</f>
        <v>TAK</v>
      </c>
      <c r="J241" s="4">
        <f>ekodom34[[#This Row],[Zużycie rodzinne]]+ekodom34[[#This Row],[Specjalne dolanie]]</f>
        <v>190</v>
      </c>
      <c r="K241" s="4">
        <f>ekodom34[[#This Row],[Stan po renetcji]]-ekodom34[[#This Row],[Zmiana]]</f>
        <v>-190</v>
      </c>
      <c r="L241" s="4">
        <f>MAX(ekodom34[[#This Row],[Zbiornik po zmianie]],0)</f>
        <v>0</v>
      </c>
    </row>
    <row r="242" spans="1:12" x14ac:dyDescent="0.45">
      <c r="A242" s="1">
        <v>44802</v>
      </c>
      <c r="B242">
        <v>0</v>
      </c>
      <c r="C242">
        <f t="shared" si="4"/>
        <v>0</v>
      </c>
      <c r="D242">
        <f>ekodom34[[#This Row],[retencja]]+ekodom34[[#This Row],[Stan przed]]</f>
        <v>0</v>
      </c>
      <c r="E242">
        <f>IF(ekodom34[[#This Row],[Dzień tygodnia]] = 3, 260, 190)</f>
        <v>190</v>
      </c>
      <c r="F242">
        <f>WEEKDAY(ekodom34[[#This Row],[Data]],2)</f>
        <v>1</v>
      </c>
      <c r="G242" s="4">
        <f>IF(ekodom34[[#This Row],[retencja]]= 0, G241+1, 0)</f>
        <v>18</v>
      </c>
      <c r="H242" s="4">
        <f>IF(AND(AND(ekodom34[[#This Row],[Dni bez deszczu dp]] &gt;= 5, MOD(ekodom34[[#This Row],[Dni bez deszczu dp]], 5) = 0), ekodom34[[#This Row],[Czy dobry przedział ]] = "TAK"), 300, 0)</f>
        <v>0</v>
      </c>
      <c r="I242" s="4" t="str">
        <f>IF(AND(ekodom34[[#This Row],[Data]] &gt;= DATE(2022,4,1), ekodom34[[#This Row],[Data]]&lt;=DATE(2022,9, 30)), "TAK", "NIE")</f>
        <v>TAK</v>
      </c>
      <c r="J242" s="4">
        <f>ekodom34[[#This Row],[Zużycie rodzinne]]+ekodom34[[#This Row],[Specjalne dolanie]]</f>
        <v>190</v>
      </c>
      <c r="K242" s="4">
        <f>ekodom34[[#This Row],[Stan po renetcji]]-ekodom34[[#This Row],[Zmiana]]</f>
        <v>-190</v>
      </c>
      <c r="L242" s="4">
        <f>MAX(ekodom34[[#This Row],[Zbiornik po zmianie]],0)</f>
        <v>0</v>
      </c>
    </row>
    <row r="243" spans="1:12" x14ac:dyDescent="0.45">
      <c r="A243" s="1">
        <v>44803</v>
      </c>
      <c r="B243">
        <v>0</v>
      </c>
      <c r="C243">
        <f t="shared" si="4"/>
        <v>0</v>
      </c>
      <c r="D243">
        <f>ekodom34[[#This Row],[retencja]]+ekodom34[[#This Row],[Stan przed]]</f>
        <v>0</v>
      </c>
      <c r="E243">
        <f>IF(ekodom34[[#This Row],[Dzień tygodnia]] = 3, 260, 190)</f>
        <v>190</v>
      </c>
      <c r="F243">
        <f>WEEKDAY(ekodom34[[#This Row],[Data]],2)</f>
        <v>2</v>
      </c>
      <c r="G243" s="4">
        <f>IF(ekodom34[[#This Row],[retencja]]= 0, G242+1, 0)</f>
        <v>19</v>
      </c>
      <c r="H243" s="4">
        <f>IF(AND(AND(ekodom34[[#This Row],[Dni bez deszczu dp]] &gt;= 5, MOD(ekodom34[[#This Row],[Dni bez deszczu dp]], 5) = 0), ekodom34[[#This Row],[Czy dobry przedział ]] = "TAK"), 300, 0)</f>
        <v>0</v>
      </c>
      <c r="I243" s="4" t="str">
        <f>IF(AND(ekodom34[[#This Row],[Data]] &gt;= DATE(2022,4,1), ekodom34[[#This Row],[Data]]&lt;=DATE(2022,9, 30)), "TAK", "NIE")</f>
        <v>TAK</v>
      </c>
      <c r="J243" s="4">
        <f>ekodom34[[#This Row],[Zużycie rodzinne]]+ekodom34[[#This Row],[Specjalne dolanie]]</f>
        <v>190</v>
      </c>
      <c r="K243" s="4">
        <f>ekodom34[[#This Row],[Stan po renetcji]]-ekodom34[[#This Row],[Zmiana]]</f>
        <v>-190</v>
      </c>
      <c r="L243" s="4">
        <f>MAX(ekodom34[[#This Row],[Zbiornik po zmianie]],0)</f>
        <v>0</v>
      </c>
    </row>
    <row r="244" spans="1:12" x14ac:dyDescent="0.45">
      <c r="A244" s="1">
        <v>44804</v>
      </c>
      <c r="B244">
        <v>0</v>
      </c>
      <c r="C244">
        <f t="shared" si="4"/>
        <v>0</v>
      </c>
      <c r="D244">
        <f>ekodom34[[#This Row],[retencja]]+ekodom34[[#This Row],[Stan przed]]</f>
        <v>0</v>
      </c>
      <c r="E244">
        <f>IF(ekodom34[[#This Row],[Dzień tygodnia]] = 3, 260, 190)</f>
        <v>260</v>
      </c>
      <c r="F244">
        <f>WEEKDAY(ekodom34[[#This Row],[Data]],2)</f>
        <v>3</v>
      </c>
      <c r="G244" s="4">
        <f>IF(ekodom34[[#This Row],[retencja]]= 0, G243+1, 0)</f>
        <v>20</v>
      </c>
      <c r="H244" s="4">
        <f>IF(AND(AND(ekodom34[[#This Row],[Dni bez deszczu dp]] &gt;= 5, MOD(ekodom34[[#This Row],[Dni bez deszczu dp]], 5) = 0), ekodom34[[#This Row],[Czy dobry przedział ]] = "TAK"), 300, 0)</f>
        <v>300</v>
      </c>
      <c r="I244" s="4" t="str">
        <f>IF(AND(ekodom34[[#This Row],[Data]] &gt;= DATE(2022,4,1), ekodom34[[#This Row],[Data]]&lt;=DATE(2022,9, 30)), "TAK", "NIE")</f>
        <v>TAK</v>
      </c>
      <c r="J244" s="4">
        <f>ekodom34[[#This Row],[Zużycie rodzinne]]+ekodom34[[#This Row],[Specjalne dolanie]]</f>
        <v>560</v>
      </c>
      <c r="K244" s="4">
        <f>ekodom34[[#This Row],[Stan po renetcji]]-ekodom34[[#This Row],[Zmiana]]</f>
        <v>-560</v>
      </c>
      <c r="L244" s="4">
        <f>MAX(ekodom34[[#This Row],[Zbiornik po zmianie]],0)</f>
        <v>0</v>
      </c>
    </row>
    <row r="245" spans="1:12" x14ac:dyDescent="0.45">
      <c r="A245" s="1">
        <v>44805</v>
      </c>
      <c r="B245">
        <v>0</v>
      </c>
      <c r="C245">
        <f t="shared" si="4"/>
        <v>0</v>
      </c>
      <c r="D245">
        <f>ekodom34[[#This Row],[retencja]]+ekodom34[[#This Row],[Stan przed]]</f>
        <v>0</v>
      </c>
      <c r="E245">
        <f>IF(ekodom34[[#This Row],[Dzień tygodnia]] = 3, 260, 190)</f>
        <v>190</v>
      </c>
      <c r="F245">
        <f>WEEKDAY(ekodom34[[#This Row],[Data]],2)</f>
        <v>4</v>
      </c>
      <c r="G245" s="4">
        <f>IF(ekodom34[[#This Row],[retencja]]= 0, G244+1, 0)</f>
        <v>21</v>
      </c>
      <c r="H245" s="4">
        <f>IF(AND(AND(ekodom34[[#This Row],[Dni bez deszczu dp]] &gt;= 5, MOD(ekodom34[[#This Row],[Dni bez deszczu dp]], 5) = 0), ekodom34[[#This Row],[Czy dobry przedział ]] = "TAK"), 300, 0)</f>
        <v>0</v>
      </c>
      <c r="I245" s="4" t="str">
        <f>IF(AND(ekodom34[[#This Row],[Data]] &gt;= DATE(2022,4,1), ekodom34[[#This Row],[Data]]&lt;=DATE(2022,9, 30)), "TAK", "NIE")</f>
        <v>TAK</v>
      </c>
      <c r="J245" s="4">
        <f>ekodom34[[#This Row],[Zużycie rodzinne]]+ekodom34[[#This Row],[Specjalne dolanie]]</f>
        <v>190</v>
      </c>
      <c r="K245" s="4">
        <f>ekodom34[[#This Row],[Stan po renetcji]]-ekodom34[[#This Row],[Zmiana]]</f>
        <v>-190</v>
      </c>
      <c r="L245" s="4">
        <f>MAX(ekodom34[[#This Row],[Zbiornik po zmianie]],0)</f>
        <v>0</v>
      </c>
    </row>
    <row r="246" spans="1:12" x14ac:dyDescent="0.45">
      <c r="A246" s="1">
        <v>44806</v>
      </c>
      <c r="B246">
        <v>388</v>
      </c>
      <c r="C246">
        <f t="shared" si="4"/>
        <v>0</v>
      </c>
      <c r="D246">
        <f>ekodom34[[#This Row],[retencja]]+ekodom34[[#This Row],[Stan przed]]</f>
        <v>388</v>
      </c>
      <c r="E246">
        <f>IF(ekodom34[[#This Row],[Dzień tygodnia]] = 3, 260, 190)</f>
        <v>190</v>
      </c>
      <c r="F246">
        <f>WEEKDAY(ekodom34[[#This Row],[Data]],2)</f>
        <v>5</v>
      </c>
      <c r="G246" s="4">
        <f>IF(ekodom34[[#This Row],[retencja]]= 0, G245+1, 0)</f>
        <v>0</v>
      </c>
      <c r="H246" s="4">
        <f>IF(AND(AND(ekodom34[[#This Row],[Dni bez deszczu dp]] &gt;= 5, MOD(ekodom34[[#This Row],[Dni bez deszczu dp]], 5) = 0), ekodom34[[#This Row],[Czy dobry przedział ]] = "TAK"), 300, 0)</f>
        <v>0</v>
      </c>
      <c r="I246" s="4" t="str">
        <f>IF(AND(ekodom34[[#This Row],[Data]] &gt;= DATE(2022,4,1), ekodom34[[#This Row],[Data]]&lt;=DATE(2022,9, 30)), "TAK", "NIE")</f>
        <v>TAK</v>
      </c>
      <c r="J246" s="4">
        <f>ekodom34[[#This Row],[Zużycie rodzinne]]+ekodom34[[#This Row],[Specjalne dolanie]]</f>
        <v>190</v>
      </c>
      <c r="K246" s="4">
        <f>ekodom34[[#This Row],[Stan po renetcji]]-ekodom34[[#This Row],[Zmiana]]</f>
        <v>198</v>
      </c>
      <c r="L246" s="4">
        <f>MAX(ekodom34[[#This Row],[Zbiornik po zmianie]],0)</f>
        <v>198</v>
      </c>
    </row>
    <row r="247" spans="1:12" x14ac:dyDescent="0.45">
      <c r="A247" s="1">
        <v>44807</v>
      </c>
      <c r="B247">
        <v>415</v>
      </c>
      <c r="C247">
        <f t="shared" si="4"/>
        <v>198</v>
      </c>
      <c r="D247">
        <f>ekodom34[[#This Row],[retencja]]+ekodom34[[#This Row],[Stan przed]]</f>
        <v>613</v>
      </c>
      <c r="E247">
        <f>IF(ekodom34[[#This Row],[Dzień tygodnia]] = 3, 260, 190)</f>
        <v>190</v>
      </c>
      <c r="F247">
        <f>WEEKDAY(ekodom34[[#This Row],[Data]],2)</f>
        <v>6</v>
      </c>
      <c r="G247" s="4">
        <f>IF(ekodom34[[#This Row],[retencja]]= 0, G246+1, 0)</f>
        <v>0</v>
      </c>
      <c r="H247" s="4">
        <f>IF(AND(AND(ekodom34[[#This Row],[Dni bez deszczu dp]] &gt;= 5, MOD(ekodom34[[#This Row],[Dni bez deszczu dp]], 5) = 0), ekodom34[[#This Row],[Czy dobry przedział ]] = "TAK"), 300, 0)</f>
        <v>0</v>
      </c>
      <c r="I247" s="4" t="str">
        <f>IF(AND(ekodom34[[#This Row],[Data]] &gt;= DATE(2022,4,1), ekodom34[[#This Row],[Data]]&lt;=DATE(2022,9, 30)), "TAK", "NIE")</f>
        <v>TAK</v>
      </c>
      <c r="J247" s="4">
        <f>ekodom34[[#This Row],[Zużycie rodzinne]]+ekodom34[[#This Row],[Specjalne dolanie]]</f>
        <v>190</v>
      </c>
      <c r="K247" s="4">
        <f>ekodom34[[#This Row],[Stan po renetcji]]-ekodom34[[#This Row],[Zmiana]]</f>
        <v>423</v>
      </c>
      <c r="L247" s="4">
        <f>MAX(ekodom34[[#This Row],[Zbiornik po zmianie]],0)</f>
        <v>423</v>
      </c>
    </row>
    <row r="248" spans="1:12" x14ac:dyDescent="0.45">
      <c r="A248" s="1">
        <v>44808</v>
      </c>
      <c r="B248">
        <v>560</v>
      </c>
      <c r="C248">
        <f t="shared" si="4"/>
        <v>423</v>
      </c>
      <c r="D248">
        <f>ekodom34[[#This Row],[retencja]]+ekodom34[[#This Row],[Stan przed]]</f>
        <v>983</v>
      </c>
      <c r="E248">
        <f>IF(ekodom34[[#This Row],[Dzień tygodnia]] = 3, 260, 190)</f>
        <v>190</v>
      </c>
      <c r="F248">
        <f>WEEKDAY(ekodom34[[#This Row],[Data]],2)</f>
        <v>7</v>
      </c>
      <c r="G248" s="4">
        <f>IF(ekodom34[[#This Row],[retencja]]= 0, G247+1, 0)</f>
        <v>0</v>
      </c>
      <c r="H248" s="4">
        <f>IF(AND(AND(ekodom34[[#This Row],[Dni bez deszczu dp]] &gt;= 5, MOD(ekodom34[[#This Row],[Dni bez deszczu dp]], 5) = 0), ekodom34[[#This Row],[Czy dobry przedział ]] = "TAK"), 300, 0)</f>
        <v>0</v>
      </c>
      <c r="I248" s="4" t="str">
        <f>IF(AND(ekodom34[[#This Row],[Data]] &gt;= DATE(2022,4,1), ekodom34[[#This Row],[Data]]&lt;=DATE(2022,9, 30)), "TAK", "NIE")</f>
        <v>TAK</v>
      </c>
      <c r="J248" s="4">
        <f>ekodom34[[#This Row],[Zużycie rodzinne]]+ekodom34[[#This Row],[Specjalne dolanie]]</f>
        <v>190</v>
      </c>
      <c r="K248" s="4">
        <f>ekodom34[[#This Row],[Stan po renetcji]]-ekodom34[[#This Row],[Zmiana]]</f>
        <v>793</v>
      </c>
      <c r="L248" s="4">
        <f>MAX(ekodom34[[#This Row],[Zbiornik po zmianie]],0)</f>
        <v>793</v>
      </c>
    </row>
    <row r="249" spans="1:12" x14ac:dyDescent="0.45">
      <c r="A249" s="1">
        <v>44809</v>
      </c>
      <c r="B249">
        <v>467</v>
      </c>
      <c r="C249">
        <f t="shared" si="4"/>
        <v>793</v>
      </c>
      <c r="D249">
        <f>ekodom34[[#This Row],[retencja]]+ekodom34[[#This Row],[Stan przed]]</f>
        <v>1260</v>
      </c>
      <c r="E249">
        <f>IF(ekodom34[[#This Row],[Dzień tygodnia]] = 3, 260, 190)</f>
        <v>190</v>
      </c>
      <c r="F249">
        <f>WEEKDAY(ekodom34[[#This Row],[Data]],2)</f>
        <v>1</v>
      </c>
      <c r="G249" s="4">
        <f>IF(ekodom34[[#This Row],[retencja]]= 0, G248+1, 0)</f>
        <v>0</v>
      </c>
      <c r="H249" s="4">
        <f>IF(AND(AND(ekodom34[[#This Row],[Dni bez deszczu dp]] &gt;= 5, MOD(ekodom34[[#This Row],[Dni bez deszczu dp]], 5) = 0), ekodom34[[#This Row],[Czy dobry przedział ]] = "TAK"), 300, 0)</f>
        <v>0</v>
      </c>
      <c r="I249" s="4" t="str">
        <f>IF(AND(ekodom34[[#This Row],[Data]] &gt;= DATE(2022,4,1), ekodom34[[#This Row],[Data]]&lt;=DATE(2022,9, 30)), "TAK", "NIE")</f>
        <v>TAK</v>
      </c>
      <c r="J249" s="4">
        <f>ekodom34[[#This Row],[Zużycie rodzinne]]+ekodom34[[#This Row],[Specjalne dolanie]]</f>
        <v>190</v>
      </c>
      <c r="K249" s="4">
        <f>ekodom34[[#This Row],[Stan po renetcji]]-ekodom34[[#This Row],[Zmiana]]</f>
        <v>1070</v>
      </c>
      <c r="L249" s="4">
        <f>MAX(ekodom34[[#This Row],[Zbiornik po zmianie]],0)</f>
        <v>1070</v>
      </c>
    </row>
    <row r="250" spans="1:12" x14ac:dyDescent="0.45">
      <c r="A250" s="1">
        <v>44810</v>
      </c>
      <c r="B250">
        <v>517</v>
      </c>
      <c r="C250">
        <f t="shared" si="4"/>
        <v>1070</v>
      </c>
      <c r="D250">
        <f>ekodom34[[#This Row],[retencja]]+ekodom34[[#This Row],[Stan przed]]</f>
        <v>1587</v>
      </c>
      <c r="E250">
        <f>IF(ekodom34[[#This Row],[Dzień tygodnia]] = 3, 260, 190)</f>
        <v>190</v>
      </c>
      <c r="F250">
        <f>WEEKDAY(ekodom34[[#This Row],[Data]],2)</f>
        <v>2</v>
      </c>
      <c r="G250" s="4">
        <f>IF(ekodom34[[#This Row],[retencja]]= 0, G249+1, 0)</f>
        <v>0</v>
      </c>
      <c r="H250" s="4">
        <f>IF(AND(AND(ekodom34[[#This Row],[Dni bez deszczu dp]] &gt;= 5, MOD(ekodom34[[#This Row],[Dni bez deszczu dp]], 5) = 0), ekodom34[[#This Row],[Czy dobry przedział ]] = "TAK"), 300, 0)</f>
        <v>0</v>
      </c>
      <c r="I250" s="4" t="str">
        <f>IF(AND(ekodom34[[#This Row],[Data]] &gt;= DATE(2022,4,1), ekodom34[[#This Row],[Data]]&lt;=DATE(2022,9, 30)), "TAK", "NIE")</f>
        <v>TAK</v>
      </c>
      <c r="J250" s="4">
        <f>ekodom34[[#This Row],[Zużycie rodzinne]]+ekodom34[[#This Row],[Specjalne dolanie]]</f>
        <v>190</v>
      </c>
      <c r="K250" s="4">
        <f>ekodom34[[#This Row],[Stan po renetcji]]-ekodom34[[#This Row],[Zmiana]]</f>
        <v>1397</v>
      </c>
      <c r="L250" s="4">
        <f>MAX(ekodom34[[#This Row],[Zbiornik po zmianie]],0)</f>
        <v>1397</v>
      </c>
    </row>
    <row r="251" spans="1:12" x14ac:dyDescent="0.45">
      <c r="A251" s="1">
        <v>44811</v>
      </c>
      <c r="B251">
        <v>552</v>
      </c>
      <c r="C251">
        <f t="shared" si="4"/>
        <v>1397</v>
      </c>
      <c r="D251">
        <f>ekodom34[[#This Row],[retencja]]+ekodom34[[#This Row],[Stan przed]]</f>
        <v>1949</v>
      </c>
      <c r="E251">
        <f>IF(ekodom34[[#This Row],[Dzień tygodnia]] = 3, 260, 190)</f>
        <v>260</v>
      </c>
      <c r="F251">
        <f>WEEKDAY(ekodom34[[#This Row],[Data]],2)</f>
        <v>3</v>
      </c>
      <c r="G251" s="4">
        <f>IF(ekodom34[[#This Row],[retencja]]= 0, G250+1, 0)</f>
        <v>0</v>
      </c>
      <c r="H251" s="4">
        <f>IF(AND(AND(ekodom34[[#This Row],[Dni bez deszczu dp]] &gt;= 5, MOD(ekodom34[[#This Row],[Dni bez deszczu dp]], 5) = 0), ekodom34[[#This Row],[Czy dobry przedział ]] = "TAK"), 300, 0)</f>
        <v>0</v>
      </c>
      <c r="I251" s="4" t="str">
        <f>IF(AND(ekodom34[[#This Row],[Data]] &gt;= DATE(2022,4,1), ekodom34[[#This Row],[Data]]&lt;=DATE(2022,9, 30)), "TAK", "NIE")</f>
        <v>TAK</v>
      </c>
      <c r="J251" s="4">
        <f>ekodom34[[#This Row],[Zużycie rodzinne]]+ekodom34[[#This Row],[Specjalne dolanie]]</f>
        <v>260</v>
      </c>
      <c r="K251" s="4">
        <f>ekodom34[[#This Row],[Stan po renetcji]]-ekodom34[[#This Row],[Zmiana]]</f>
        <v>1689</v>
      </c>
      <c r="L251" s="4">
        <f>MAX(ekodom34[[#This Row],[Zbiornik po zmianie]],0)</f>
        <v>1689</v>
      </c>
    </row>
    <row r="252" spans="1:12" x14ac:dyDescent="0.45">
      <c r="A252" s="1">
        <v>44812</v>
      </c>
      <c r="B252">
        <v>0</v>
      </c>
      <c r="C252">
        <f t="shared" si="4"/>
        <v>1689</v>
      </c>
      <c r="D252">
        <f>ekodom34[[#This Row],[retencja]]+ekodom34[[#This Row],[Stan przed]]</f>
        <v>1689</v>
      </c>
      <c r="E252">
        <f>IF(ekodom34[[#This Row],[Dzień tygodnia]] = 3, 260, 190)</f>
        <v>190</v>
      </c>
      <c r="F252">
        <f>WEEKDAY(ekodom34[[#This Row],[Data]],2)</f>
        <v>4</v>
      </c>
      <c r="G252" s="4">
        <f>IF(ekodom34[[#This Row],[retencja]]= 0, G251+1, 0)</f>
        <v>1</v>
      </c>
      <c r="H252" s="4">
        <f>IF(AND(AND(ekodom34[[#This Row],[Dni bez deszczu dp]] &gt;= 5, MOD(ekodom34[[#This Row],[Dni bez deszczu dp]], 5) = 0), ekodom34[[#This Row],[Czy dobry przedział ]] = "TAK"), 300, 0)</f>
        <v>0</v>
      </c>
      <c r="I252" s="4" t="str">
        <f>IF(AND(ekodom34[[#This Row],[Data]] &gt;= DATE(2022,4,1), ekodom34[[#This Row],[Data]]&lt;=DATE(2022,9, 30)), "TAK", "NIE")</f>
        <v>TAK</v>
      </c>
      <c r="J252" s="4">
        <f>ekodom34[[#This Row],[Zużycie rodzinne]]+ekodom34[[#This Row],[Specjalne dolanie]]</f>
        <v>190</v>
      </c>
      <c r="K252" s="4">
        <f>ekodom34[[#This Row],[Stan po renetcji]]-ekodom34[[#This Row],[Zmiana]]</f>
        <v>1499</v>
      </c>
      <c r="L252" s="4">
        <f>MAX(ekodom34[[#This Row],[Zbiornik po zmianie]],0)</f>
        <v>1499</v>
      </c>
    </row>
    <row r="253" spans="1:12" x14ac:dyDescent="0.45">
      <c r="A253" s="1">
        <v>44813</v>
      </c>
      <c r="B253">
        <v>0</v>
      </c>
      <c r="C253">
        <f t="shared" si="4"/>
        <v>1499</v>
      </c>
      <c r="D253">
        <f>ekodom34[[#This Row],[retencja]]+ekodom34[[#This Row],[Stan przed]]</f>
        <v>1499</v>
      </c>
      <c r="E253">
        <f>IF(ekodom34[[#This Row],[Dzień tygodnia]] = 3, 260, 190)</f>
        <v>190</v>
      </c>
      <c r="F253">
        <f>WEEKDAY(ekodom34[[#This Row],[Data]],2)</f>
        <v>5</v>
      </c>
      <c r="G253" s="4">
        <f>IF(ekodom34[[#This Row],[retencja]]= 0, G252+1, 0)</f>
        <v>2</v>
      </c>
      <c r="H253" s="4">
        <f>IF(AND(AND(ekodom34[[#This Row],[Dni bez deszczu dp]] &gt;= 5, MOD(ekodom34[[#This Row],[Dni bez deszczu dp]], 5) = 0), ekodom34[[#This Row],[Czy dobry przedział ]] = "TAK"), 300, 0)</f>
        <v>0</v>
      </c>
      <c r="I253" s="4" t="str">
        <f>IF(AND(ekodom34[[#This Row],[Data]] &gt;= DATE(2022,4,1), ekodom34[[#This Row],[Data]]&lt;=DATE(2022,9, 30)), "TAK", "NIE")</f>
        <v>TAK</v>
      </c>
      <c r="J253" s="4">
        <f>ekodom34[[#This Row],[Zużycie rodzinne]]+ekodom34[[#This Row],[Specjalne dolanie]]</f>
        <v>190</v>
      </c>
      <c r="K253" s="4">
        <f>ekodom34[[#This Row],[Stan po renetcji]]-ekodom34[[#This Row],[Zmiana]]</f>
        <v>1309</v>
      </c>
      <c r="L253" s="4">
        <f>MAX(ekodom34[[#This Row],[Zbiornik po zmianie]],0)</f>
        <v>1309</v>
      </c>
    </row>
    <row r="254" spans="1:12" x14ac:dyDescent="0.45">
      <c r="A254" s="1">
        <v>44814</v>
      </c>
      <c r="B254">
        <v>0</v>
      </c>
      <c r="C254">
        <f t="shared" si="4"/>
        <v>1309</v>
      </c>
      <c r="D254">
        <f>ekodom34[[#This Row],[retencja]]+ekodom34[[#This Row],[Stan przed]]</f>
        <v>1309</v>
      </c>
      <c r="E254">
        <f>IF(ekodom34[[#This Row],[Dzień tygodnia]] = 3, 260, 190)</f>
        <v>190</v>
      </c>
      <c r="F254">
        <f>WEEKDAY(ekodom34[[#This Row],[Data]],2)</f>
        <v>6</v>
      </c>
      <c r="G254" s="4">
        <f>IF(ekodom34[[#This Row],[retencja]]= 0, G253+1, 0)</f>
        <v>3</v>
      </c>
      <c r="H254" s="4">
        <f>IF(AND(AND(ekodom34[[#This Row],[Dni bez deszczu dp]] &gt;= 5, MOD(ekodom34[[#This Row],[Dni bez deszczu dp]], 5) = 0), ekodom34[[#This Row],[Czy dobry przedział ]] = "TAK"), 300, 0)</f>
        <v>0</v>
      </c>
      <c r="I254" s="4" t="str">
        <f>IF(AND(ekodom34[[#This Row],[Data]] &gt;= DATE(2022,4,1), ekodom34[[#This Row],[Data]]&lt;=DATE(2022,9, 30)), "TAK", "NIE")</f>
        <v>TAK</v>
      </c>
      <c r="J254" s="4">
        <f>ekodom34[[#This Row],[Zużycie rodzinne]]+ekodom34[[#This Row],[Specjalne dolanie]]</f>
        <v>190</v>
      </c>
      <c r="K254" s="4">
        <f>ekodom34[[#This Row],[Stan po renetcji]]-ekodom34[[#This Row],[Zmiana]]</f>
        <v>1119</v>
      </c>
      <c r="L254" s="4">
        <f>MAX(ekodom34[[#This Row],[Zbiornik po zmianie]],0)</f>
        <v>1119</v>
      </c>
    </row>
    <row r="255" spans="1:12" x14ac:dyDescent="0.45">
      <c r="A255" s="1">
        <v>44815</v>
      </c>
      <c r="B255">
        <v>0</v>
      </c>
      <c r="C255">
        <f t="shared" si="4"/>
        <v>1119</v>
      </c>
      <c r="D255">
        <f>ekodom34[[#This Row],[retencja]]+ekodom34[[#This Row],[Stan przed]]</f>
        <v>1119</v>
      </c>
      <c r="E255">
        <f>IF(ekodom34[[#This Row],[Dzień tygodnia]] = 3, 260, 190)</f>
        <v>190</v>
      </c>
      <c r="F255">
        <f>WEEKDAY(ekodom34[[#This Row],[Data]],2)</f>
        <v>7</v>
      </c>
      <c r="G255" s="4">
        <f>IF(ekodom34[[#This Row],[retencja]]= 0, G254+1, 0)</f>
        <v>4</v>
      </c>
      <c r="H255" s="4">
        <f>IF(AND(AND(ekodom34[[#This Row],[Dni bez deszczu dp]] &gt;= 5, MOD(ekodom34[[#This Row],[Dni bez deszczu dp]], 5) = 0), ekodom34[[#This Row],[Czy dobry przedział ]] = "TAK"), 300, 0)</f>
        <v>0</v>
      </c>
      <c r="I255" s="4" t="str">
        <f>IF(AND(ekodom34[[#This Row],[Data]] &gt;= DATE(2022,4,1), ekodom34[[#This Row],[Data]]&lt;=DATE(2022,9, 30)), "TAK", "NIE")</f>
        <v>TAK</v>
      </c>
      <c r="J255" s="4">
        <f>ekodom34[[#This Row],[Zużycie rodzinne]]+ekodom34[[#This Row],[Specjalne dolanie]]</f>
        <v>190</v>
      </c>
      <c r="K255" s="4">
        <f>ekodom34[[#This Row],[Stan po renetcji]]-ekodom34[[#This Row],[Zmiana]]</f>
        <v>929</v>
      </c>
      <c r="L255" s="4">
        <f>MAX(ekodom34[[#This Row],[Zbiornik po zmianie]],0)</f>
        <v>929</v>
      </c>
    </row>
    <row r="256" spans="1:12" x14ac:dyDescent="0.45">
      <c r="A256" s="1">
        <v>44816</v>
      </c>
      <c r="B256">
        <v>435</v>
      </c>
      <c r="C256">
        <f t="shared" si="4"/>
        <v>929</v>
      </c>
      <c r="D256">
        <f>ekodom34[[#This Row],[retencja]]+ekodom34[[#This Row],[Stan przed]]</f>
        <v>1364</v>
      </c>
      <c r="E256">
        <f>IF(ekodom34[[#This Row],[Dzień tygodnia]] = 3, 260, 190)</f>
        <v>190</v>
      </c>
      <c r="F256">
        <f>WEEKDAY(ekodom34[[#This Row],[Data]],2)</f>
        <v>1</v>
      </c>
      <c r="G256" s="4">
        <f>IF(ekodom34[[#This Row],[retencja]]= 0, G255+1, 0)</f>
        <v>0</v>
      </c>
      <c r="H256" s="4">
        <f>IF(AND(AND(ekodom34[[#This Row],[Dni bez deszczu dp]] &gt;= 5, MOD(ekodom34[[#This Row],[Dni bez deszczu dp]], 5) = 0), ekodom34[[#This Row],[Czy dobry przedział ]] = "TAK"), 300, 0)</f>
        <v>0</v>
      </c>
      <c r="I256" s="4" t="str">
        <f>IF(AND(ekodom34[[#This Row],[Data]] &gt;= DATE(2022,4,1), ekodom34[[#This Row],[Data]]&lt;=DATE(2022,9, 30)), "TAK", "NIE")</f>
        <v>TAK</v>
      </c>
      <c r="J256" s="4">
        <f>ekodom34[[#This Row],[Zużycie rodzinne]]+ekodom34[[#This Row],[Specjalne dolanie]]</f>
        <v>190</v>
      </c>
      <c r="K256" s="4">
        <f>ekodom34[[#This Row],[Stan po renetcji]]-ekodom34[[#This Row],[Zmiana]]</f>
        <v>1174</v>
      </c>
      <c r="L256" s="4">
        <f>MAX(ekodom34[[#This Row],[Zbiornik po zmianie]],0)</f>
        <v>1174</v>
      </c>
    </row>
    <row r="257" spans="1:12" x14ac:dyDescent="0.45">
      <c r="A257" s="1">
        <v>44817</v>
      </c>
      <c r="B257">
        <v>406</v>
      </c>
      <c r="C257">
        <f t="shared" si="4"/>
        <v>1174</v>
      </c>
      <c r="D257">
        <f>ekodom34[[#This Row],[retencja]]+ekodom34[[#This Row],[Stan przed]]</f>
        <v>1580</v>
      </c>
      <c r="E257">
        <f>IF(ekodom34[[#This Row],[Dzień tygodnia]] = 3, 260, 190)</f>
        <v>190</v>
      </c>
      <c r="F257">
        <f>WEEKDAY(ekodom34[[#This Row],[Data]],2)</f>
        <v>2</v>
      </c>
      <c r="G257" s="4">
        <f>IF(ekodom34[[#This Row],[retencja]]= 0, G256+1, 0)</f>
        <v>0</v>
      </c>
      <c r="H257" s="4">
        <f>IF(AND(AND(ekodom34[[#This Row],[Dni bez deszczu dp]] &gt;= 5, MOD(ekodom34[[#This Row],[Dni bez deszczu dp]], 5) = 0), ekodom34[[#This Row],[Czy dobry przedział ]] = "TAK"), 300, 0)</f>
        <v>0</v>
      </c>
      <c r="I257" s="4" t="str">
        <f>IF(AND(ekodom34[[#This Row],[Data]] &gt;= DATE(2022,4,1), ekodom34[[#This Row],[Data]]&lt;=DATE(2022,9, 30)), "TAK", "NIE")</f>
        <v>TAK</v>
      </c>
      <c r="J257" s="4">
        <f>ekodom34[[#This Row],[Zużycie rodzinne]]+ekodom34[[#This Row],[Specjalne dolanie]]</f>
        <v>190</v>
      </c>
      <c r="K257" s="4">
        <f>ekodom34[[#This Row],[Stan po renetcji]]-ekodom34[[#This Row],[Zmiana]]</f>
        <v>1390</v>
      </c>
      <c r="L257" s="4">
        <f>MAX(ekodom34[[#This Row],[Zbiornik po zmianie]],0)</f>
        <v>1390</v>
      </c>
    </row>
    <row r="258" spans="1:12" x14ac:dyDescent="0.45">
      <c r="A258" s="1">
        <v>44818</v>
      </c>
      <c r="B258">
        <v>0</v>
      </c>
      <c r="C258">
        <f t="shared" si="4"/>
        <v>1390</v>
      </c>
      <c r="D258">
        <f>ekodom34[[#This Row],[retencja]]+ekodom34[[#This Row],[Stan przed]]</f>
        <v>1390</v>
      </c>
      <c r="E258">
        <f>IF(ekodom34[[#This Row],[Dzień tygodnia]] = 3, 260, 190)</f>
        <v>260</v>
      </c>
      <c r="F258">
        <f>WEEKDAY(ekodom34[[#This Row],[Data]],2)</f>
        <v>3</v>
      </c>
      <c r="G258" s="4">
        <f>IF(ekodom34[[#This Row],[retencja]]= 0, G257+1, 0)</f>
        <v>1</v>
      </c>
      <c r="H258" s="4">
        <f>IF(AND(AND(ekodom34[[#This Row],[Dni bez deszczu dp]] &gt;= 5, MOD(ekodom34[[#This Row],[Dni bez deszczu dp]], 5) = 0), ekodom34[[#This Row],[Czy dobry przedział ]] = "TAK"), 300, 0)</f>
        <v>0</v>
      </c>
      <c r="I258" s="4" t="str">
        <f>IF(AND(ekodom34[[#This Row],[Data]] &gt;= DATE(2022,4,1), ekodom34[[#This Row],[Data]]&lt;=DATE(2022,9, 30)), "TAK", "NIE")</f>
        <v>TAK</v>
      </c>
      <c r="J258" s="4">
        <f>ekodom34[[#This Row],[Zużycie rodzinne]]+ekodom34[[#This Row],[Specjalne dolanie]]</f>
        <v>260</v>
      </c>
      <c r="K258" s="4">
        <f>ekodom34[[#This Row],[Stan po renetcji]]-ekodom34[[#This Row],[Zmiana]]</f>
        <v>1130</v>
      </c>
      <c r="L258" s="4">
        <f>MAX(ekodom34[[#This Row],[Zbiornik po zmianie]],0)</f>
        <v>1130</v>
      </c>
    </row>
    <row r="259" spans="1:12" x14ac:dyDescent="0.45">
      <c r="A259" s="1">
        <v>44819</v>
      </c>
      <c r="B259">
        <v>0</v>
      </c>
      <c r="C259">
        <f t="shared" si="4"/>
        <v>1130</v>
      </c>
      <c r="D259">
        <f>ekodom34[[#This Row],[retencja]]+ekodom34[[#This Row],[Stan przed]]</f>
        <v>1130</v>
      </c>
      <c r="E259">
        <f>IF(ekodom34[[#This Row],[Dzień tygodnia]] = 3, 260, 190)</f>
        <v>190</v>
      </c>
      <c r="F259">
        <f>WEEKDAY(ekodom34[[#This Row],[Data]],2)</f>
        <v>4</v>
      </c>
      <c r="G259" s="4">
        <f>IF(ekodom34[[#This Row],[retencja]]= 0, G258+1, 0)</f>
        <v>2</v>
      </c>
      <c r="H259" s="4">
        <f>IF(AND(AND(ekodom34[[#This Row],[Dni bez deszczu dp]] &gt;= 5, MOD(ekodom34[[#This Row],[Dni bez deszczu dp]], 5) = 0), ekodom34[[#This Row],[Czy dobry przedział ]] = "TAK"), 300, 0)</f>
        <v>0</v>
      </c>
      <c r="I259" s="4" t="str">
        <f>IF(AND(ekodom34[[#This Row],[Data]] &gt;= DATE(2022,4,1), ekodom34[[#This Row],[Data]]&lt;=DATE(2022,9, 30)), "TAK", "NIE")</f>
        <v>TAK</v>
      </c>
      <c r="J259" s="4">
        <f>ekodom34[[#This Row],[Zużycie rodzinne]]+ekodom34[[#This Row],[Specjalne dolanie]]</f>
        <v>190</v>
      </c>
      <c r="K259" s="4">
        <f>ekodom34[[#This Row],[Stan po renetcji]]-ekodom34[[#This Row],[Zmiana]]</f>
        <v>940</v>
      </c>
      <c r="L259" s="4">
        <f>MAX(ekodom34[[#This Row],[Zbiornik po zmianie]],0)</f>
        <v>940</v>
      </c>
    </row>
    <row r="260" spans="1:12" x14ac:dyDescent="0.45">
      <c r="A260" s="1">
        <v>44820</v>
      </c>
      <c r="B260">
        <v>0</v>
      </c>
      <c r="C260">
        <f t="shared" ref="C260:C323" si="5">L259</f>
        <v>940</v>
      </c>
      <c r="D260">
        <f>ekodom34[[#This Row],[retencja]]+ekodom34[[#This Row],[Stan przed]]</f>
        <v>940</v>
      </c>
      <c r="E260">
        <f>IF(ekodom34[[#This Row],[Dzień tygodnia]] = 3, 260, 190)</f>
        <v>190</v>
      </c>
      <c r="F260">
        <f>WEEKDAY(ekodom34[[#This Row],[Data]],2)</f>
        <v>5</v>
      </c>
      <c r="G260" s="4">
        <f>IF(ekodom34[[#This Row],[retencja]]= 0, G259+1, 0)</f>
        <v>3</v>
      </c>
      <c r="H260" s="4">
        <f>IF(AND(AND(ekodom34[[#This Row],[Dni bez deszczu dp]] &gt;= 5, MOD(ekodom34[[#This Row],[Dni bez deszczu dp]], 5) = 0), ekodom34[[#This Row],[Czy dobry przedział ]] = "TAK"), 300, 0)</f>
        <v>0</v>
      </c>
      <c r="I260" s="4" t="str">
        <f>IF(AND(ekodom34[[#This Row],[Data]] &gt;= DATE(2022,4,1), ekodom34[[#This Row],[Data]]&lt;=DATE(2022,9, 30)), "TAK", "NIE")</f>
        <v>TAK</v>
      </c>
      <c r="J260" s="4">
        <f>ekodom34[[#This Row],[Zużycie rodzinne]]+ekodom34[[#This Row],[Specjalne dolanie]]</f>
        <v>190</v>
      </c>
      <c r="K260" s="4">
        <f>ekodom34[[#This Row],[Stan po renetcji]]-ekodom34[[#This Row],[Zmiana]]</f>
        <v>750</v>
      </c>
      <c r="L260" s="4">
        <f>MAX(ekodom34[[#This Row],[Zbiornik po zmianie]],0)</f>
        <v>750</v>
      </c>
    </row>
    <row r="261" spans="1:12" x14ac:dyDescent="0.45">
      <c r="A261" s="1">
        <v>44821</v>
      </c>
      <c r="B261">
        <v>0</v>
      </c>
      <c r="C261">
        <f t="shared" si="5"/>
        <v>750</v>
      </c>
      <c r="D261">
        <f>ekodom34[[#This Row],[retencja]]+ekodom34[[#This Row],[Stan przed]]</f>
        <v>750</v>
      </c>
      <c r="E261">
        <f>IF(ekodom34[[#This Row],[Dzień tygodnia]] = 3, 260, 190)</f>
        <v>190</v>
      </c>
      <c r="F261">
        <f>WEEKDAY(ekodom34[[#This Row],[Data]],2)</f>
        <v>6</v>
      </c>
      <c r="G261" s="4">
        <f>IF(ekodom34[[#This Row],[retencja]]= 0, G260+1, 0)</f>
        <v>4</v>
      </c>
      <c r="H261" s="4">
        <f>IF(AND(AND(ekodom34[[#This Row],[Dni bez deszczu dp]] &gt;= 5, MOD(ekodom34[[#This Row],[Dni bez deszczu dp]], 5) = 0), ekodom34[[#This Row],[Czy dobry przedział ]] = "TAK"), 300, 0)</f>
        <v>0</v>
      </c>
      <c r="I261" s="4" t="str">
        <f>IF(AND(ekodom34[[#This Row],[Data]] &gt;= DATE(2022,4,1), ekodom34[[#This Row],[Data]]&lt;=DATE(2022,9, 30)), "TAK", "NIE")</f>
        <v>TAK</v>
      </c>
      <c r="J261" s="4">
        <f>ekodom34[[#This Row],[Zużycie rodzinne]]+ekodom34[[#This Row],[Specjalne dolanie]]</f>
        <v>190</v>
      </c>
      <c r="K261" s="4">
        <f>ekodom34[[#This Row],[Stan po renetcji]]-ekodom34[[#This Row],[Zmiana]]</f>
        <v>560</v>
      </c>
      <c r="L261" s="4">
        <f>MAX(ekodom34[[#This Row],[Zbiornik po zmianie]],0)</f>
        <v>560</v>
      </c>
    </row>
    <row r="262" spans="1:12" x14ac:dyDescent="0.45">
      <c r="A262" s="1">
        <v>44822</v>
      </c>
      <c r="B262">
        <v>0</v>
      </c>
      <c r="C262">
        <f t="shared" si="5"/>
        <v>560</v>
      </c>
      <c r="D262">
        <f>ekodom34[[#This Row],[retencja]]+ekodom34[[#This Row],[Stan przed]]</f>
        <v>560</v>
      </c>
      <c r="E262">
        <f>IF(ekodom34[[#This Row],[Dzień tygodnia]] = 3, 260, 190)</f>
        <v>190</v>
      </c>
      <c r="F262">
        <f>WEEKDAY(ekodom34[[#This Row],[Data]],2)</f>
        <v>7</v>
      </c>
      <c r="G262" s="4">
        <f>IF(ekodom34[[#This Row],[retencja]]= 0, G261+1, 0)</f>
        <v>5</v>
      </c>
      <c r="H262" s="4">
        <f>IF(AND(AND(ekodom34[[#This Row],[Dni bez deszczu dp]] &gt;= 5, MOD(ekodom34[[#This Row],[Dni bez deszczu dp]], 5) = 0), ekodom34[[#This Row],[Czy dobry przedział ]] = "TAK"), 300, 0)</f>
        <v>300</v>
      </c>
      <c r="I262" s="4" t="str">
        <f>IF(AND(ekodom34[[#This Row],[Data]] &gt;= DATE(2022,4,1), ekodom34[[#This Row],[Data]]&lt;=DATE(2022,9, 30)), "TAK", "NIE")</f>
        <v>TAK</v>
      </c>
      <c r="J262" s="4">
        <f>ekodom34[[#This Row],[Zużycie rodzinne]]+ekodom34[[#This Row],[Specjalne dolanie]]</f>
        <v>490</v>
      </c>
      <c r="K262" s="4">
        <f>ekodom34[[#This Row],[Stan po renetcji]]-ekodom34[[#This Row],[Zmiana]]</f>
        <v>70</v>
      </c>
      <c r="L262" s="4">
        <f>MAX(ekodom34[[#This Row],[Zbiornik po zmianie]],0)</f>
        <v>70</v>
      </c>
    </row>
    <row r="263" spans="1:12" x14ac:dyDescent="0.45">
      <c r="A263" s="1">
        <v>44823</v>
      </c>
      <c r="B263">
        <v>353</v>
      </c>
      <c r="C263">
        <f t="shared" si="5"/>
        <v>70</v>
      </c>
      <c r="D263">
        <f>ekodom34[[#This Row],[retencja]]+ekodom34[[#This Row],[Stan przed]]</f>
        <v>423</v>
      </c>
      <c r="E263">
        <f>IF(ekodom34[[#This Row],[Dzień tygodnia]] = 3, 260, 190)</f>
        <v>190</v>
      </c>
      <c r="F263">
        <f>WEEKDAY(ekodom34[[#This Row],[Data]],2)</f>
        <v>1</v>
      </c>
      <c r="G263" s="4">
        <f>IF(ekodom34[[#This Row],[retencja]]= 0, G262+1, 0)</f>
        <v>0</v>
      </c>
      <c r="H263" s="4">
        <f>IF(AND(AND(ekodom34[[#This Row],[Dni bez deszczu dp]] &gt;= 5, MOD(ekodom34[[#This Row],[Dni bez deszczu dp]], 5) = 0), ekodom34[[#This Row],[Czy dobry przedział ]] = "TAK"), 300, 0)</f>
        <v>0</v>
      </c>
      <c r="I263" s="4" t="str">
        <f>IF(AND(ekodom34[[#This Row],[Data]] &gt;= DATE(2022,4,1), ekodom34[[#This Row],[Data]]&lt;=DATE(2022,9, 30)), "TAK", "NIE")</f>
        <v>TAK</v>
      </c>
      <c r="J263" s="4">
        <f>ekodom34[[#This Row],[Zużycie rodzinne]]+ekodom34[[#This Row],[Specjalne dolanie]]</f>
        <v>190</v>
      </c>
      <c r="K263" s="4">
        <f>ekodom34[[#This Row],[Stan po renetcji]]-ekodom34[[#This Row],[Zmiana]]</f>
        <v>233</v>
      </c>
      <c r="L263" s="4">
        <f>MAX(ekodom34[[#This Row],[Zbiornik po zmianie]],0)</f>
        <v>233</v>
      </c>
    </row>
    <row r="264" spans="1:12" x14ac:dyDescent="0.45">
      <c r="A264" s="1">
        <v>44824</v>
      </c>
      <c r="B264">
        <v>476</v>
      </c>
      <c r="C264">
        <f t="shared" si="5"/>
        <v>233</v>
      </c>
      <c r="D264">
        <f>ekodom34[[#This Row],[retencja]]+ekodom34[[#This Row],[Stan przed]]</f>
        <v>709</v>
      </c>
      <c r="E264">
        <f>IF(ekodom34[[#This Row],[Dzień tygodnia]] = 3, 260, 190)</f>
        <v>190</v>
      </c>
      <c r="F264">
        <f>WEEKDAY(ekodom34[[#This Row],[Data]],2)</f>
        <v>2</v>
      </c>
      <c r="G264" s="4">
        <f>IF(ekodom34[[#This Row],[retencja]]= 0, G263+1, 0)</f>
        <v>0</v>
      </c>
      <c r="H264" s="4">
        <f>IF(AND(AND(ekodom34[[#This Row],[Dni bez deszczu dp]] &gt;= 5, MOD(ekodom34[[#This Row],[Dni bez deszczu dp]], 5) = 0), ekodom34[[#This Row],[Czy dobry przedział ]] = "TAK"), 300, 0)</f>
        <v>0</v>
      </c>
      <c r="I264" s="4" t="str">
        <f>IF(AND(ekodom34[[#This Row],[Data]] &gt;= DATE(2022,4,1), ekodom34[[#This Row],[Data]]&lt;=DATE(2022,9, 30)), "TAK", "NIE")</f>
        <v>TAK</v>
      </c>
      <c r="J264" s="4">
        <f>ekodom34[[#This Row],[Zużycie rodzinne]]+ekodom34[[#This Row],[Specjalne dolanie]]</f>
        <v>190</v>
      </c>
      <c r="K264" s="4">
        <f>ekodom34[[#This Row],[Stan po renetcji]]-ekodom34[[#This Row],[Zmiana]]</f>
        <v>519</v>
      </c>
      <c r="L264" s="4">
        <f>MAX(ekodom34[[#This Row],[Zbiornik po zmianie]],0)</f>
        <v>519</v>
      </c>
    </row>
    <row r="265" spans="1:12" x14ac:dyDescent="0.45">
      <c r="A265" s="1">
        <v>44825</v>
      </c>
      <c r="B265">
        <v>383</v>
      </c>
      <c r="C265">
        <f t="shared" si="5"/>
        <v>519</v>
      </c>
      <c r="D265">
        <f>ekodom34[[#This Row],[retencja]]+ekodom34[[#This Row],[Stan przed]]</f>
        <v>902</v>
      </c>
      <c r="E265">
        <f>IF(ekodom34[[#This Row],[Dzień tygodnia]] = 3, 260, 190)</f>
        <v>260</v>
      </c>
      <c r="F265">
        <f>WEEKDAY(ekodom34[[#This Row],[Data]],2)</f>
        <v>3</v>
      </c>
      <c r="G265" s="4">
        <f>IF(ekodom34[[#This Row],[retencja]]= 0, G264+1, 0)</f>
        <v>0</v>
      </c>
      <c r="H265" s="4">
        <f>IF(AND(AND(ekodom34[[#This Row],[Dni bez deszczu dp]] &gt;= 5, MOD(ekodom34[[#This Row],[Dni bez deszczu dp]], 5) = 0), ekodom34[[#This Row],[Czy dobry przedział ]] = "TAK"), 300, 0)</f>
        <v>0</v>
      </c>
      <c r="I265" s="4" t="str">
        <f>IF(AND(ekodom34[[#This Row],[Data]] &gt;= DATE(2022,4,1), ekodom34[[#This Row],[Data]]&lt;=DATE(2022,9, 30)), "TAK", "NIE")</f>
        <v>TAK</v>
      </c>
      <c r="J265" s="4">
        <f>ekodom34[[#This Row],[Zużycie rodzinne]]+ekodom34[[#This Row],[Specjalne dolanie]]</f>
        <v>260</v>
      </c>
      <c r="K265" s="4">
        <f>ekodom34[[#This Row],[Stan po renetcji]]-ekodom34[[#This Row],[Zmiana]]</f>
        <v>642</v>
      </c>
      <c r="L265" s="4">
        <f>MAX(ekodom34[[#This Row],[Zbiornik po zmianie]],0)</f>
        <v>642</v>
      </c>
    </row>
    <row r="266" spans="1:12" x14ac:dyDescent="0.45">
      <c r="A266" s="1">
        <v>44826</v>
      </c>
      <c r="B266">
        <v>0</v>
      </c>
      <c r="C266">
        <f t="shared" si="5"/>
        <v>642</v>
      </c>
      <c r="D266">
        <f>ekodom34[[#This Row],[retencja]]+ekodom34[[#This Row],[Stan przed]]</f>
        <v>642</v>
      </c>
      <c r="E266">
        <f>IF(ekodom34[[#This Row],[Dzień tygodnia]] = 3, 260, 190)</f>
        <v>190</v>
      </c>
      <c r="F266">
        <f>WEEKDAY(ekodom34[[#This Row],[Data]],2)</f>
        <v>4</v>
      </c>
      <c r="G266" s="4">
        <f>IF(ekodom34[[#This Row],[retencja]]= 0, G265+1, 0)</f>
        <v>1</v>
      </c>
      <c r="H266" s="4">
        <f>IF(AND(AND(ekodom34[[#This Row],[Dni bez deszczu dp]] &gt;= 5, MOD(ekodom34[[#This Row],[Dni bez deszczu dp]], 5) = 0), ekodom34[[#This Row],[Czy dobry przedział ]] = "TAK"), 300, 0)</f>
        <v>0</v>
      </c>
      <c r="I266" s="4" t="str">
        <f>IF(AND(ekodom34[[#This Row],[Data]] &gt;= DATE(2022,4,1), ekodom34[[#This Row],[Data]]&lt;=DATE(2022,9, 30)), "TAK", "NIE")</f>
        <v>TAK</v>
      </c>
      <c r="J266" s="4">
        <f>ekodom34[[#This Row],[Zużycie rodzinne]]+ekodom34[[#This Row],[Specjalne dolanie]]</f>
        <v>190</v>
      </c>
      <c r="K266" s="4">
        <f>ekodom34[[#This Row],[Stan po renetcji]]-ekodom34[[#This Row],[Zmiana]]</f>
        <v>452</v>
      </c>
      <c r="L266" s="4">
        <f>MAX(ekodom34[[#This Row],[Zbiornik po zmianie]],0)</f>
        <v>452</v>
      </c>
    </row>
    <row r="267" spans="1:12" x14ac:dyDescent="0.45">
      <c r="A267" s="1">
        <v>44827</v>
      </c>
      <c r="B267">
        <v>0</v>
      </c>
      <c r="C267">
        <f t="shared" si="5"/>
        <v>452</v>
      </c>
      <c r="D267">
        <f>ekodom34[[#This Row],[retencja]]+ekodom34[[#This Row],[Stan przed]]</f>
        <v>452</v>
      </c>
      <c r="E267">
        <f>IF(ekodom34[[#This Row],[Dzień tygodnia]] = 3, 260, 190)</f>
        <v>190</v>
      </c>
      <c r="F267">
        <f>WEEKDAY(ekodom34[[#This Row],[Data]],2)</f>
        <v>5</v>
      </c>
      <c r="G267" s="4">
        <f>IF(ekodom34[[#This Row],[retencja]]= 0, G266+1, 0)</f>
        <v>2</v>
      </c>
      <c r="H267" s="4">
        <f>IF(AND(AND(ekodom34[[#This Row],[Dni bez deszczu dp]] &gt;= 5, MOD(ekodom34[[#This Row],[Dni bez deszczu dp]], 5) = 0), ekodom34[[#This Row],[Czy dobry przedział ]] = "TAK"), 300, 0)</f>
        <v>0</v>
      </c>
      <c r="I267" s="4" t="str">
        <f>IF(AND(ekodom34[[#This Row],[Data]] &gt;= DATE(2022,4,1), ekodom34[[#This Row],[Data]]&lt;=DATE(2022,9, 30)), "TAK", "NIE")</f>
        <v>TAK</v>
      </c>
      <c r="J267" s="4">
        <f>ekodom34[[#This Row],[Zużycie rodzinne]]+ekodom34[[#This Row],[Specjalne dolanie]]</f>
        <v>190</v>
      </c>
      <c r="K267" s="4">
        <f>ekodom34[[#This Row],[Stan po renetcji]]-ekodom34[[#This Row],[Zmiana]]</f>
        <v>262</v>
      </c>
      <c r="L267" s="4">
        <f>MAX(ekodom34[[#This Row],[Zbiornik po zmianie]],0)</f>
        <v>262</v>
      </c>
    </row>
    <row r="268" spans="1:12" x14ac:dyDescent="0.45">
      <c r="A268" s="1">
        <v>44828</v>
      </c>
      <c r="B268">
        <v>0</v>
      </c>
      <c r="C268">
        <f t="shared" si="5"/>
        <v>262</v>
      </c>
      <c r="D268">
        <f>ekodom34[[#This Row],[retencja]]+ekodom34[[#This Row],[Stan przed]]</f>
        <v>262</v>
      </c>
      <c r="E268">
        <f>IF(ekodom34[[#This Row],[Dzień tygodnia]] = 3, 260, 190)</f>
        <v>190</v>
      </c>
      <c r="F268">
        <f>WEEKDAY(ekodom34[[#This Row],[Data]],2)</f>
        <v>6</v>
      </c>
      <c r="G268" s="4">
        <f>IF(ekodom34[[#This Row],[retencja]]= 0, G267+1, 0)</f>
        <v>3</v>
      </c>
      <c r="H268" s="4">
        <f>IF(AND(AND(ekodom34[[#This Row],[Dni bez deszczu dp]] &gt;= 5, MOD(ekodom34[[#This Row],[Dni bez deszczu dp]], 5) = 0), ekodom34[[#This Row],[Czy dobry przedział ]] = "TAK"), 300, 0)</f>
        <v>0</v>
      </c>
      <c r="I268" s="4" t="str">
        <f>IF(AND(ekodom34[[#This Row],[Data]] &gt;= DATE(2022,4,1), ekodom34[[#This Row],[Data]]&lt;=DATE(2022,9, 30)), "TAK", "NIE")</f>
        <v>TAK</v>
      </c>
      <c r="J268" s="4">
        <f>ekodom34[[#This Row],[Zużycie rodzinne]]+ekodom34[[#This Row],[Specjalne dolanie]]</f>
        <v>190</v>
      </c>
      <c r="K268" s="4">
        <f>ekodom34[[#This Row],[Stan po renetcji]]-ekodom34[[#This Row],[Zmiana]]</f>
        <v>72</v>
      </c>
      <c r="L268" s="4">
        <f>MAX(ekodom34[[#This Row],[Zbiornik po zmianie]],0)</f>
        <v>72</v>
      </c>
    </row>
    <row r="269" spans="1:12" x14ac:dyDescent="0.45">
      <c r="A269" s="1">
        <v>44829</v>
      </c>
      <c r="B269">
        <v>0</v>
      </c>
      <c r="C269">
        <f t="shared" si="5"/>
        <v>72</v>
      </c>
      <c r="D269">
        <f>ekodom34[[#This Row],[retencja]]+ekodom34[[#This Row],[Stan przed]]</f>
        <v>72</v>
      </c>
      <c r="E269">
        <f>IF(ekodom34[[#This Row],[Dzień tygodnia]] = 3, 260, 190)</f>
        <v>190</v>
      </c>
      <c r="F269">
        <f>WEEKDAY(ekodom34[[#This Row],[Data]],2)</f>
        <v>7</v>
      </c>
      <c r="G269" s="4">
        <f>IF(ekodom34[[#This Row],[retencja]]= 0, G268+1, 0)</f>
        <v>4</v>
      </c>
      <c r="H269" s="4">
        <f>IF(AND(AND(ekodom34[[#This Row],[Dni bez deszczu dp]] &gt;= 5, MOD(ekodom34[[#This Row],[Dni bez deszczu dp]], 5) = 0), ekodom34[[#This Row],[Czy dobry przedział ]] = "TAK"), 300, 0)</f>
        <v>0</v>
      </c>
      <c r="I269" s="4" t="str">
        <f>IF(AND(ekodom34[[#This Row],[Data]] &gt;= DATE(2022,4,1), ekodom34[[#This Row],[Data]]&lt;=DATE(2022,9, 30)), "TAK", "NIE")</f>
        <v>TAK</v>
      </c>
      <c r="J269" s="4">
        <f>ekodom34[[#This Row],[Zużycie rodzinne]]+ekodom34[[#This Row],[Specjalne dolanie]]</f>
        <v>190</v>
      </c>
      <c r="K269" s="4">
        <f>ekodom34[[#This Row],[Stan po renetcji]]-ekodom34[[#This Row],[Zmiana]]</f>
        <v>-118</v>
      </c>
      <c r="L269" s="4">
        <f>MAX(ekodom34[[#This Row],[Zbiornik po zmianie]],0)</f>
        <v>0</v>
      </c>
    </row>
    <row r="270" spans="1:12" x14ac:dyDescent="0.45">
      <c r="A270" s="1">
        <v>44830</v>
      </c>
      <c r="B270">
        <v>0</v>
      </c>
      <c r="C270">
        <f t="shared" si="5"/>
        <v>0</v>
      </c>
      <c r="D270">
        <f>ekodom34[[#This Row],[retencja]]+ekodom34[[#This Row],[Stan przed]]</f>
        <v>0</v>
      </c>
      <c r="E270">
        <f>IF(ekodom34[[#This Row],[Dzień tygodnia]] = 3, 260, 190)</f>
        <v>190</v>
      </c>
      <c r="F270">
        <f>WEEKDAY(ekodom34[[#This Row],[Data]],2)</f>
        <v>1</v>
      </c>
      <c r="G270" s="4">
        <f>IF(ekodom34[[#This Row],[retencja]]= 0, G269+1, 0)</f>
        <v>5</v>
      </c>
      <c r="H270" s="4">
        <f>IF(AND(AND(ekodom34[[#This Row],[Dni bez deszczu dp]] &gt;= 5, MOD(ekodom34[[#This Row],[Dni bez deszczu dp]], 5) = 0), ekodom34[[#This Row],[Czy dobry przedział ]] = "TAK"), 300, 0)</f>
        <v>300</v>
      </c>
      <c r="I270" s="4" t="str">
        <f>IF(AND(ekodom34[[#This Row],[Data]] &gt;= DATE(2022,4,1), ekodom34[[#This Row],[Data]]&lt;=DATE(2022,9, 30)), "TAK", "NIE")</f>
        <v>TAK</v>
      </c>
      <c r="J270" s="4">
        <f>ekodom34[[#This Row],[Zużycie rodzinne]]+ekodom34[[#This Row],[Specjalne dolanie]]</f>
        <v>490</v>
      </c>
      <c r="K270" s="4">
        <f>ekodom34[[#This Row],[Stan po renetcji]]-ekodom34[[#This Row],[Zmiana]]</f>
        <v>-490</v>
      </c>
      <c r="L270" s="4">
        <f>MAX(ekodom34[[#This Row],[Zbiornik po zmianie]],0)</f>
        <v>0</v>
      </c>
    </row>
    <row r="271" spans="1:12" x14ac:dyDescent="0.45">
      <c r="A271" s="1">
        <v>44831</v>
      </c>
      <c r="B271">
        <v>0</v>
      </c>
      <c r="C271">
        <f t="shared" si="5"/>
        <v>0</v>
      </c>
      <c r="D271">
        <f>ekodom34[[#This Row],[retencja]]+ekodom34[[#This Row],[Stan przed]]</f>
        <v>0</v>
      </c>
      <c r="E271">
        <f>IF(ekodom34[[#This Row],[Dzień tygodnia]] = 3, 260, 190)</f>
        <v>190</v>
      </c>
      <c r="F271">
        <f>WEEKDAY(ekodom34[[#This Row],[Data]],2)</f>
        <v>2</v>
      </c>
      <c r="G271" s="4">
        <f>IF(ekodom34[[#This Row],[retencja]]= 0, G270+1, 0)</f>
        <v>6</v>
      </c>
      <c r="H271" s="4">
        <f>IF(AND(AND(ekodom34[[#This Row],[Dni bez deszczu dp]] &gt;= 5, MOD(ekodom34[[#This Row],[Dni bez deszczu dp]], 5) = 0), ekodom34[[#This Row],[Czy dobry przedział ]] = "TAK"), 300, 0)</f>
        <v>0</v>
      </c>
      <c r="I271" s="4" t="str">
        <f>IF(AND(ekodom34[[#This Row],[Data]] &gt;= DATE(2022,4,1), ekodom34[[#This Row],[Data]]&lt;=DATE(2022,9, 30)), "TAK", "NIE")</f>
        <v>TAK</v>
      </c>
      <c r="J271" s="4">
        <f>ekodom34[[#This Row],[Zużycie rodzinne]]+ekodom34[[#This Row],[Specjalne dolanie]]</f>
        <v>190</v>
      </c>
      <c r="K271" s="4">
        <f>ekodom34[[#This Row],[Stan po renetcji]]-ekodom34[[#This Row],[Zmiana]]</f>
        <v>-190</v>
      </c>
      <c r="L271" s="4">
        <f>MAX(ekodom34[[#This Row],[Zbiornik po zmianie]],0)</f>
        <v>0</v>
      </c>
    </row>
    <row r="272" spans="1:12" x14ac:dyDescent="0.45">
      <c r="A272" s="1">
        <v>44832</v>
      </c>
      <c r="B272">
        <v>0</v>
      </c>
      <c r="C272">
        <f t="shared" si="5"/>
        <v>0</v>
      </c>
      <c r="D272">
        <f>ekodom34[[#This Row],[retencja]]+ekodom34[[#This Row],[Stan przed]]</f>
        <v>0</v>
      </c>
      <c r="E272">
        <f>IF(ekodom34[[#This Row],[Dzień tygodnia]] = 3, 260, 190)</f>
        <v>260</v>
      </c>
      <c r="F272">
        <f>WEEKDAY(ekodom34[[#This Row],[Data]],2)</f>
        <v>3</v>
      </c>
      <c r="G272" s="4">
        <f>IF(ekodom34[[#This Row],[retencja]]= 0, G271+1, 0)</f>
        <v>7</v>
      </c>
      <c r="H272" s="4">
        <f>IF(AND(AND(ekodom34[[#This Row],[Dni bez deszczu dp]] &gt;= 5, MOD(ekodom34[[#This Row],[Dni bez deszczu dp]], 5) = 0), ekodom34[[#This Row],[Czy dobry przedział ]] = "TAK"), 300, 0)</f>
        <v>0</v>
      </c>
      <c r="I272" s="4" t="str">
        <f>IF(AND(ekodom34[[#This Row],[Data]] &gt;= DATE(2022,4,1), ekodom34[[#This Row],[Data]]&lt;=DATE(2022,9, 30)), "TAK", "NIE")</f>
        <v>TAK</v>
      </c>
      <c r="J272" s="4">
        <f>ekodom34[[#This Row],[Zużycie rodzinne]]+ekodom34[[#This Row],[Specjalne dolanie]]</f>
        <v>260</v>
      </c>
      <c r="K272" s="4">
        <f>ekodom34[[#This Row],[Stan po renetcji]]-ekodom34[[#This Row],[Zmiana]]</f>
        <v>-260</v>
      </c>
      <c r="L272" s="4">
        <f>MAX(ekodom34[[#This Row],[Zbiornik po zmianie]],0)</f>
        <v>0</v>
      </c>
    </row>
    <row r="273" spans="1:12" x14ac:dyDescent="0.45">
      <c r="A273" s="1">
        <v>44833</v>
      </c>
      <c r="B273">
        <v>302</v>
      </c>
      <c r="C273">
        <f t="shared" si="5"/>
        <v>0</v>
      </c>
      <c r="D273">
        <f>ekodom34[[#This Row],[retencja]]+ekodom34[[#This Row],[Stan przed]]</f>
        <v>302</v>
      </c>
      <c r="E273">
        <f>IF(ekodom34[[#This Row],[Dzień tygodnia]] = 3, 260, 190)</f>
        <v>190</v>
      </c>
      <c r="F273">
        <f>WEEKDAY(ekodom34[[#This Row],[Data]],2)</f>
        <v>4</v>
      </c>
      <c r="G273" s="4">
        <f>IF(ekodom34[[#This Row],[retencja]]= 0, G272+1, 0)</f>
        <v>0</v>
      </c>
      <c r="H273" s="4">
        <f>IF(AND(AND(ekodom34[[#This Row],[Dni bez deszczu dp]] &gt;= 5, MOD(ekodom34[[#This Row],[Dni bez deszczu dp]], 5) = 0), ekodom34[[#This Row],[Czy dobry przedział ]] = "TAK"), 300, 0)</f>
        <v>0</v>
      </c>
      <c r="I273" s="4" t="str">
        <f>IF(AND(ekodom34[[#This Row],[Data]] &gt;= DATE(2022,4,1), ekodom34[[#This Row],[Data]]&lt;=DATE(2022,9, 30)), "TAK", "NIE")</f>
        <v>TAK</v>
      </c>
      <c r="J273" s="4">
        <f>ekodom34[[#This Row],[Zużycie rodzinne]]+ekodom34[[#This Row],[Specjalne dolanie]]</f>
        <v>190</v>
      </c>
      <c r="K273" s="4">
        <f>ekodom34[[#This Row],[Stan po renetcji]]-ekodom34[[#This Row],[Zmiana]]</f>
        <v>112</v>
      </c>
      <c r="L273" s="4">
        <f>MAX(ekodom34[[#This Row],[Zbiornik po zmianie]],0)</f>
        <v>112</v>
      </c>
    </row>
    <row r="274" spans="1:12" x14ac:dyDescent="0.45">
      <c r="A274" s="1">
        <v>44834</v>
      </c>
      <c r="B274">
        <v>426</v>
      </c>
      <c r="C274">
        <f t="shared" si="5"/>
        <v>112</v>
      </c>
      <c r="D274">
        <f>ekodom34[[#This Row],[retencja]]+ekodom34[[#This Row],[Stan przed]]</f>
        <v>538</v>
      </c>
      <c r="E274">
        <f>IF(ekodom34[[#This Row],[Dzień tygodnia]] = 3, 260, 190)</f>
        <v>190</v>
      </c>
      <c r="F274">
        <f>WEEKDAY(ekodom34[[#This Row],[Data]],2)</f>
        <v>5</v>
      </c>
      <c r="G274" s="4">
        <f>IF(ekodom34[[#This Row],[retencja]]= 0, G273+1, 0)</f>
        <v>0</v>
      </c>
      <c r="H274" s="4">
        <f>IF(AND(AND(ekodom34[[#This Row],[Dni bez deszczu dp]] &gt;= 5, MOD(ekodom34[[#This Row],[Dni bez deszczu dp]], 5) = 0), ekodom34[[#This Row],[Czy dobry przedział ]] = "TAK"), 300, 0)</f>
        <v>0</v>
      </c>
      <c r="I274" s="4" t="str">
        <f>IF(AND(ekodom34[[#This Row],[Data]] &gt;= DATE(2022,4,1), ekodom34[[#This Row],[Data]]&lt;=DATE(2022,9, 30)), "TAK", "NIE")</f>
        <v>TAK</v>
      </c>
      <c r="J274" s="4">
        <f>ekodom34[[#This Row],[Zużycie rodzinne]]+ekodom34[[#This Row],[Specjalne dolanie]]</f>
        <v>190</v>
      </c>
      <c r="K274" s="4">
        <f>ekodom34[[#This Row],[Stan po renetcji]]-ekodom34[[#This Row],[Zmiana]]</f>
        <v>348</v>
      </c>
      <c r="L274" s="4">
        <f>MAX(ekodom34[[#This Row],[Zbiornik po zmianie]],0)</f>
        <v>348</v>
      </c>
    </row>
    <row r="275" spans="1:12" x14ac:dyDescent="0.45">
      <c r="A275" s="1">
        <v>44835</v>
      </c>
      <c r="B275">
        <v>456</v>
      </c>
      <c r="C275">
        <f t="shared" si="5"/>
        <v>348</v>
      </c>
      <c r="D275">
        <f>ekodom34[[#This Row],[retencja]]+ekodom34[[#This Row],[Stan przed]]</f>
        <v>804</v>
      </c>
      <c r="E275">
        <f>IF(ekodom34[[#This Row],[Dzień tygodnia]] = 3, 260, 190)</f>
        <v>190</v>
      </c>
      <c r="F275">
        <f>WEEKDAY(ekodom34[[#This Row],[Data]],2)</f>
        <v>6</v>
      </c>
      <c r="G275" s="4">
        <f>IF(ekodom34[[#This Row],[retencja]]= 0, G274+1, 0)</f>
        <v>0</v>
      </c>
      <c r="H275" s="4">
        <f>IF(AND(AND(ekodom34[[#This Row],[Dni bez deszczu dp]] &gt;= 5, MOD(ekodom34[[#This Row],[Dni bez deszczu dp]], 5) = 0), ekodom34[[#This Row],[Czy dobry przedział ]] = "TAK"), 300, 0)</f>
        <v>0</v>
      </c>
      <c r="I275" s="4" t="str">
        <f>IF(AND(ekodom34[[#This Row],[Data]] &gt;= DATE(2022,4,1), ekodom34[[#This Row],[Data]]&lt;=DATE(2022,9, 30)), "TAK", "NIE")</f>
        <v>NIE</v>
      </c>
      <c r="J275" s="4">
        <f>ekodom34[[#This Row],[Zużycie rodzinne]]+ekodom34[[#This Row],[Specjalne dolanie]]</f>
        <v>190</v>
      </c>
      <c r="K275" s="4">
        <f>ekodom34[[#This Row],[Stan po renetcji]]-ekodom34[[#This Row],[Zmiana]]</f>
        <v>614</v>
      </c>
      <c r="L275" s="4">
        <f>MAX(ekodom34[[#This Row],[Zbiornik po zmianie]],0)</f>
        <v>614</v>
      </c>
    </row>
    <row r="276" spans="1:12" x14ac:dyDescent="0.45">
      <c r="A276" s="1">
        <v>44836</v>
      </c>
      <c r="B276">
        <v>568</v>
      </c>
      <c r="C276">
        <f t="shared" si="5"/>
        <v>614</v>
      </c>
      <c r="D276">
        <f>ekodom34[[#This Row],[retencja]]+ekodom34[[#This Row],[Stan przed]]</f>
        <v>1182</v>
      </c>
      <c r="E276">
        <f>IF(ekodom34[[#This Row],[Dzień tygodnia]] = 3, 260, 190)</f>
        <v>190</v>
      </c>
      <c r="F276">
        <f>WEEKDAY(ekodom34[[#This Row],[Data]],2)</f>
        <v>7</v>
      </c>
      <c r="G276" s="4">
        <f>IF(ekodom34[[#This Row],[retencja]]= 0, G275+1, 0)</f>
        <v>0</v>
      </c>
      <c r="H276" s="4">
        <f>IF(AND(AND(ekodom34[[#This Row],[Dni bez deszczu dp]] &gt;= 5, MOD(ekodom34[[#This Row],[Dni bez deszczu dp]], 5) = 0), ekodom34[[#This Row],[Czy dobry przedział ]] = "TAK"), 300, 0)</f>
        <v>0</v>
      </c>
      <c r="I276" s="4" t="str">
        <f>IF(AND(ekodom34[[#This Row],[Data]] &gt;= DATE(2022,4,1), ekodom34[[#This Row],[Data]]&lt;=DATE(2022,9, 30)), "TAK", "NIE")</f>
        <v>NIE</v>
      </c>
      <c r="J276" s="4">
        <f>ekodom34[[#This Row],[Zużycie rodzinne]]+ekodom34[[#This Row],[Specjalne dolanie]]</f>
        <v>190</v>
      </c>
      <c r="K276" s="4">
        <f>ekodom34[[#This Row],[Stan po renetcji]]-ekodom34[[#This Row],[Zmiana]]</f>
        <v>992</v>
      </c>
      <c r="L276" s="4">
        <f>MAX(ekodom34[[#This Row],[Zbiornik po zmianie]],0)</f>
        <v>992</v>
      </c>
    </row>
    <row r="277" spans="1:12" x14ac:dyDescent="0.45">
      <c r="A277" s="1">
        <v>44837</v>
      </c>
      <c r="B277">
        <v>1182</v>
      </c>
      <c r="C277">
        <f t="shared" si="5"/>
        <v>992</v>
      </c>
      <c r="D277">
        <f>ekodom34[[#This Row],[retencja]]+ekodom34[[#This Row],[Stan przed]]</f>
        <v>2174</v>
      </c>
      <c r="E277">
        <f>IF(ekodom34[[#This Row],[Dzień tygodnia]] = 3, 260, 190)</f>
        <v>190</v>
      </c>
      <c r="F277">
        <f>WEEKDAY(ekodom34[[#This Row],[Data]],2)</f>
        <v>1</v>
      </c>
      <c r="G277" s="4">
        <f>IF(ekodom34[[#This Row],[retencja]]= 0, G276+1, 0)</f>
        <v>0</v>
      </c>
      <c r="H277" s="4">
        <f>IF(AND(AND(ekodom34[[#This Row],[Dni bez deszczu dp]] &gt;= 5, MOD(ekodom34[[#This Row],[Dni bez deszczu dp]], 5) = 0), ekodom34[[#This Row],[Czy dobry przedział ]] = "TAK"), 300, 0)</f>
        <v>0</v>
      </c>
      <c r="I277" s="4" t="str">
        <f>IF(AND(ekodom34[[#This Row],[Data]] &gt;= DATE(2022,4,1), ekodom34[[#This Row],[Data]]&lt;=DATE(2022,9, 30)), "TAK", "NIE")</f>
        <v>NIE</v>
      </c>
      <c r="J277" s="4">
        <f>ekodom34[[#This Row],[Zużycie rodzinne]]+ekodom34[[#This Row],[Specjalne dolanie]]</f>
        <v>190</v>
      </c>
      <c r="K277" s="4">
        <f>ekodom34[[#This Row],[Stan po renetcji]]-ekodom34[[#This Row],[Zmiana]]</f>
        <v>1984</v>
      </c>
      <c r="L277" s="4">
        <f>MAX(ekodom34[[#This Row],[Zbiornik po zmianie]],0)</f>
        <v>1984</v>
      </c>
    </row>
    <row r="278" spans="1:12" x14ac:dyDescent="0.45">
      <c r="A278" s="1">
        <v>44838</v>
      </c>
      <c r="B278">
        <v>0</v>
      </c>
      <c r="C278">
        <f t="shared" si="5"/>
        <v>1984</v>
      </c>
      <c r="D278">
        <f>ekodom34[[#This Row],[retencja]]+ekodom34[[#This Row],[Stan przed]]</f>
        <v>1984</v>
      </c>
      <c r="E278">
        <f>IF(ekodom34[[#This Row],[Dzień tygodnia]] = 3, 260, 190)</f>
        <v>190</v>
      </c>
      <c r="F278">
        <f>WEEKDAY(ekodom34[[#This Row],[Data]],2)</f>
        <v>2</v>
      </c>
      <c r="G278" s="4">
        <f>IF(ekodom34[[#This Row],[retencja]]= 0, G277+1, 0)</f>
        <v>1</v>
      </c>
      <c r="H278" s="4">
        <f>IF(AND(AND(ekodom34[[#This Row],[Dni bez deszczu dp]] &gt;= 5, MOD(ekodom34[[#This Row],[Dni bez deszczu dp]], 5) = 0), ekodom34[[#This Row],[Czy dobry przedział ]] = "TAK"), 300, 0)</f>
        <v>0</v>
      </c>
      <c r="I278" s="4" t="str">
        <f>IF(AND(ekodom34[[#This Row],[Data]] &gt;= DATE(2022,4,1), ekodom34[[#This Row],[Data]]&lt;=DATE(2022,9, 30)), "TAK", "NIE")</f>
        <v>NIE</v>
      </c>
      <c r="J278" s="4">
        <f>ekodom34[[#This Row],[Zużycie rodzinne]]+ekodom34[[#This Row],[Specjalne dolanie]]</f>
        <v>190</v>
      </c>
      <c r="K278" s="4">
        <f>ekodom34[[#This Row],[Stan po renetcji]]-ekodom34[[#This Row],[Zmiana]]</f>
        <v>1794</v>
      </c>
      <c r="L278" s="4">
        <f>MAX(ekodom34[[#This Row],[Zbiornik po zmianie]],0)</f>
        <v>1794</v>
      </c>
    </row>
    <row r="279" spans="1:12" x14ac:dyDescent="0.45">
      <c r="A279" s="1">
        <v>44839</v>
      </c>
      <c r="B279">
        <v>0</v>
      </c>
      <c r="C279">
        <f t="shared" si="5"/>
        <v>1794</v>
      </c>
      <c r="D279">
        <f>ekodom34[[#This Row],[retencja]]+ekodom34[[#This Row],[Stan przed]]</f>
        <v>1794</v>
      </c>
      <c r="E279">
        <f>IF(ekodom34[[#This Row],[Dzień tygodnia]] = 3, 260, 190)</f>
        <v>260</v>
      </c>
      <c r="F279">
        <f>WEEKDAY(ekodom34[[#This Row],[Data]],2)</f>
        <v>3</v>
      </c>
      <c r="G279" s="4">
        <f>IF(ekodom34[[#This Row],[retencja]]= 0, G278+1, 0)</f>
        <v>2</v>
      </c>
      <c r="H279" s="4">
        <f>IF(AND(AND(ekodom34[[#This Row],[Dni bez deszczu dp]] &gt;= 5, MOD(ekodom34[[#This Row],[Dni bez deszczu dp]], 5) = 0), ekodom34[[#This Row],[Czy dobry przedział ]] = "TAK"), 300, 0)</f>
        <v>0</v>
      </c>
      <c r="I279" s="4" t="str">
        <f>IF(AND(ekodom34[[#This Row],[Data]] &gt;= DATE(2022,4,1), ekodom34[[#This Row],[Data]]&lt;=DATE(2022,9, 30)), "TAK", "NIE")</f>
        <v>NIE</v>
      </c>
      <c r="J279" s="4">
        <f>ekodom34[[#This Row],[Zużycie rodzinne]]+ekodom34[[#This Row],[Specjalne dolanie]]</f>
        <v>260</v>
      </c>
      <c r="K279" s="4">
        <f>ekodom34[[#This Row],[Stan po renetcji]]-ekodom34[[#This Row],[Zmiana]]</f>
        <v>1534</v>
      </c>
      <c r="L279" s="4">
        <f>MAX(ekodom34[[#This Row],[Zbiornik po zmianie]],0)</f>
        <v>1534</v>
      </c>
    </row>
    <row r="280" spans="1:12" x14ac:dyDescent="0.45">
      <c r="A280" s="1">
        <v>44840</v>
      </c>
      <c r="B280">
        <v>0</v>
      </c>
      <c r="C280">
        <f t="shared" si="5"/>
        <v>1534</v>
      </c>
      <c r="D280">
        <f>ekodom34[[#This Row],[retencja]]+ekodom34[[#This Row],[Stan przed]]</f>
        <v>1534</v>
      </c>
      <c r="E280">
        <f>IF(ekodom34[[#This Row],[Dzień tygodnia]] = 3, 260, 190)</f>
        <v>190</v>
      </c>
      <c r="F280">
        <f>WEEKDAY(ekodom34[[#This Row],[Data]],2)</f>
        <v>4</v>
      </c>
      <c r="G280" s="4">
        <f>IF(ekodom34[[#This Row],[retencja]]= 0, G279+1, 0)</f>
        <v>3</v>
      </c>
      <c r="H280" s="4">
        <f>IF(AND(AND(ekodom34[[#This Row],[Dni bez deszczu dp]] &gt;= 5, MOD(ekodom34[[#This Row],[Dni bez deszczu dp]], 5) = 0), ekodom34[[#This Row],[Czy dobry przedział ]] = "TAK"), 300, 0)</f>
        <v>0</v>
      </c>
      <c r="I280" s="4" t="str">
        <f>IF(AND(ekodom34[[#This Row],[Data]] &gt;= DATE(2022,4,1), ekodom34[[#This Row],[Data]]&lt;=DATE(2022,9, 30)), "TAK", "NIE")</f>
        <v>NIE</v>
      </c>
      <c r="J280" s="4">
        <f>ekodom34[[#This Row],[Zużycie rodzinne]]+ekodom34[[#This Row],[Specjalne dolanie]]</f>
        <v>190</v>
      </c>
      <c r="K280" s="4">
        <f>ekodom34[[#This Row],[Stan po renetcji]]-ekodom34[[#This Row],[Zmiana]]</f>
        <v>1344</v>
      </c>
      <c r="L280" s="4">
        <f>MAX(ekodom34[[#This Row],[Zbiornik po zmianie]],0)</f>
        <v>1344</v>
      </c>
    </row>
    <row r="281" spans="1:12" x14ac:dyDescent="0.45">
      <c r="A281" s="1">
        <v>44841</v>
      </c>
      <c r="B281">
        <v>0</v>
      </c>
      <c r="C281">
        <f t="shared" si="5"/>
        <v>1344</v>
      </c>
      <c r="D281">
        <f>ekodom34[[#This Row],[retencja]]+ekodom34[[#This Row],[Stan przed]]</f>
        <v>1344</v>
      </c>
      <c r="E281">
        <f>IF(ekodom34[[#This Row],[Dzień tygodnia]] = 3, 260, 190)</f>
        <v>190</v>
      </c>
      <c r="F281">
        <f>WEEKDAY(ekodom34[[#This Row],[Data]],2)</f>
        <v>5</v>
      </c>
      <c r="G281" s="4">
        <f>IF(ekodom34[[#This Row],[retencja]]= 0, G280+1, 0)</f>
        <v>4</v>
      </c>
      <c r="H281" s="4">
        <f>IF(AND(AND(ekodom34[[#This Row],[Dni bez deszczu dp]] &gt;= 5, MOD(ekodom34[[#This Row],[Dni bez deszczu dp]], 5) = 0), ekodom34[[#This Row],[Czy dobry przedział ]] = "TAK"), 300, 0)</f>
        <v>0</v>
      </c>
      <c r="I281" s="4" t="str">
        <f>IF(AND(ekodom34[[#This Row],[Data]] &gt;= DATE(2022,4,1), ekodom34[[#This Row],[Data]]&lt;=DATE(2022,9, 30)), "TAK", "NIE")</f>
        <v>NIE</v>
      </c>
      <c r="J281" s="4">
        <f>ekodom34[[#This Row],[Zużycie rodzinne]]+ekodom34[[#This Row],[Specjalne dolanie]]</f>
        <v>190</v>
      </c>
      <c r="K281" s="4">
        <f>ekodom34[[#This Row],[Stan po renetcji]]-ekodom34[[#This Row],[Zmiana]]</f>
        <v>1154</v>
      </c>
      <c r="L281" s="4">
        <f>MAX(ekodom34[[#This Row],[Zbiornik po zmianie]],0)</f>
        <v>1154</v>
      </c>
    </row>
    <row r="282" spans="1:12" x14ac:dyDescent="0.45">
      <c r="A282" s="1">
        <v>44842</v>
      </c>
      <c r="B282">
        <v>0</v>
      </c>
      <c r="C282">
        <f t="shared" si="5"/>
        <v>1154</v>
      </c>
      <c r="D282">
        <f>ekodom34[[#This Row],[retencja]]+ekodom34[[#This Row],[Stan przed]]</f>
        <v>1154</v>
      </c>
      <c r="E282">
        <f>IF(ekodom34[[#This Row],[Dzień tygodnia]] = 3, 260, 190)</f>
        <v>190</v>
      </c>
      <c r="F282">
        <f>WEEKDAY(ekodom34[[#This Row],[Data]],2)</f>
        <v>6</v>
      </c>
      <c r="G282" s="4">
        <f>IF(ekodom34[[#This Row],[retencja]]= 0, G281+1, 0)</f>
        <v>5</v>
      </c>
      <c r="H282" s="4">
        <f>IF(AND(AND(ekodom34[[#This Row],[Dni bez deszczu dp]] &gt;= 5, MOD(ekodom34[[#This Row],[Dni bez deszczu dp]], 5) = 0), ekodom34[[#This Row],[Czy dobry przedział ]] = "TAK"), 300, 0)</f>
        <v>0</v>
      </c>
      <c r="I282" s="4" t="str">
        <f>IF(AND(ekodom34[[#This Row],[Data]] &gt;= DATE(2022,4,1), ekodom34[[#This Row],[Data]]&lt;=DATE(2022,9, 30)), "TAK", "NIE")</f>
        <v>NIE</v>
      </c>
      <c r="J282" s="4">
        <f>ekodom34[[#This Row],[Zużycie rodzinne]]+ekodom34[[#This Row],[Specjalne dolanie]]</f>
        <v>190</v>
      </c>
      <c r="K282" s="4">
        <f>ekodom34[[#This Row],[Stan po renetcji]]-ekodom34[[#This Row],[Zmiana]]</f>
        <v>964</v>
      </c>
      <c r="L282" s="4">
        <f>MAX(ekodom34[[#This Row],[Zbiornik po zmianie]],0)</f>
        <v>964</v>
      </c>
    </row>
    <row r="283" spans="1:12" x14ac:dyDescent="0.45">
      <c r="A283" s="1">
        <v>44843</v>
      </c>
      <c r="B283">
        <v>0</v>
      </c>
      <c r="C283">
        <f t="shared" si="5"/>
        <v>964</v>
      </c>
      <c r="D283">
        <f>ekodom34[[#This Row],[retencja]]+ekodom34[[#This Row],[Stan przed]]</f>
        <v>964</v>
      </c>
      <c r="E283">
        <f>IF(ekodom34[[#This Row],[Dzień tygodnia]] = 3, 260, 190)</f>
        <v>190</v>
      </c>
      <c r="F283">
        <f>WEEKDAY(ekodom34[[#This Row],[Data]],2)</f>
        <v>7</v>
      </c>
      <c r="G283" s="4">
        <f>IF(ekodom34[[#This Row],[retencja]]= 0, G282+1, 0)</f>
        <v>6</v>
      </c>
      <c r="H283" s="4">
        <f>IF(AND(AND(ekodom34[[#This Row],[Dni bez deszczu dp]] &gt;= 5, MOD(ekodom34[[#This Row],[Dni bez deszczu dp]], 5) = 0), ekodom34[[#This Row],[Czy dobry przedział ]] = "TAK"), 300, 0)</f>
        <v>0</v>
      </c>
      <c r="I283" s="4" t="str">
        <f>IF(AND(ekodom34[[#This Row],[Data]] &gt;= DATE(2022,4,1), ekodom34[[#This Row],[Data]]&lt;=DATE(2022,9, 30)), "TAK", "NIE")</f>
        <v>NIE</v>
      </c>
      <c r="J283" s="4">
        <f>ekodom34[[#This Row],[Zużycie rodzinne]]+ekodom34[[#This Row],[Specjalne dolanie]]</f>
        <v>190</v>
      </c>
      <c r="K283" s="4">
        <f>ekodom34[[#This Row],[Stan po renetcji]]-ekodom34[[#This Row],[Zmiana]]</f>
        <v>774</v>
      </c>
      <c r="L283" s="4">
        <f>MAX(ekodom34[[#This Row],[Zbiornik po zmianie]],0)</f>
        <v>774</v>
      </c>
    </row>
    <row r="284" spans="1:12" x14ac:dyDescent="0.45">
      <c r="A284" s="1">
        <v>44844</v>
      </c>
      <c r="B284">
        <v>1170</v>
      </c>
      <c r="C284">
        <f t="shared" si="5"/>
        <v>774</v>
      </c>
      <c r="D284">
        <f>ekodom34[[#This Row],[retencja]]+ekodom34[[#This Row],[Stan przed]]</f>
        <v>1944</v>
      </c>
      <c r="E284">
        <f>IF(ekodom34[[#This Row],[Dzień tygodnia]] = 3, 260, 190)</f>
        <v>190</v>
      </c>
      <c r="F284">
        <f>WEEKDAY(ekodom34[[#This Row],[Data]],2)</f>
        <v>1</v>
      </c>
      <c r="G284" s="4">
        <f>IF(ekodom34[[#This Row],[retencja]]= 0, G283+1, 0)</f>
        <v>0</v>
      </c>
      <c r="H284" s="4">
        <f>IF(AND(AND(ekodom34[[#This Row],[Dni bez deszczu dp]] &gt;= 5, MOD(ekodom34[[#This Row],[Dni bez deszczu dp]], 5) = 0), ekodom34[[#This Row],[Czy dobry przedział ]] = "TAK"), 300, 0)</f>
        <v>0</v>
      </c>
      <c r="I284" s="4" t="str">
        <f>IF(AND(ekodom34[[#This Row],[Data]] &gt;= DATE(2022,4,1), ekodom34[[#This Row],[Data]]&lt;=DATE(2022,9, 30)), "TAK", "NIE")</f>
        <v>NIE</v>
      </c>
      <c r="J284" s="4">
        <f>ekodom34[[#This Row],[Zużycie rodzinne]]+ekodom34[[#This Row],[Specjalne dolanie]]</f>
        <v>190</v>
      </c>
      <c r="K284" s="4">
        <f>ekodom34[[#This Row],[Stan po renetcji]]-ekodom34[[#This Row],[Zmiana]]</f>
        <v>1754</v>
      </c>
      <c r="L284" s="4">
        <f>MAX(ekodom34[[#This Row],[Zbiornik po zmianie]],0)</f>
        <v>1754</v>
      </c>
    </row>
    <row r="285" spans="1:12" x14ac:dyDescent="0.45">
      <c r="A285" s="1">
        <v>44845</v>
      </c>
      <c r="B285">
        <v>695</v>
      </c>
      <c r="C285">
        <f t="shared" si="5"/>
        <v>1754</v>
      </c>
      <c r="D285">
        <f>ekodom34[[#This Row],[retencja]]+ekodom34[[#This Row],[Stan przed]]</f>
        <v>2449</v>
      </c>
      <c r="E285">
        <f>IF(ekodom34[[#This Row],[Dzień tygodnia]] = 3, 260, 190)</f>
        <v>190</v>
      </c>
      <c r="F285">
        <f>WEEKDAY(ekodom34[[#This Row],[Data]],2)</f>
        <v>2</v>
      </c>
      <c r="G285" s="4">
        <f>IF(ekodom34[[#This Row],[retencja]]= 0, G284+1, 0)</f>
        <v>0</v>
      </c>
      <c r="H285" s="4">
        <f>IF(AND(AND(ekodom34[[#This Row],[Dni bez deszczu dp]] &gt;= 5, MOD(ekodom34[[#This Row],[Dni bez deszczu dp]], 5) = 0), ekodom34[[#This Row],[Czy dobry przedział ]] = "TAK"), 300, 0)</f>
        <v>0</v>
      </c>
      <c r="I285" s="4" t="str">
        <f>IF(AND(ekodom34[[#This Row],[Data]] &gt;= DATE(2022,4,1), ekodom34[[#This Row],[Data]]&lt;=DATE(2022,9, 30)), "TAK", "NIE")</f>
        <v>NIE</v>
      </c>
      <c r="J285" s="4">
        <f>ekodom34[[#This Row],[Zużycie rodzinne]]+ekodom34[[#This Row],[Specjalne dolanie]]</f>
        <v>190</v>
      </c>
      <c r="K285" s="4">
        <f>ekodom34[[#This Row],[Stan po renetcji]]-ekodom34[[#This Row],[Zmiana]]</f>
        <v>2259</v>
      </c>
      <c r="L285" s="4">
        <f>MAX(ekodom34[[#This Row],[Zbiornik po zmianie]],0)</f>
        <v>2259</v>
      </c>
    </row>
    <row r="286" spans="1:12" x14ac:dyDescent="0.45">
      <c r="A286" s="1">
        <v>44846</v>
      </c>
      <c r="B286">
        <v>644</v>
      </c>
      <c r="C286">
        <f t="shared" si="5"/>
        <v>2259</v>
      </c>
      <c r="D286">
        <f>ekodom34[[#This Row],[retencja]]+ekodom34[[#This Row],[Stan przed]]</f>
        <v>2903</v>
      </c>
      <c r="E286">
        <f>IF(ekodom34[[#This Row],[Dzień tygodnia]] = 3, 260, 190)</f>
        <v>260</v>
      </c>
      <c r="F286">
        <f>WEEKDAY(ekodom34[[#This Row],[Data]],2)</f>
        <v>3</v>
      </c>
      <c r="G286" s="4">
        <f>IF(ekodom34[[#This Row],[retencja]]= 0, G285+1, 0)</f>
        <v>0</v>
      </c>
      <c r="H286" s="4">
        <f>IF(AND(AND(ekodom34[[#This Row],[Dni bez deszczu dp]] &gt;= 5, MOD(ekodom34[[#This Row],[Dni bez deszczu dp]], 5) = 0), ekodom34[[#This Row],[Czy dobry przedział ]] = "TAK"), 300, 0)</f>
        <v>0</v>
      </c>
      <c r="I286" s="4" t="str">
        <f>IF(AND(ekodom34[[#This Row],[Data]] &gt;= DATE(2022,4,1), ekodom34[[#This Row],[Data]]&lt;=DATE(2022,9, 30)), "TAK", "NIE")</f>
        <v>NIE</v>
      </c>
      <c r="J286" s="4">
        <f>ekodom34[[#This Row],[Zużycie rodzinne]]+ekodom34[[#This Row],[Specjalne dolanie]]</f>
        <v>260</v>
      </c>
      <c r="K286" s="4">
        <f>ekodom34[[#This Row],[Stan po renetcji]]-ekodom34[[#This Row],[Zmiana]]</f>
        <v>2643</v>
      </c>
      <c r="L286" s="4">
        <f>MAX(ekodom34[[#This Row],[Zbiornik po zmianie]],0)</f>
        <v>2643</v>
      </c>
    </row>
    <row r="287" spans="1:12" x14ac:dyDescent="0.45">
      <c r="A287" s="1">
        <v>44847</v>
      </c>
      <c r="B287">
        <v>0</v>
      </c>
      <c r="C287">
        <f t="shared" si="5"/>
        <v>2643</v>
      </c>
      <c r="D287">
        <f>ekodom34[[#This Row],[retencja]]+ekodom34[[#This Row],[Stan przed]]</f>
        <v>2643</v>
      </c>
      <c r="E287">
        <f>IF(ekodom34[[#This Row],[Dzień tygodnia]] = 3, 260, 190)</f>
        <v>190</v>
      </c>
      <c r="F287">
        <f>WEEKDAY(ekodom34[[#This Row],[Data]],2)</f>
        <v>4</v>
      </c>
      <c r="G287" s="4">
        <f>IF(ekodom34[[#This Row],[retencja]]= 0, G286+1, 0)</f>
        <v>1</v>
      </c>
      <c r="H287" s="4">
        <f>IF(AND(AND(ekodom34[[#This Row],[Dni bez deszczu dp]] &gt;= 5, MOD(ekodom34[[#This Row],[Dni bez deszczu dp]], 5) = 0), ekodom34[[#This Row],[Czy dobry przedział ]] = "TAK"), 300, 0)</f>
        <v>0</v>
      </c>
      <c r="I287" s="4" t="str">
        <f>IF(AND(ekodom34[[#This Row],[Data]] &gt;= DATE(2022,4,1), ekodom34[[#This Row],[Data]]&lt;=DATE(2022,9, 30)), "TAK", "NIE")</f>
        <v>NIE</v>
      </c>
      <c r="J287" s="4">
        <f>ekodom34[[#This Row],[Zużycie rodzinne]]+ekodom34[[#This Row],[Specjalne dolanie]]</f>
        <v>190</v>
      </c>
      <c r="K287" s="4">
        <f>ekodom34[[#This Row],[Stan po renetcji]]-ekodom34[[#This Row],[Zmiana]]</f>
        <v>2453</v>
      </c>
      <c r="L287" s="4">
        <f>MAX(ekodom34[[#This Row],[Zbiornik po zmianie]],0)</f>
        <v>2453</v>
      </c>
    </row>
    <row r="288" spans="1:12" x14ac:dyDescent="0.45">
      <c r="A288" s="1">
        <v>44848</v>
      </c>
      <c r="B288">
        <v>0</v>
      </c>
      <c r="C288">
        <f t="shared" si="5"/>
        <v>2453</v>
      </c>
      <c r="D288">
        <f>ekodom34[[#This Row],[retencja]]+ekodom34[[#This Row],[Stan przed]]</f>
        <v>2453</v>
      </c>
      <c r="E288">
        <f>IF(ekodom34[[#This Row],[Dzień tygodnia]] = 3, 260, 190)</f>
        <v>190</v>
      </c>
      <c r="F288">
        <f>WEEKDAY(ekodom34[[#This Row],[Data]],2)</f>
        <v>5</v>
      </c>
      <c r="G288" s="4">
        <f>IF(ekodom34[[#This Row],[retencja]]= 0, G287+1, 0)</f>
        <v>2</v>
      </c>
      <c r="H288" s="4">
        <f>IF(AND(AND(ekodom34[[#This Row],[Dni bez deszczu dp]] &gt;= 5, MOD(ekodom34[[#This Row],[Dni bez deszczu dp]], 5) = 0), ekodom34[[#This Row],[Czy dobry przedział ]] = "TAK"), 300, 0)</f>
        <v>0</v>
      </c>
      <c r="I288" s="4" t="str">
        <f>IF(AND(ekodom34[[#This Row],[Data]] &gt;= DATE(2022,4,1), ekodom34[[#This Row],[Data]]&lt;=DATE(2022,9, 30)), "TAK", "NIE")</f>
        <v>NIE</v>
      </c>
      <c r="J288" s="4">
        <f>ekodom34[[#This Row],[Zużycie rodzinne]]+ekodom34[[#This Row],[Specjalne dolanie]]</f>
        <v>190</v>
      </c>
      <c r="K288" s="4">
        <f>ekodom34[[#This Row],[Stan po renetcji]]-ekodom34[[#This Row],[Zmiana]]</f>
        <v>2263</v>
      </c>
      <c r="L288" s="4">
        <f>MAX(ekodom34[[#This Row],[Zbiornik po zmianie]],0)</f>
        <v>2263</v>
      </c>
    </row>
    <row r="289" spans="1:12" x14ac:dyDescent="0.45">
      <c r="A289" s="1">
        <v>44849</v>
      </c>
      <c r="B289">
        <v>0</v>
      </c>
      <c r="C289">
        <f t="shared" si="5"/>
        <v>2263</v>
      </c>
      <c r="D289">
        <f>ekodom34[[#This Row],[retencja]]+ekodom34[[#This Row],[Stan przed]]</f>
        <v>2263</v>
      </c>
      <c r="E289">
        <f>IF(ekodom34[[#This Row],[Dzień tygodnia]] = 3, 260, 190)</f>
        <v>190</v>
      </c>
      <c r="F289">
        <f>WEEKDAY(ekodom34[[#This Row],[Data]],2)</f>
        <v>6</v>
      </c>
      <c r="G289" s="4">
        <f>IF(ekodom34[[#This Row],[retencja]]= 0, G288+1, 0)</f>
        <v>3</v>
      </c>
      <c r="H289" s="4">
        <f>IF(AND(AND(ekodom34[[#This Row],[Dni bez deszczu dp]] &gt;= 5, MOD(ekodom34[[#This Row],[Dni bez deszczu dp]], 5) = 0), ekodom34[[#This Row],[Czy dobry przedział ]] = "TAK"), 300, 0)</f>
        <v>0</v>
      </c>
      <c r="I289" s="4" t="str">
        <f>IF(AND(ekodom34[[#This Row],[Data]] &gt;= DATE(2022,4,1), ekodom34[[#This Row],[Data]]&lt;=DATE(2022,9, 30)), "TAK", "NIE")</f>
        <v>NIE</v>
      </c>
      <c r="J289" s="4">
        <f>ekodom34[[#This Row],[Zużycie rodzinne]]+ekodom34[[#This Row],[Specjalne dolanie]]</f>
        <v>190</v>
      </c>
      <c r="K289" s="4">
        <f>ekodom34[[#This Row],[Stan po renetcji]]-ekodom34[[#This Row],[Zmiana]]</f>
        <v>2073</v>
      </c>
      <c r="L289" s="4">
        <f>MAX(ekodom34[[#This Row],[Zbiornik po zmianie]],0)</f>
        <v>2073</v>
      </c>
    </row>
    <row r="290" spans="1:12" x14ac:dyDescent="0.45">
      <c r="A290" s="1">
        <v>44850</v>
      </c>
      <c r="B290">
        <v>0</v>
      </c>
      <c r="C290">
        <f t="shared" si="5"/>
        <v>2073</v>
      </c>
      <c r="D290">
        <f>ekodom34[[#This Row],[retencja]]+ekodom34[[#This Row],[Stan przed]]</f>
        <v>2073</v>
      </c>
      <c r="E290">
        <f>IF(ekodom34[[#This Row],[Dzień tygodnia]] = 3, 260, 190)</f>
        <v>190</v>
      </c>
      <c r="F290">
        <f>WEEKDAY(ekodom34[[#This Row],[Data]],2)</f>
        <v>7</v>
      </c>
      <c r="G290" s="4">
        <f>IF(ekodom34[[#This Row],[retencja]]= 0, G289+1, 0)</f>
        <v>4</v>
      </c>
      <c r="H290" s="4">
        <f>IF(AND(AND(ekodom34[[#This Row],[Dni bez deszczu dp]] &gt;= 5, MOD(ekodom34[[#This Row],[Dni bez deszczu dp]], 5) = 0), ekodom34[[#This Row],[Czy dobry przedział ]] = "TAK"), 300, 0)</f>
        <v>0</v>
      </c>
      <c r="I290" s="4" t="str">
        <f>IF(AND(ekodom34[[#This Row],[Data]] &gt;= DATE(2022,4,1), ekodom34[[#This Row],[Data]]&lt;=DATE(2022,9, 30)), "TAK", "NIE")</f>
        <v>NIE</v>
      </c>
      <c r="J290" s="4">
        <f>ekodom34[[#This Row],[Zużycie rodzinne]]+ekodom34[[#This Row],[Specjalne dolanie]]</f>
        <v>190</v>
      </c>
      <c r="K290" s="4">
        <f>ekodom34[[#This Row],[Stan po renetcji]]-ekodom34[[#This Row],[Zmiana]]</f>
        <v>1883</v>
      </c>
      <c r="L290" s="4">
        <f>MAX(ekodom34[[#This Row],[Zbiornik po zmianie]],0)</f>
        <v>1883</v>
      </c>
    </row>
    <row r="291" spans="1:12" x14ac:dyDescent="0.45">
      <c r="A291" s="1">
        <v>44851</v>
      </c>
      <c r="B291">
        <v>0</v>
      </c>
      <c r="C291">
        <f t="shared" si="5"/>
        <v>1883</v>
      </c>
      <c r="D291">
        <f>ekodom34[[#This Row],[retencja]]+ekodom34[[#This Row],[Stan przed]]</f>
        <v>1883</v>
      </c>
      <c r="E291">
        <f>IF(ekodom34[[#This Row],[Dzień tygodnia]] = 3, 260, 190)</f>
        <v>190</v>
      </c>
      <c r="F291">
        <f>WEEKDAY(ekodom34[[#This Row],[Data]],2)</f>
        <v>1</v>
      </c>
      <c r="G291" s="4">
        <f>IF(ekodom34[[#This Row],[retencja]]= 0, G290+1, 0)</f>
        <v>5</v>
      </c>
      <c r="H291" s="4">
        <f>IF(AND(AND(ekodom34[[#This Row],[Dni bez deszczu dp]] &gt;= 5, MOD(ekodom34[[#This Row],[Dni bez deszczu dp]], 5) = 0), ekodom34[[#This Row],[Czy dobry przedział ]] = "TAK"), 300, 0)</f>
        <v>0</v>
      </c>
      <c r="I291" s="4" t="str">
        <f>IF(AND(ekodom34[[#This Row],[Data]] &gt;= DATE(2022,4,1), ekodom34[[#This Row],[Data]]&lt;=DATE(2022,9, 30)), "TAK", "NIE")</f>
        <v>NIE</v>
      </c>
      <c r="J291" s="4">
        <f>ekodom34[[#This Row],[Zużycie rodzinne]]+ekodom34[[#This Row],[Specjalne dolanie]]</f>
        <v>190</v>
      </c>
      <c r="K291" s="4">
        <f>ekodom34[[#This Row],[Stan po renetcji]]-ekodom34[[#This Row],[Zmiana]]</f>
        <v>1693</v>
      </c>
      <c r="L291" s="4">
        <f>MAX(ekodom34[[#This Row],[Zbiornik po zmianie]],0)</f>
        <v>1693</v>
      </c>
    </row>
    <row r="292" spans="1:12" x14ac:dyDescent="0.45">
      <c r="A292" s="1">
        <v>44852</v>
      </c>
      <c r="B292">
        <v>0</v>
      </c>
      <c r="C292">
        <f t="shared" si="5"/>
        <v>1693</v>
      </c>
      <c r="D292">
        <f>ekodom34[[#This Row],[retencja]]+ekodom34[[#This Row],[Stan przed]]</f>
        <v>1693</v>
      </c>
      <c r="E292">
        <f>IF(ekodom34[[#This Row],[Dzień tygodnia]] = 3, 260, 190)</f>
        <v>190</v>
      </c>
      <c r="F292">
        <f>WEEKDAY(ekodom34[[#This Row],[Data]],2)</f>
        <v>2</v>
      </c>
      <c r="G292" s="4">
        <f>IF(ekodom34[[#This Row],[retencja]]= 0, G291+1, 0)</f>
        <v>6</v>
      </c>
      <c r="H292" s="4">
        <f>IF(AND(AND(ekodom34[[#This Row],[Dni bez deszczu dp]] &gt;= 5, MOD(ekodom34[[#This Row],[Dni bez deszczu dp]], 5) = 0), ekodom34[[#This Row],[Czy dobry przedział ]] = "TAK"), 300, 0)</f>
        <v>0</v>
      </c>
      <c r="I292" s="4" t="str">
        <f>IF(AND(ekodom34[[#This Row],[Data]] &gt;= DATE(2022,4,1), ekodom34[[#This Row],[Data]]&lt;=DATE(2022,9, 30)), "TAK", "NIE")</f>
        <v>NIE</v>
      </c>
      <c r="J292" s="4">
        <f>ekodom34[[#This Row],[Zużycie rodzinne]]+ekodom34[[#This Row],[Specjalne dolanie]]</f>
        <v>190</v>
      </c>
      <c r="K292" s="4">
        <f>ekodom34[[#This Row],[Stan po renetcji]]-ekodom34[[#This Row],[Zmiana]]</f>
        <v>1503</v>
      </c>
      <c r="L292" s="4">
        <f>MAX(ekodom34[[#This Row],[Zbiornik po zmianie]],0)</f>
        <v>1503</v>
      </c>
    </row>
    <row r="293" spans="1:12" x14ac:dyDescent="0.45">
      <c r="A293" s="1">
        <v>44853</v>
      </c>
      <c r="B293">
        <v>0</v>
      </c>
      <c r="C293">
        <f t="shared" si="5"/>
        <v>1503</v>
      </c>
      <c r="D293">
        <f>ekodom34[[#This Row],[retencja]]+ekodom34[[#This Row],[Stan przed]]</f>
        <v>1503</v>
      </c>
      <c r="E293">
        <f>IF(ekodom34[[#This Row],[Dzień tygodnia]] = 3, 260, 190)</f>
        <v>260</v>
      </c>
      <c r="F293">
        <f>WEEKDAY(ekodom34[[#This Row],[Data]],2)</f>
        <v>3</v>
      </c>
      <c r="G293" s="4">
        <f>IF(ekodom34[[#This Row],[retencja]]= 0, G292+1, 0)</f>
        <v>7</v>
      </c>
      <c r="H293" s="4">
        <f>IF(AND(AND(ekodom34[[#This Row],[Dni bez deszczu dp]] &gt;= 5, MOD(ekodom34[[#This Row],[Dni bez deszczu dp]], 5) = 0), ekodom34[[#This Row],[Czy dobry przedział ]] = "TAK"), 300, 0)</f>
        <v>0</v>
      </c>
      <c r="I293" s="4" t="str">
        <f>IF(AND(ekodom34[[#This Row],[Data]] &gt;= DATE(2022,4,1), ekodom34[[#This Row],[Data]]&lt;=DATE(2022,9, 30)), "TAK", "NIE")</f>
        <v>NIE</v>
      </c>
      <c r="J293" s="4">
        <f>ekodom34[[#This Row],[Zużycie rodzinne]]+ekodom34[[#This Row],[Specjalne dolanie]]</f>
        <v>260</v>
      </c>
      <c r="K293" s="4">
        <f>ekodom34[[#This Row],[Stan po renetcji]]-ekodom34[[#This Row],[Zmiana]]</f>
        <v>1243</v>
      </c>
      <c r="L293" s="4">
        <f>MAX(ekodom34[[#This Row],[Zbiornik po zmianie]],0)</f>
        <v>1243</v>
      </c>
    </row>
    <row r="294" spans="1:12" x14ac:dyDescent="0.45">
      <c r="A294" s="1">
        <v>44854</v>
      </c>
      <c r="B294">
        <v>0</v>
      </c>
      <c r="C294">
        <f t="shared" si="5"/>
        <v>1243</v>
      </c>
      <c r="D294">
        <f>ekodom34[[#This Row],[retencja]]+ekodom34[[#This Row],[Stan przed]]</f>
        <v>1243</v>
      </c>
      <c r="E294">
        <f>IF(ekodom34[[#This Row],[Dzień tygodnia]] = 3, 260, 190)</f>
        <v>190</v>
      </c>
      <c r="F294">
        <f>WEEKDAY(ekodom34[[#This Row],[Data]],2)</f>
        <v>4</v>
      </c>
      <c r="G294" s="4">
        <f>IF(ekodom34[[#This Row],[retencja]]= 0, G293+1, 0)</f>
        <v>8</v>
      </c>
      <c r="H294" s="4">
        <f>IF(AND(AND(ekodom34[[#This Row],[Dni bez deszczu dp]] &gt;= 5, MOD(ekodom34[[#This Row],[Dni bez deszczu dp]], 5) = 0), ekodom34[[#This Row],[Czy dobry przedział ]] = "TAK"), 300, 0)</f>
        <v>0</v>
      </c>
      <c r="I294" s="4" t="str">
        <f>IF(AND(ekodom34[[#This Row],[Data]] &gt;= DATE(2022,4,1), ekodom34[[#This Row],[Data]]&lt;=DATE(2022,9, 30)), "TAK", "NIE")</f>
        <v>NIE</v>
      </c>
      <c r="J294" s="4">
        <f>ekodom34[[#This Row],[Zużycie rodzinne]]+ekodom34[[#This Row],[Specjalne dolanie]]</f>
        <v>190</v>
      </c>
      <c r="K294" s="4">
        <f>ekodom34[[#This Row],[Stan po renetcji]]-ekodom34[[#This Row],[Zmiana]]</f>
        <v>1053</v>
      </c>
      <c r="L294" s="4">
        <f>MAX(ekodom34[[#This Row],[Zbiornik po zmianie]],0)</f>
        <v>1053</v>
      </c>
    </row>
    <row r="295" spans="1:12" x14ac:dyDescent="0.45">
      <c r="A295" s="1">
        <v>44855</v>
      </c>
      <c r="B295">
        <v>0</v>
      </c>
      <c r="C295">
        <f t="shared" si="5"/>
        <v>1053</v>
      </c>
      <c r="D295">
        <f>ekodom34[[#This Row],[retencja]]+ekodom34[[#This Row],[Stan przed]]</f>
        <v>1053</v>
      </c>
      <c r="E295">
        <f>IF(ekodom34[[#This Row],[Dzień tygodnia]] = 3, 260, 190)</f>
        <v>190</v>
      </c>
      <c r="F295">
        <f>WEEKDAY(ekodom34[[#This Row],[Data]],2)</f>
        <v>5</v>
      </c>
      <c r="G295" s="4">
        <f>IF(ekodom34[[#This Row],[retencja]]= 0, G294+1, 0)</f>
        <v>9</v>
      </c>
      <c r="H295" s="4">
        <f>IF(AND(AND(ekodom34[[#This Row],[Dni bez deszczu dp]] &gt;= 5, MOD(ekodom34[[#This Row],[Dni bez deszczu dp]], 5) = 0), ekodom34[[#This Row],[Czy dobry przedział ]] = "TAK"), 300, 0)</f>
        <v>0</v>
      </c>
      <c r="I295" s="4" t="str">
        <f>IF(AND(ekodom34[[#This Row],[Data]] &gt;= DATE(2022,4,1), ekodom34[[#This Row],[Data]]&lt;=DATE(2022,9, 30)), "TAK", "NIE")</f>
        <v>NIE</v>
      </c>
      <c r="J295" s="4">
        <f>ekodom34[[#This Row],[Zużycie rodzinne]]+ekodom34[[#This Row],[Specjalne dolanie]]</f>
        <v>190</v>
      </c>
      <c r="K295" s="4">
        <f>ekodom34[[#This Row],[Stan po renetcji]]-ekodom34[[#This Row],[Zmiana]]</f>
        <v>863</v>
      </c>
      <c r="L295" s="4">
        <f>MAX(ekodom34[[#This Row],[Zbiornik po zmianie]],0)</f>
        <v>863</v>
      </c>
    </row>
    <row r="296" spans="1:12" x14ac:dyDescent="0.45">
      <c r="A296" s="1">
        <v>44856</v>
      </c>
      <c r="B296">
        <v>1084</v>
      </c>
      <c r="C296">
        <f t="shared" si="5"/>
        <v>863</v>
      </c>
      <c r="D296">
        <f>ekodom34[[#This Row],[retencja]]+ekodom34[[#This Row],[Stan przed]]</f>
        <v>1947</v>
      </c>
      <c r="E296">
        <f>IF(ekodom34[[#This Row],[Dzień tygodnia]] = 3, 260, 190)</f>
        <v>190</v>
      </c>
      <c r="F296">
        <f>WEEKDAY(ekodom34[[#This Row],[Data]],2)</f>
        <v>6</v>
      </c>
      <c r="G296" s="4">
        <f>IF(ekodom34[[#This Row],[retencja]]= 0, G295+1, 0)</f>
        <v>0</v>
      </c>
      <c r="H296" s="4">
        <f>IF(AND(AND(ekodom34[[#This Row],[Dni bez deszczu dp]] &gt;= 5, MOD(ekodom34[[#This Row],[Dni bez deszczu dp]], 5) = 0), ekodom34[[#This Row],[Czy dobry przedział ]] = "TAK"), 300, 0)</f>
        <v>0</v>
      </c>
      <c r="I296" s="4" t="str">
        <f>IF(AND(ekodom34[[#This Row],[Data]] &gt;= DATE(2022,4,1), ekodom34[[#This Row],[Data]]&lt;=DATE(2022,9, 30)), "TAK", "NIE")</f>
        <v>NIE</v>
      </c>
      <c r="J296" s="4">
        <f>ekodom34[[#This Row],[Zużycie rodzinne]]+ekodom34[[#This Row],[Specjalne dolanie]]</f>
        <v>190</v>
      </c>
      <c r="K296" s="4">
        <f>ekodom34[[#This Row],[Stan po renetcji]]-ekodom34[[#This Row],[Zmiana]]</f>
        <v>1757</v>
      </c>
      <c r="L296" s="4">
        <f>MAX(ekodom34[[#This Row],[Zbiornik po zmianie]],0)</f>
        <v>1757</v>
      </c>
    </row>
    <row r="297" spans="1:12" x14ac:dyDescent="0.45">
      <c r="A297" s="1">
        <v>44857</v>
      </c>
      <c r="B297">
        <v>1423</v>
      </c>
      <c r="C297">
        <f t="shared" si="5"/>
        <v>1757</v>
      </c>
      <c r="D297">
        <f>ekodom34[[#This Row],[retencja]]+ekodom34[[#This Row],[Stan przed]]</f>
        <v>3180</v>
      </c>
      <c r="E297">
        <f>IF(ekodom34[[#This Row],[Dzień tygodnia]] = 3, 260, 190)</f>
        <v>190</v>
      </c>
      <c r="F297">
        <f>WEEKDAY(ekodom34[[#This Row],[Data]],2)</f>
        <v>7</v>
      </c>
      <c r="G297" s="4">
        <f>IF(ekodom34[[#This Row],[retencja]]= 0, G296+1, 0)</f>
        <v>0</v>
      </c>
      <c r="H297" s="4">
        <f>IF(AND(AND(ekodom34[[#This Row],[Dni bez deszczu dp]] &gt;= 5, MOD(ekodom34[[#This Row],[Dni bez deszczu dp]], 5) = 0), ekodom34[[#This Row],[Czy dobry przedział ]] = "TAK"), 300, 0)</f>
        <v>0</v>
      </c>
      <c r="I297" s="4" t="str">
        <f>IF(AND(ekodom34[[#This Row],[Data]] &gt;= DATE(2022,4,1), ekodom34[[#This Row],[Data]]&lt;=DATE(2022,9, 30)), "TAK", "NIE")</f>
        <v>NIE</v>
      </c>
      <c r="J297" s="4">
        <f>ekodom34[[#This Row],[Zużycie rodzinne]]+ekodom34[[#This Row],[Specjalne dolanie]]</f>
        <v>190</v>
      </c>
      <c r="K297" s="4">
        <f>ekodom34[[#This Row],[Stan po renetcji]]-ekodom34[[#This Row],[Zmiana]]</f>
        <v>2990</v>
      </c>
      <c r="L297" s="4">
        <f>MAX(ekodom34[[#This Row],[Zbiornik po zmianie]],0)</f>
        <v>2990</v>
      </c>
    </row>
    <row r="298" spans="1:12" x14ac:dyDescent="0.45">
      <c r="A298" s="1">
        <v>44858</v>
      </c>
      <c r="B298">
        <v>1315</v>
      </c>
      <c r="C298">
        <f t="shared" si="5"/>
        <v>2990</v>
      </c>
      <c r="D298">
        <f>ekodom34[[#This Row],[retencja]]+ekodom34[[#This Row],[Stan przed]]</f>
        <v>4305</v>
      </c>
      <c r="E298">
        <f>IF(ekodom34[[#This Row],[Dzień tygodnia]] = 3, 260, 190)</f>
        <v>190</v>
      </c>
      <c r="F298">
        <f>WEEKDAY(ekodom34[[#This Row],[Data]],2)</f>
        <v>1</v>
      </c>
      <c r="G298" s="4">
        <f>IF(ekodom34[[#This Row],[retencja]]= 0, G297+1, 0)</f>
        <v>0</v>
      </c>
      <c r="H298" s="4">
        <f>IF(AND(AND(ekodom34[[#This Row],[Dni bez deszczu dp]] &gt;= 5, MOD(ekodom34[[#This Row],[Dni bez deszczu dp]], 5) = 0), ekodom34[[#This Row],[Czy dobry przedział ]] = "TAK"), 300, 0)</f>
        <v>0</v>
      </c>
      <c r="I298" s="4" t="str">
        <f>IF(AND(ekodom34[[#This Row],[Data]] &gt;= DATE(2022,4,1), ekodom34[[#This Row],[Data]]&lt;=DATE(2022,9, 30)), "TAK", "NIE")</f>
        <v>NIE</v>
      </c>
      <c r="J298" s="4">
        <f>ekodom34[[#This Row],[Zużycie rodzinne]]+ekodom34[[#This Row],[Specjalne dolanie]]</f>
        <v>190</v>
      </c>
      <c r="K298" s="4">
        <f>ekodom34[[#This Row],[Stan po renetcji]]-ekodom34[[#This Row],[Zmiana]]</f>
        <v>4115</v>
      </c>
      <c r="L298" s="4">
        <f>MAX(ekodom34[[#This Row],[Zbiornik po zmianie]],0)</f>
        <v>4115</v>
      </c>
    </row>
    <row r="299" spans="1:12" x14ac:dyDescent="0.45">
      <c r="A299" s="1">
        <v>44859</v>
      </c>
      <c r="B299">
        <v>717</v>
      </c>
      <c r="C299">
        <f t="shared" si="5"/>
        <v>4115</v>
      </c>
      <c r="D299">
        <f>ekodom34[[#This Row],[retencja]]+ekodom34[[#This Row],[Stan przed]]</f>
        <v>4832</v>
      </c>
      <c r="E299">
        <f>IF(ekodom34[[#This Row],[Dzień tygodnia]] = 3, 260, 190)</f>
        <v>190</v>
      </c>
      <c r="F299">
        <f>WEEKDAY(ekodom34[[#This Row],[Data]],2)</f>
        <v>2</v>
      </c>
      <c r="G299" s="4">
        <f>IF(ekodom34[[#This Row],[retencja]]= 0, G298+1, 0)</f>
        <v>0</v>
      </c>
      <c r="H299" s="4">
        <f>IF(AND(AND(ekodom34[[#This Row],[Dni bez deszczu dp]] &gt;= 5, MOD(ekodom34[[#This Row],[Dni bez deszczu dp]], 5) = 0), ekodom34[[#This Row],[Czy dobry przedział ]] = "TAK"), 300, 0)</f>
        <v>0</v>
      </c>
      <c r="I299" s="4" t="str">
        <f>IF(AND(ekodom34[[#This Row],[Data]] &gt;= DATE(2022,4,1), ekodom34[[#This Row],[Data]]&lt;=DATE(2022,9, 30)), "TAK", "NIE")</f>
        <v>NIE</v>
      </c>
      <c r="J299" s="4">
        <f>ekodom34[[#This Row],[Zużycie rodzinne]]+ekodom34[[#This Row],[Specjalne dolanie]]</f>
        <v>190</v>
      </c>
      <c r="K299" s="4">
        <f>ekodom34[[#This Row],[Stan po renetcji]]-ekodom34[[#This Row],[Zmiana]]</f>
        <v>4642</v>
      </c>
      <c r="L299" s="4">
        <f>MAX(ekodom34[[#This Row],[Zbiornik po zmianie]],0)</f>
        <v>4642</v>
      </c>
    </row>
    <row r="300" spans="1:12" x14ac:dyDescent="0.45">
      <c r="A300" s="1">
        <v>44860</v>
      </c>
      <c r="B300">
        <v>1398</v>
      </c>
      <c r="C300">
        <f t="shared" si="5"/>
        <v>4642</v>
      </c>
      <c r="D300">
        <f>ekodom34[[#This Row],[retencja]]+ekodom34[[#This Row],[Stan przed]]</f>
        <v>6040</v>
      </c>
      <c r="E300">
        <f>IF(ekodom34[[#This Row],[Dzień tygodnia]] = 3, 260, 190)</f>
        <v>260</v>
      </c>
      <c r="F300">
        <f>WEEKDAY(ekodom34[[#This Row],[Data]],2)</f>
        <v>3</v>
      </c>
      <c r="G300" s="4">
        <f>IF(ekodom34[[#This Row],[retencja]]= 0, G299+1, 0)</f>
        <v>0</v>
      </c>
      <c r="H300" s="4">
        <f>IF(AND(AND(ekodom34[[#This Row],[Dni bez deszczu dp]] &gt;= 5, MOD(ekodom34[[#This Row],[Dni bez deszczu dp]], 5) = 0), ekodom34[[#This Row],[Czy dobry przedział ]] = "TAK"), 300, 0)</f>
        <v>0</v>
      </c>
      <c r="I300" s="4" t="str">
        <f>IF(AND(ekodom34[[#This Row],[Data]] &gt;= DATE(2022,4,1), ekodom34[[#This Row],[Data]]&lt;=DATE(2022,9, 30)), "TAK", "NIE")</f>
        <v>NIE</v>
      </c>
      <c r="J300" s="4">
        <f>ekodom34[[#This Row],[Zużycie rodzinne]]+ekodom34[[#This Row],[Specjalne dolanie]]</f>
        <v>260</v>
      </c>
      <c r="K300" s="4">
        <f>ekodom34[[#This Row],[Stan po renetcji]]-ekodom34[[#This Row],[Zmiana]]</f>
        <v>5780</v>
      </c>
      <c r="L300" s="4">
        <f>MAX(ekodom34[[#This Row],[Zbiornik po zmianie]],0)</f>
        <v>5780</v>
      </c>
    </row>
    <row r="301" spans="1:12" x14ac:dyDescent="0.45">
      <c r="A301" s="1">
        <v>44861</v>
      </c>
      <c r="B301">
        <v>913</v>
      </c>
      <c r="C301">
        <f t="shared" si="5"/>
        <v>5780</v>
      </c>
      <c r="D301">
        <f>ekodom34[[#This Row],[retencja]]+ekodom34[[#This Row],[Stan przed]]</f>
        <v>6693</v>
      </c>
      <c r="E301">
        <f>IF(ekodom34[[#This Row],[Dzień tygodnia]] = 3, 260, 190)</f>
        <v>190</v>
      </c>
      <c r="F301">
        <f>WEEKDAY(ekodom34[[#This Row],[Data]],2)</f>
        <v>4</v>
      </c>
      <c r="G301" s="4">
        <f>IF(ekodom34[[#This Row],[retencja]]= 0, G300+1, 0)</f>
        <v>0</v>
      </c>
      <c r="H301" s="4">
        <f>IF(AND(AND(ekodom34[[#This Row],[Dni bez deszczu dp]] &gt;= 5, MOD(ekodom34[[#This Row],[Dni bez deszczu dp]], 5) = 0), ekodom34[[#This Row],[Czy dobry przedział ]] = "TAK"), 300, 0)</f>
        <v>0</v>
      </c>
      <c r="I301" s="4" t="str">
        <f>IF(AND(ekodom34[[#This Row],[Data]] &gt;= DATE(2022,4,1), ekodom34[[#This Row],[Data]]&lt;=DATE(2022,9, 30)), "TAK", "NIE")</f>
        <v>NIE</v>
      </c>
      <c r="J301" s="4">
        <f>ekodom34[[#This Row],[Zużycie rodzinne]]+ekodom34[[#This Row],[Specjalne dolanie]]</f>
        <v>190</v>
      </c>
      <c r="K301" s="4">
        <f>ekodom34[[#This Row],[Stan po renetcji]]-ekodom34[[#This Row],[Zmiana]]</f>
        <v>6503</v>
      </c>
      <c r="L301" s="4">
        <f>MAX(ekodom34[[#This Row],[Zbiornik po zmianie]],0)</f>
        <v>6503</v>
      </c>
    </row>
    <row r="302" spans="1:12" x14ac:dyDescent="0.45">
      <c r="A302" s="1">
        <v>44862</v>
      </c>
      <c r="B302">
        <v>660</v>
      </c>
      <c r="C302">
        <f t="shared" si="5"/>
        <v>6503</v>
      </c>
      <c r="D302">
        <f>ekodom34[[#This Row],[retencja]]+ekodom34[[#This Row],[Stan przed]]</f>
        <v>7163</v>
      </c>
      <c r="E302">
        <f>IF(ekodom34[[#This Row],[Dzień tygodnia]] = 3, 260, 190)</f>
        <v>190</v>
      </c>
      <c r="F302">
        <f>WEEKDAY(ekodom34[[#This Row],[Data]],2)</f>
        <v>5</v>
      </c>
      <c r="G302" s="4">
        <f>IF(ekodom34[[#This Row],[retencja]]= 0, G301+1, 0)</f>
        <v>0</v>
      </c>
      <c r="H302" s="4">
        <f>IF(AND(AND(ekodom34[[#This Row],[Dni bez deszczu dp]] &gt;= 5, MOD(ekodom34[[#This Row],[Dni bez deszczu dp]], 5) = 0), ekodom34[[#This Row],[Czy dobry przedział ]] = "TAK"), 300, 0)</f>
        <v>0</v>
      </c>
      <c r="I302" s="4" t="str">
        <f>IF(AND(ekodom34[[#This Row],[Data]] &gt;= DATE(2022,4,1), ekodom34[[#This Row],[Data]]&lt;=DATE(2022,9, 30)), "TAK", "NIE")</f>
        <v>NIE</v>
      </c>
      <c r="J302" s="4">
        <f>ekodom34[[#This Row],[Zużycie rodzinne]]+ekodom34[[#This Row],[Specjalne dolanie]]</f>
        <v>190</v>
      </c>
      <c r="K302" s="4">
        <f>ekodom34[[#This Row],[Stan po renetcji]]-ekodom34[[#This Row],[Zmiana]]</f>
        <v>6973</v>
      </c>
      <c r="L302" s="4">
        <f>MAX(ekodom34[[#This Row],[Zbiornik po zmianie]],0)</f>
        <v>6973</v>
      </c>
    </row>
    <row r="303" spans="1:12" x14ac:dyDescent="0.45">
      <c r="A303" s="1">
        <v>44863</v>
      </c>
      <c r="B303">
        <v>0</v>
      </c>
      <c r="C303">
        <f t="shared" si="5"/>
        <v>6973</v>
      </c>
      <c r="D303">
        <f>ekodom34[[#This Row],[retencja]]+ekodom34[[#This Row],[Stan przed]]</f>
        <v>6973</v>
      </c>
      <c r="E303">
        <f>IF(ekodom34[[#This Row],[Dzień tygodnia]] = 3, 260, 190)</f>
        <v>190</v>
      </c>
      <c r="F303">
        <f>WEEKDAY(ekodom34[[#This Row],[Data]],2)</f>
        <v>6</v>
      </c>
      <c r="G303" s="4">
        <f>IF(ekodom34[[#This Row],[retencja]]= 0, G302+1, 0)</f>
        <v>1</v>
      </c>
      <c r="H303" s="4">
        <f>IF(AND(AND(ekodom34[[#This Row],[Dni bez deszczu dp]] &gt;= 5, MOD(ekodom34[[#This Row],[Dni bez deszczu dp]], 5) = 0), ekodom34[[#This Row],[Czy dobry przedział ]] = "TAK"), 300, 0)</f>
        <v>0</v>
      </c>
      <c r="I303" s="4" t="str">
        <f>IF(AND(ekodom34[[#This Row],[Data]] &gt;= DATE(2022,4,1), ekodom34[[#This Row],[Data]]&lt;=DATE(2022,9, 30)), "TAK", "NIE")</f>
        <v>NIE</v>
      </c>
      <c r="J303" s="4">
        <f>ekodom34[[#This Row],[Zużycie rodzinne]]+ekodom34[[#This Row],[Specjalne dolanie]]</f>
        <v>190</v>
      </c>
      <c r="K303" s="4">
        <f>ekodom34[[#This Row],[Stan po renetcji]]-ekodom34[[#This Row],[Zmiana]]</f>
        <v>6783</v>
      </c>
      <c r="L303" s="4">
        <f>MAX(ekodom34[[#This Row],[Zbiornik po zmianie]],0)</f>
        <v>6783</v>
      </c>
    </row>
    <row r="304" spans="1:12" x14ac:dyDescent="0.45">
      <c r="A304" s="1">
        <v>44864</v>
      </c>
      <c r="B304">
        <v>0</v>
      </c>
      <c r="C304">
        <f t="shared" si="5"/>
        <v>6783</v>
      </c>
      <c r="D304">
        <f>ekodom34[[#This Row],[retencja]]+ekodom34[[#This Row],[Stan przed]]</f>
        <v>6783</v>
      </c>
      <c r="E304">
        <f>IF(ekodom34[[#This Row],[Dzień tygodnia]] = 3, 260, 190)</f>
        <v>190</v>
      </c>
      <c r="F304">
        <f>WEEKDAY(ekodom34[[#This Row],[Data]],2)</f>
        <v>7</v>
      </c>
      <c r="G304" s="4">
        <f>IF(ekodom34[[#This Row],[retencja]]= 0, G303+1, 0)</f>
        <v>2</v>
      </c>
      <c r="H304" s="4">
        <f>IF(AND(AND(ekodom34[[#This Row],[Dni bez deszczu dp]] &gt;= 5, MOD(ekodom34[[#This Row],[Dni bez deszczu dp]], 5) = 0), ekodom34[[#This Row],[Czy dobry przedział ]] = "TAK"), 300, 0)</f>
        <v>0</v>
      </c>
      <c r="I304" s="4" t="str">
        <f>IF(AND(ekodom34[[#This Row],[Data]] &gt;= DATE(2022,4,1), ekodom34[[#This Row],[Data]]&lt;=DATE(2022,9, 30)), "TAK", "NIE")</f>
        <v>NIE</v>
      </c>
      <c r="J304" s="4">
        <f>ekodom34[[#This Row],[Zużycie rodzinne]]+ekodom34[[#This Row],[Specjalne dolanie]]</f>
        <v>190</v>
      </c>
      <c r="K304" s="4">
        <f>ekodom34[[#This Row],[Stan po renetcji]]-ekodom34[[#This Row],[Zmiana]]</f>
        <v>6593</v>
      </c>
      <c r="L304" s="4">
        <f>MAX(ekodom34[[#This Row],[Zbiornik po zmianie]],0)</f>
        <v>6593</v>
      </c>
    </row>
    <row r="305" spans="1:12" x14ac:dyDescent="0.45">
      <c r="A305" s="1">
        <v>44865</v>
      </c>
      <c r="B305">
        <v>0</v>
      </c>
      <c r="C305">
        <f t="shared" si="5"/>
        <v>6593</v>
      </c>
      <c r="D305">
        <f>ekodom34[[#This Row],[retencja]]+ekodom34[[#This Row],[Stan przed]]</f>
        <v>6593</v>
      </c>
      <c r="E305">
        <f>IF(ekodom34[[#This Row],[Dzień tygodnia]] = 3, 260, 190)</f>
        <v>190</v>
      </c>
      <c r="F305">
        <f>WEEKDAY(ekodom34[[#This Row],[Data]],2)</f>
        <v>1</v>
      </c>
      <c r="G305" s="4">
        <f>IF(ekodom34[[#This Row],[retencja]]= 0, G304+1, 0)</f>
        <v>3</v>
      </c>
      <c r="H305" s="4">
        <f>IF(AND(AND(ekodom34[[#This Row],[Dni bez deszczu dp]] &gt;= 5, MOD(ekodom34[[#This Row],[Dni bez deszczu dp]], 5) = 0), ekodom34[[#This Row],[Czy dobry przedział ]] = "TAK"), 300, 0)</f>
        <v>0</v>
      </c>
      <c r="I305" s="4" t="str">
        <f>IF(AND(ekodom34[[#This Row],[Data]] &gt;= DATE(2022,4,1), ekodom34[[#This Row],[Data]]&lt;=DATE(2022,9, 30)), "TAK", "NIE")</f>
        <v>NIE</v>
      </c>
      <c r="J305" s="4">
        <f>ekodom34[[#This Row],[Zużycie rodzinne]]+ekodom34[[#This Row],[Specjalne dolanie]]</f>
        <v>190</v>
      </c>
      <c r="K305" s="4">
        <f>ekodom34[[#This Row],[Stan po renetcji]]-ekodom34[[#This Row],[Zmiana]]</f>
        <v>6403</v>
      </c>
      <c r="L305" s="4">
        <f>MAX(ekodom34[[#This Row],[Zbiornik po zmianie]],0)</f>
        <v>6403</v>
      </c>
    </row>
    <row r="306" spans="1:12" x14ac:dyDescent="0.45">
      <c r="A306" s="1">
        <v>44866</v>
      </c>
      <c r="B306">
        <v>0</v>
      </c>
      <c r="C306">
        <f t="shared" si="5"/>
        <v>6403</v>
      </c>
      <c r="D306">
        <f>ekodom34[[#This Row],[retencja]]+ekodom34[[#This Row],[Stan przed]]</f>
        <v>6403</v>
      </c>
      <c r="E306">
        <f>IF(ekodom34[[#This Row],[Dzień tygodnia]] = 3, 260, 190)</f>
        <v>190</v>
      </c>
      <c r="F306">
        <f>WEEKDAY(ekodom34[[#This Row],[Data]],2)</f>
        <v>2</v>
      </c>
      <c r="G306" s="4">
        <f>IF(ekodom34[[#This Row],[retencja]]= 0, G305+1, 0)</f>
        <v>4</v>
      </c>
      <c r="H306" s="4">
        <f>IF(AND(AND(ekodom34[[#This Row],[Dni bez deszczu dp]] &gt;= 5, MOD(ekodom34[[#This Row],[Dni bez deszczu dp]], 5) = 0), ekodom34[[#This Row],[Czy dobry przedział ]] = "TAK"), 300, 0)</f>
        <v>0</v>
      </c>
      <c r="I306" s="4" t="str">
        <f>IF(AND(ekodom34[[#This Row],[Data]] &gt;= DATE(2022,4,1), ekodom34[[#This Row],[Data]]&lt;=DATE(2022,9, 30)), "TAK", "NIE")</f>
        <v>NIE</v>
      </c>
      <c r="J306" s="4">
        <f>ekodom34[[#This Row],[Zużycie rodzinne]]+ekodom34[[#This Row],[Specjalne dolanie]]</f>
        <v>190</v>
      </c>
      <c r="K306" s="4">
        <f>ekodom34[[#This Row],[Stan po renetcji]]-ekodom34[[#This Row],[Zmiana]]</f>
        <v>6213</v>
      </c>
      <c r="L306" s="4">
        <f>MAX(ekodom34[[#This Row],[Zbiornik po zmianie]],0)</f>
        <v>6213</v>
      </c>
    </row>
    <row r="307" spans="1:12" x14ac:dyDescent="0.45">
      <c r="A307" s="1">
        <v>44867</v>
      </c>
      <c r="B307">
        <v>0</v>
      </c>
      <c r="C307">
        <f t="shared" si="5"/>
        <v>6213</v>
      </c>
      <c r="D307">
        <f>ekodom34[[#This Row],[retencja]]+ekodom34[[#This Row],[Stan przed]]</f>
        <v>6213</v>
      </c>
      <c r="E307">
        <f>IF(ekodom34[[#This Row],[Dzień tygodnia]] = 3, 260, 190)</f>
        <v>260</v>
      </c>
      <c r="F307">
        <f>WEEKDAY(ekodom34[[#This Row],[Data]],2)</f>
        <v>3</v>
      </c>
      <c r="G307" s="4">
        <f>IF(ekodom34[[#This Row],[retencja]]= 0, G306+1, 0)</f>
        <v>5</v>
      </c>
      <c r="H307" s="4">
        <f>IF(AND(AND(ekodom34[[#This Row],[Dni bez deszczu dp]] &gt;= 5, MOD(ekodom34[[#This Row],[Dni bez deszczu dp]], 5) = 0), ekodom34[[#This Row],[Czy dobry przedział ]] = "TAK"), 300, 0)</f>
        <v>0</v>
      </c>
      <c r="I307" s="4" t="str">
        <f>IF(AND(ekodom34[[#This Row],[Data]] &gt;= DATE(2022,4,1), ekodom34[[#This Row],[Data]]&lt;=DATE(2022,9, 30)), "TAK", "NIE")</f>
        <v>NIE</v>
      </c>
      <c r="J307" s="4">
        <f>ekodom34[[#This Row],[Zużycie rodzinne]]+ekodom34[[#This Row],[Specjalne dolanie]]</f>
        <v>260</v>
      </c>
      <c r="K307" s="4">
        <f>ekodom34[[#This Row],[Stan po renetcji]]-ekodom34[[#This Row],[Zmiana]]</f>
        <v>5953</v>
      </c>
      <c r="L307" s="4">
        <f>MAX(ekodom34[[#This Row],[Zbiornik po zmianie]],0)</f>
        <v>5953</v>
      </c>
    </row>
    <row r="308" spans="1:12" x14ac:dyDescent="0.45">
      <c r="A308" s="1">
        <v>44868</v>
      </c>
      <c r="B308">
        <v>935</v>
      </c>
      <c r="C308">
        <f t="shared" si="5"/>
        <v>5953</v>
      </c>
      <c r="D308">
        <f>ekodom34[[#This Row],[retencja]]+ekodom34[[#This Row],[Stan przed]]</f>
        <v>6888</v>
      </c>
      <c r="E308">
        <f>IF(ekodom34[[#This Row],[Dzień tygodnia]] = 3, 260, 190)</f>
        <v>190</v>
      </c>
      <c r="F308">
        <f>WEEKDAY(ekodom34[[#This Row],[Data]],2)</f>
        <v>4</v>
      </c>
      <c r="G308" s="4">
        <f>IF(ekodom34[[#This Row],[retencja]]= 0, G307+1, 0)</f>
        <v>0</v>
      </c>
      <c r="H308" s="4">
        <f>IF(AND(AND(ekodom34[[#This Row],[Dni bez deszczu dp]] &gt;= 5, MOD(ekodom34[[#This Row],[Dni bez deszczu dp]], 5) = 0), ekodom34[[#This Row],[Czy dobry przedział ]] = "TAK"), 300, 0)</f>
        <v>0</v>
      </c>
      <c r="I308" s="4" t="str">
        <f>IF(AND(ekodom34[[#This Row],[Data]] &gt;= DATE(2022,4,1), ekodom34[[#This Row],[Data]]&lt;=DATE(2022,9, 30)), "TAK", "NIE")</f>
        <v>NIE</v>
      </c>
      <c r="J308" s="4">
        <f>ekodom34[[#This Row],[Zużycie rodzinne]]+ekodom34[[#This Row],[Specjalne dolanie]]</f>
        <v>190</v>
      </c>
      <c r="K308" s="4">
        <f>ekodom34[[#This Row],[Stan po renetcji]]-ekodom34[[#This Row],[Zmiana]]</f>
        <v>6698</v>
      </c>
      <c r="L308" s="4">
        <f>MAX(ekodom34[[#This Row],[Zbiornik po zmianie]],0)</f>
        <v>6698</v>
      </c>
    </row>
    <row r="309" spans="1:12" x14ac:dyDescent="0.45">
      <c r="A309" s="1">
        <v>44869</v>
      </c>
      <c r="B309">
        <v>648</v>
      </c>
      <c r="C309">
        <f t="shared" si="5"/>
        <v>6698</v>
      </c>
      <c r="D309">
        <f>ekodom34[[#This Row],[retencja]]+ekodom34[[#This Row],[Stan przed]]</f>
        <v>7346</v>
      </c>
      <c r="E309">
        <f>IF(ekodom34[[#This Row],[Dzień tygodnia]] = 3, 260, 190)</f>
        <v>190</v>
      </c>
      <c r="F309">
        <f>WEEKDAY(ekodom34[[#This Row],[Data]],2)</f>
        <v>5</v>
      </c>
      <c r="G309" s="4">
        <f>IF(ekodom34[[#This Row],[retencja]]= 0, G308+1, 0)</f>
        <v>0</v>
      </c>
      <c r="H309" s="4">
        <f>IF(AND(AND(ekodom34[[#This Row],[Dni bez deszczu dp]] &gt;= 5, MOD(ekodom34[[#This Row],[Dni bez deszczu dp]], 5) = 0), ekodom34[[#This Row],[Czy dobry przedział ]] = "TAK"), 300, 0)</f>
        <v>0</v>
      </c>
      <c r="I309" s="4" t="str">
        <f>IF(AND(ekodom34[[#This Row],[Data]] &gt;= DATE(2022,4,1), ekodom34[[#This Row],[Data]]&lt;=DATE(2022,9, 30)), "TAK", "NIE")</f>
        <v>NIE</v>
      </c>
      <c r="J309" s="4">
        <f>ekodom34[[#This Row],[Zużycie rodzinne]]+ekodom34[[#This Row],[Specjalne dolanie]]</f>
        <v>190</v>
      </c>
      <c r="K309" s="4">
        <f>ekodom34[[#This Row],[Stan po renetcji]]-ekodom34[[#This Row],[Zmiana]]</f>
        <v>7156</v>
      </c>
      <c r="L309" s="4">
        <f>MAX(ekodom34[[#This Row],[Zbiornik po zmianie]],0)</f>
        <v>7156</v>
      </c>
    </row>
    <row r="310" spans="1:12" x14ac:dyDescent="0.45">
      <c r="A310" s="1">
        <v>44870</v>
      </c>
      <c r="B310">
        <v>793</v>
      </c>
      <c r="C310">
        <f t="shared" si="5"/>
        <v>7156</v>
      </c>
      <c r="D310">
        <f>ekodom34[[#This Row],[retencja]]+ekodom34[[#This Row],[Stan przed]]</f>
        <v>7949</v>
      </c>
      <c r="E310">
        <f>IF(ekodom34[[#This Row],[Dzień tygodnia]] = 3, 260, 190)</f>
        <v>190</v>
      </c>
      <c r="F310">
        <f>WEEKDAY(ekodom34[[#This Row],[Data]],2)</f>
        <v>6</v>
      </c>
      <c r="G310" s="4">
        <f>IF(ekodom34[[#This Row],[retencja]]= 0, G309+1, 0)</f>
        <v>0</v>
      </c>
      <c r="H310" s="4">
        <f>IF(AND(AND(ekodom34[[#This Row],[Dni bez deszczu dp]] &gt;= 5, MOD(ekodom34[[#This Row],[Dni bez deszczu dp]], 5) = 0), ekodom34[[#This Row],[Czy dobry przedział ]] = "TAK"), 300, 0)</f>
        <v>0</v>
      </c>
      <c r="I310" s="4" t="str">
        <f>IF(AND(ekodom34[[#This Row],[Data]] &gt;= DATE(2022,4,1), ekodom34[[#This Row],[Data]]&lt;=DATE(2022,9, 30)), "TAK", "NIE")</f>
        <v>NIE</v>
      </c>
      <c r="J310" s="4">
        <f>ekodom34[[#This Row],[Zużycie rodzinne]]+ekodom34[[#This Row],[Specjalne dolanie]]</f>
        <v>190</v>
      </c>
      <c r="K310" s="4">
        <f>ekodom34[[#This Row],[Stan po renetcji]]-ekodom34[[#This Row],[Zmiana]]</f>
        <v>7759</v>
      </c>
      <c r="L310" s="4">
        <f>MAX(ekodom34[[#This Row],[Zbiornik po zmianie]],0)</f>
        <v>7759</v>
      </c>
    </row>
    <row r="311" spans="1:12" x14ac:dyDescent="0.45">
      <c r="A311" s="1">
        <v>44871</v>
      </c>
      <c r="B311">
        <v>1276</v>
      </c>
      <c r="C311">
        <f t="shared" si="5"/>
        <v>7759</v>
      </c>
      <c r="D311">
        <f>ekodom34[[#This Row],[retencja]]+ekodom34[[#This Row],[Stan przed]]</f>
        <v>9035</v>
      </c>
      <c r="E311">
        <f>IF(ekodom34[[#This Row],[Dzień tygodnia]] = 3, 260, 190)</f>
        <v>190</v>
      </c>
      <c r="F311">
        <f>WEEKDAY(ekodom34[[#This Row],[Data]],2)</f>
        <v>7</v>
      </c>
      <c r="G311" s="4">
        <f>IF(ekodom34[[#This Row],[retencja]]= 0, G310+1, 0)</f>
        <v>0</v>
      </c>
      <c r="H311" s="4">
        <f>IF(AND(AND(ekodom34[[#This Row],[Dni bez deszczu dp]] &gt;= 5, MOD(ekodom34[[#This Row],[Dni bez deszczu dp]], 5) = 0), ekodom34[[#This Row],[Czy dobry przedział ]] = "TAK"), 300, 0)</f>
        <v>0</v>
      </c>
      <c r="I311" s="4" t="str">
        <f>IF(AND(ekodom34[[#This Row],[Data]] &gt;= DATE(2022,4,1), ekodom34[[#This Row],[Data]]&lt;=DATE(2022,9, 30)), "TAK", "NIE")</f>
        <v>NIE</v>
      </c>
      <c r="J311" s="4">
        <f>ekodom34[[#This Row],[Zużycie rodzinne]]+ekodom34[[#This Row],[Specjalne dolanie]]</f>
        <v>190</v>
      </c>
      <c r="K311" s="4">
        <f>ekodom34[[#This Row],[Stan po renetcji]]-ekodom34[[#This Row],[Zmiana]]</f>
        <v>8845</v>
      </c>
      <c r="L311" s="4">
        <f>MAX(ekodom34[[#This Row],[Zbiornik po zmianie]],0)</f>
        <v>8845</v>
      </c>
    </row>
    <row r="312" spans="1:12" x14ac:dyDescent="0.45">
      <c r="A312" s="1">
        <v>44872</v>
      </c>
      <c r="B312">
        <v>1234</v>
      </c>
      <c r="C312">
        <f t="shared" si="5"/>
        <v>8845</v>
      </c>
      <c r="D312">
        <f>ekodom34[[#This Row],[retencja]]+ekodom34[[#This Row],[Stan przed]]</f>
        <v>10079</v>
      </c>
      <c r="E312">
        <f>IF(ekodom34[[#This Row],[Dzień tygodnia]] = 3, 260, 190)</f>
        <v>190</v>
      </c>
      <c r="F312">
        <f>WEEKDAY(ekodom34[[#This Row],[Data]],2)</f>
        <v>1</v>
      </c>
      <c r="G312" s="4">
        <f>IF(ekodom34[[#This Row],[retencja]]= 0, G311+1, 0)</f>
        <v>0</v>
      </c>
      <c r="H312" s="4">
        <f>IF(AND(AND(ekodom34[[#This Row],[Dni bez deszczu dp]] &gt;= 5, MOD(ekodom34[[#This Row],[Dni bez deszczu dp]], 5) = 0), ekodom34[[#This Row],[Czy dobry przedział ]] = "TAK"), 300, 0)</f>
        <v>0</v>
      </c>
      <c r="I312" s="4" t="str">
        <f>IF(AND(ekodom34[[#This Row],[Data]] &gt;= DATE(2022,4,1), ekodom34[[#This Row],[Data]]&lt;=DATE(2022,9, 30)), "TAK", "NIE")</f>
        <v>NIE</v>
      </c>
      <c r="J312" s="4">
        <f>ekodom34[[#This Row],[Zużycie rodzinne]]+ekodom34[[#This Row],[Specjalne dolanie]]</f>
        <v>190</v>
      </c>
      <c r="K312" s="4">
        <f>ekodom34[[#This Row],[Stan po renetcji]]-ekodom34[[#This Row],[Zmiana]]</f>
        <v>9889</v>
      </c>
      <c r="L312" s="4">
        <f>MAX(ekodom34[[#This Row],[Zbiornik po zmianie]],0)</f>
        <v>9889</v>
      </c>
    </row>
    <row r="313" spans="1:12" x14ac:dyDescent="0.45">
      <c r="A313" s="1">
        <v>44873</v>
      </c>
      <c r="B313">
        <v>1302</v>
      </c>
      <c r="C313">
        <f t="shared" si="5"/>
        <v>9889</v>
      </c>
      <c r="D313">
        <f>ekodom34[[#This Row],[retencja]]+ekodom34[[#This Row],[Stan przed]]</f>
        <v>11191</v>
      </c>
      <c r="E313">
        <f>IF(ekodom34[[#This Row],[Dzień tygodnia]] = 3, 260, 190)</f>
        <v>190</v>
      </c>
      <c r="F313">
        <f>WEEKDAY(ekodom34[[#This Row],[Data]],2)</f>
        <v>2</v>
      </c>
      <c r="G313" s="4">
        <f>IF(ekodom34[[#This Row],[retencja]]= 0, G312+1, 0)</f>
        <v>0</v>
      </c>
      <c r="H313" s="4">
        <f>IF(AND(AND(ekodom34[[#This Row],[Dni bez deszczu dp]] &gt;= 5, MOD(ekodom34[[#This Row],[Dni bez deszczu dp]], 5) = 0), ekodom34[[#This Row],[Czy dobry przedział ]] = "TAK"), 300, 0)</f>
        <v>0</v>
      </c>
      <c r="I313" s="4" t="str">
        <f>IF(AND(ekodom34[[#This Row],[Data]] &gt;= DATE(2022,4,1), ekodom34[[#This Row],[Data]]&lt;=DATE(2022,9, 30)), "TAK", "NIE")</f>
        <v>NIE</v>
      </c>
      <c r="J313" s="4">
        <f>ekodom34[[#This Row],[Zużycie rodzinne]]+ekodom34[[#This Row],[Specjalne dolanie]]</f>
        <v>190</v>
      </c>
      <c r="K313" s="4">
        <f>ekodom34[[#This Row],[Stan po renetcji]]-ekodom34[[#This Row],[Zmiana]]</f>
        <v>11001</v>
      </c>
      <c r="L313" s="4">
        <f>MAX(ekodom34[[#This Row],[Zbiornik po zmianie]],0)</f>
        <v>11001</v>
      </c>
    </row>
    <row r="314" spans="1:12" x14ac:dyDescent="0.45">
      <c r="A314" s="1">
        <v>44874</v>
      </c>
      <c r="B314">
        <v>1316</v>
      </c>
      <c r="C314">
        <f t="shared" si="5"/>
        <v>11001</v>
      </c>
      <c r="D314">
        <f>ekodom34[[#This Row],[retencja]]+ekodom34[[#This Row],[Stan przed]]</f>
        <v>12317</v>
      </c>
      <c r="E314">
        <f>IF(ekodom34[[#This Row],[Dzień tygodnia]] = 3, 260, 190)</f>
        <v>260</v>
      </c>
      <c r="F314">
        <f>WEEKDAY(ekodom34[[#This Row],[Data]],2)</f>
        <v>3</v>
      </c>
      <c r="G314" s="4">
        <f>IF(ekodom34[[#This Row],[retencja]]= 0, G313+1, 0)</f>
        <v>0</v>
      </c>
      <c r="H314" s="4">
        <f>IF(AND(AND(ekodom34[[#This Row],[Dni bez deszczu dp]] &gt;= 5, MOD(ekodom34[[#This Row],[Dni bez deszczu dp]], 5) = 0), ekodom34[[#This Row],[Czy dobry przedział ]] = "TAK"), 300, 0)</f>
        <v>0</v>
      </c>
      <c r="I314" s="4" t="str">
        <f>IF(AND(ekodom34[[#This Row],[Data]] &gt;= DATE(2022,4,1), ekodom34[[#This Row],[Data]]&lt;=DATE(2022,9, 30)), "TAK", "NIE")</f>
        <v>NIE</v>
      </c>
      <c r="J314" s="4">
        <f>ekodom34[[#This Row],[Zużycie rodzinne]]+ekodom34[[#This Row],[Specjalne dolanie]]</f>
        <v>260</v>
      </c>
      <c r="K314" s="4">
        <f>ekodom34[[#This Row],[Stan po renetcji]]-ekodom34[[#This Row],[Zmiana]]</f>
        <v>12057</v>
      </c>
      <c r="L314" s="4">
        <f>MAX(ekodom34[[#This Row],[Zbiornik po zmianie]],0)</f>
        <v>12057</v>
      </c>
    </row>
    <row r="315" spans="1:12" x14ac:dyDescent="0.45">
      <c r="A315" s="1">
        <v>44875</v>
      </c>
      <c r="B315">
        <v>1463</v>
      </c>
      <c r="C315">
        <f t="shared" si="5"/>
        <v>12057</v>
      </c>
      <c r="D315">
        <f>ekodom34[[#This Row],[retencja]]+ekodom34[[#This Row],[Stan przed]]</f>
        <v>13520</v>
      </c>
      <c r="E315">
        <f>IF(ekodom34[[#This Row],[Dzień tygodnia]] = 3, 260, 190)</f>
        <v>190</v>
      </c>
      <c r="F315">
        <f>WEEKDAY(ekodom34[[#This Row],[Data]],2)</f>
        <v>4</v>
      </c>
      <c r="G315" s="4">
        <f>IF(ekodom34[[#This Row],[retencja]]= 0, G314+1, 0)</f>
        <v>0</v>
      </c>
      <c r="H315" s="4">
        <f>IF(AND(AND(ekodom34[[#This Row],[Dni bez deszczu dp]] &gt;= 5, MOD(ekodom34[[#This Row],[Dni bez deszczu dp]], 5) = 0), ekodom34[[#This Row],[Czy dobry przedział ]] = "TAK"), 300, 0)</f>
        <v>0</v>
      </c>
      <c r="I315" s="4" t="str">
        <f>IF(AND(ekodom34[[#This Row],[Data]] &gt;= DATE(2022,4,1), ekodom34[[#This Row],[Data]]&lt;=DATE(2022,9, 30)), "TAK", "NIE")</f>
        <v>NIE</v>
      </c>
      <c r="J315" s="4">
        <f>ekodom34[[#This Row],[Zużycie rodzinne]]+ekodom34[[#This Row],[Specjalne dolanie]]</f>
        <v>190</v>
      </c>
      <c r="K315" s="4">
        <f>ekodom34[[#This Row],[Stan po renetcji]]-ekodom34[[#This Row],[Zmiana]]</f>
        <v>13330</v>
      </c>
      <c r="L315" s="4">
        <f>MAX(ekodom34[[#This Row],[Zbiornik po zmianie]],0)</f>
        <v>13330</v>
      </c>
    </row>
    <row r="316" spans="1:12" x14ac:dyDescent="0.45">
      <c r="A316" s="1">
        <v>44876</v>
      </c>
      <c r="B316">
        <v>771</v>
      </c>
      <c r="C316">
        <f t="shared" si="5"/>
        <v>13330</v>
      </c>
      <c r="D316">
        <f>ekodom34[[#This Row],[retencja]]+ekodom34[[#This Row],[Stan przed]]</f>
        <v>14101</v>
      </c>
      <c r="E316">
        <f>IF(ekodom34[[#This Row],[Dzień tygodnia]] = 3, 260, 190)</f>
        <v>190</v>
      </c>
      <c r="F316">
        <f>WEEKDAY(ekodom34[[#This Row],[Data]],2)</f>
        <v>5</v>
      </c>
      <c r="G316" s="4">
        <f>IF(ekodom34[[#This Row],[retencja]]= 0, G315+1, 0)</f>
        <v>0</v>
      </c>
      <c r="H316" s="4">
        <f>IF(AND(AND(ekodom34[[#This Row],[Dni bez deszczu dp]] &gt;= 5, MOD(ekodom34[[#This Row],[Dni bez deszczu dp]], 5) = 0), ekodom34[[#This Row],[Czy dobry przedział ]] = "TAK"), 300, 0)</f>
        <v>0</v>
      </c>
      <c r="I316" s="4" t="str">
        <f>IF(AND(ekodom34[[#This Row],[Data]] &gt;= DATE(2022,4,1), ekodom34[[#This Row],[Data]]&lt;=DATE(2022,9, 30)), "TAK", "NIE")</f>
        <v>NIE</v>
      </c>
      <c r="J316" s="4">
        <f>ekodom34[[#This Row],[Zużycie rodzinne]]+ekodom34[[#This Row],[Specjalne dolanie]]</f>
        <v>190</v>
      </c>
      <c r="K316" s="4">
        <f>ekodom34[[#This Row],[Stan po renetcji]]-ekodom34[[#This Row],[Zmiana]]</f>
        <v>13911</v>
      </c>
      <c r="L316" s="4">
        <f>MAX(ekodom34[[#This Row],[Zbiornik po zmianie]],0)</f>
        <v>13911</v>
      </c>
    </row>
    <row r="317" spans="1:12" x14ac:dyDescent="0.45">
      <c r="A317" s="1">
        <v>44877</v>
      </c>
      <c r="B317">
        <v>0</v>
      </c>
      <c r="C317">
        <f t="shared" si="5"/>
        <v>13911</v>
      </c>
      <c r="D317">
        <f>ekodom34[[#This Row],[retencja]]+ekodom34[[#This Row],[Stan przed]]</f>
        <v>13911</v>
      </c>
      <c r="E317">
        <f>IF(ekodom34[[#This Row],[Dzień tygodnia]] = 3, 260, 190)</f>
        <v>190</v>
      </c>
      <c r="F317">
        <f>WEEKDAY(ekodom34[[#This Row],[Data]],2)</f>
        <v>6</v>
      </c>
      <c r="G317" s="4">
        <f>IF(ekodom34[[#This Row],[retencja]]= 0, G316+1, 0)</f>
        <v>1</v>
      </c>
      <c r="H317" s="4">
        <f>IF(AND(AND(ekodom34[[#This Row],[Dni bez deszczu dp]] &gt;= 5, MOD(ekodom34[[#This Row],[Dni bez deszczu dp]], 5) = 0), ekodom34[[#This Row],[Czy dobry przedział ]] = "TAK"), 300, 0)</f>
        <v>0</v>
      </c>
      <c r="I317" s="4" t="str">
        <f>IF(AND(ekodom34[[#This Row],[Data]] &gt;= DATE(2022,4,1), ekodom34[[#This Row],[Data]]&lt;=DATE(2022,9, 30)), "TAK", "NIE")</f>
        <v>NIE</v>
      </c>
      <c r="J317" s="4">
        <f>ekodom34[[#This Row],[Zużycie rodzinne]]+ekodom34[[#This Row],[Specjalne dolanie]]</f>
        <v>190</v>
      </c>
      <c r="K317" s="4">
        <f>ekodom34[[#This Row],[Stan po renetcji]]-ekodom34[[#This Row],[Zmiana]]</f>
        <v>13721</v>
      </c>
      <c r="L317" s="4">
        <f>MAX(ekodom34[[#This Row],[Zbiornik po zmianie]],0)</f>
        <v>13721</v>
      </c>
    </row>
    <row r="318" spans="1:12" x14ac:dyDescent="0.45">
      <c r="A318" s="1">
        <v>44878</v>
      </c>
      <c r="B318">
        <v>0</v>
      </c>
      <c r="C318">
        <f t="shared" si="5"/>
        <v>13721</v>
      </c>
      <c r="D318">
        <f>ekodom34[[#This Row],[retencja]]+ekodom34[[#This Row],[Stan przed]]</f>
        <v>13721</v>
      </c>
      <c r="E318">
        <f>IF(ekodom34[[#This Row],[Dzień tygodnia]] = 3, 260, 190)</f>
        <v>190</v>
      </c>
      <c r="F318">
        <f>WEEKDAY(ekodom34[[#This Row],[Data]],2)</f>
        <v>7</v>
      </c>
      <c r="G318" s="4">
        <f>IF(ekodom34[[#This Row],[retencja]]= 0, G317+1, 0)</f>
        <v>2</v>
      </c>
      <c r="H318" s="4">
        <f>IF(AND(AND(ekodom34[[#This Row],[Dni bez deszczu dp]] &gt;= 5, MOD(ekodom34[[#This Row],[Dni bez deszczu dp]], 5) = 0), ekodom34[[#This Row],[Czy dobry przedział ]] = "TAK"), 300, 0)</f>
        <v>0</v>
      </c>
      <c r="I318" s="4" t="str">
        <f>IF(AND(ekodom34[[#This Row],[Data]] &gt;= DATE(2022,4,1), ekodom34[[#This Row],[Data]]&lt;=DATE(2022,9, 30)), "TAK", "NIE")</f>
        <v>NIE</v>
      </c>
      <c r="J318" s="4">
        <f>ekodom34[[#This Row],[Zużycie rodzinne]]+ekodom34[[#This Row],[Specjalne dolanie]]</f>
        <v>190</v>
      </c>
      <c r="K318" s="4">
        <f>ekodom34[[#This Row],[Stan po renetcji]]-ekodom34[[#This Row],[Zmiana]]</f>
        <v>13531</v>
      </c>
      <c r="L318" s="4">
        <f>MAX(ekodom34[[#This Row],[Zbiornik po zmianie]],0)</f>
        <v>13531</v>
      </c>
    </row>
    <row r="319" spans="1:12" x14ac:dyDescent="0.45">
      <c r="A319" s="1">
        <v>44879</v>
      </c>
      <c r="B319">
        <v>0</v>
      </c>
      <c r="C319">
        <f t="shared" si="5"/>
        <v>13531</v>
      </c>
      <c r="D319">
        <f>ekodom34[[#This Row],[retencja]]+ekodom34[[#This Row],[Stan przed]]</f>
        <v>13531</v>
      </c>
      <c r="E319">
        <f>IF(ekodom34[[#This Row],[Dzień tygodnia]] = 3, 260, 190)</f>
        <v>190</v>
      </c>
      <c r="F319">
        <f>WEEKDAY(ekodom34[[#This Row],[Data]],2)</f>
        <v>1</v>
      </c>
      <c r="G319" s="4">
        <f>IF(ekodom34[[#This Row],[retencja]]= 0, G318+1, 0)</f>
        <v>3</v>
      </c>
      <c r="H319" s="4">
        <f>IF(AND(AND(ekodom34[[#This Row],[Dni bez deszczu dp]] &gt;= 5, MOD(ekodom34[[#This Row],[Dni bez deszczu dp]], 5) = 0), ekodom34[[#This Row],[Czy dobry przedział ]] = "TAK"), 300, 0)</f>
        <v>0</v>
      </c>
      <c r="I319" s="4" t="str">
        <f>IF(AND(ekodom34[[#This Row],[Data]] &gt;= DATE(2022,4,1), ekodom34[[#This Row],[Data]]&lt;=DATE(2022,9, 30)), "TAK", "NIE")</f>
        <v>NIE</v>
      </c>
      <c r="J319" s="4">
        <f>ekodom34[[#This Row],[Zużycie rodzinne]]+ekodom34[[#This Row],[Specjalne dolanie]]</f>
        <v>190</v>
      </c>
      <c r="K319" s="4">
        <f>ekodom34[[#This Row],[Stan po renetcji]]-ekodom34[[#This Row],[Zmiana]]</f>
        <v>13341</v>
      </c>
      <c r="L319" s="4">
        <f>MAX(ekodom34[[#This Row],[Zbiornik po zmianie]],0)</f>
        <v>13341</v>
      </c>
    </row>
    <row r="320" spans="1:12" x14ac:dyDescent="0.45">
      <c r="A320" s="1">
        <v>44880</v>
      </c>
      <c r="B320">
        <v>0</v>
      </c>
      <c r="C320">
        <f t="shared" si="5"/>
        <v>13341</v>
      </c>
      <c r="D320">
        <f>ekodom34[[#This Row],[retencja]]+ekodom34[[#This Row],[Stan przed]]</f>
        <v>13341</v>
      </c>
      <c r="E320">
        <f>IF(ekodom34[[#This Row],[Dzień tygodnia]] = 3, 260, 190)</f>
        <v>190</v>
      </c>
      <c r="F320">
        <f>WEEKDAY(ekodom34[[#This Row],[Data]],2)</f>
        <v>2</v>
      </c>
      <c r="G320" s="4">
        <f>IF(ekodom34[[#This Row],[retencja]]= 0, G319+1, 0)</f>
        <v>4</v>
      </c>
      <c r="H320" s="4">
        <f>IF(AND(AND(ekodom34[[#This Row],[Dni bez deszczu dp]] &gt;= 5, MOD(ekodom34[[#This Row],[Dni bez deszczu dp]], 5) = 0), ekodom34[[#This Row],[Czy dobry przedział ]] = "TAK"), 300, 0)</f>
        <v>0</v>
      </c>
      <c r="I320" s="4" t="str">
        <f>IF(AND(ekodom34[[#This Row],[Data]] &gt;= DATE(2022,4,1), ekodom34[[#This Row],[Data]]&lt;=DATE(2022,9, 30)), "TAK", "NIE")</f>
        <v>NIE</v>
      </c>
      <c r="J320" s="4">
        <f>ekodom34[[#This Row],[Zużycie rodzinne]]+ekodom34[[#This Row],[Specjalne dolanie]]</f>
        <v>190</v>
      </c>
      <c r="K320" s="4">
        <f>ekodom34[[#This Row],[Stan po renetcji]]-ekodom34[[#This Row],[Zmiana]]</f>
        <v>13151</v>
      </c>
      <c r="L320" s="4">
        <f>MAX(ekodom34[[#This Row],[Zbiornik po zmianie]],0)</f>
        <v>13151</v>
      </c>
    </row>
    <row r="321" spans="1:12" x14ac:dyDescent="0.45">
      <c r="A321" s="1">
        <v>44881</v>
      </c>
      <c r="B321">
        <v>0</v>
      </c>
      <c r="C321">
        <f t="shared" si="5"/>
        <v>13151</v>
      </c>
      <c r="D321">
        <f>ekodom34[[#This Row],[retencja]]+ekodom34[[#This Row],[Stan przed]]</f>
        <v>13151</v>
      </c>
      <c r="E321">
        <f>IF(ekodom34[[#This Row],[Dzień tygodnia]] = 3, 260, 190)</f>
        <v>260</v>
      </c>
      <c r="F321">
        <f>WEEKDAY(ekodom34[[#This Row],[Data]],2)</f>
        <v>3</v>
      </c>
      <c r="G321" s="4">
        <f>IF(ekodom34[[#This Row],[retencja]]= 0, G320+1, 0)</f>
        <v>5</v>
      </c>
      <c r="H321" s="4">
        <f>IF(AND(AND(ekodom34[[#This Row],[Dni bez deszczu dp]] &gt;= 5, MOD(ekodom34[[#This Row],[Dni bez deszczu dp]], 5) = 0), ekodom34[[#This Row],[Czy dobry przedział ]] = "TAK"), 300, 0)</f>
        <v>0</v>
      </c>
      <c r="I321" s="4" t="str">
        <f>IF(AND(ekodom34[[#This Row],[Data]] &gt;= DATE(2022,4,1), ekodom34[[#This Row],[Data]]&lt;=DATE(2022,9, 30)), "TAK", "NIE")</f>
        <v>NIE</v>
      </c>
      <c r="J321" s="4">
        <f>ekodom34[[#This Row],[Zużycie rodzinne]]+ekodom34[[#This Row],[Specjalne dolanie]]</f>
        <v>260</v>
      </c>
      <c r="K321" s="4">
        <f>ekodom34[[#This Row],[Stan po renetcji]]-ekodom34[[#This Row],[Zmiana]]</f>
        <v>12891</v>
      </c>
      <c r="L321" s="4">
        <f>MAX(ekodom34[[#This Row],[Zbiornik po zmianie]],0)</f>
        <v>12891</v>
      </c>
    </row>
    <row r="322" spans="1:12" x14ac:dyDescent="0.45">
      <c r="A322" s="1">
        <v>44882</v>
      </c>
      <c r="B322">
        <v>0</v>
      </c>
      <c r="C322">
        <f t="shared" si="5"/>
        <v>12891</v>
      </c>
      <c r="D322">
        <f>ekodom34[[#This Row],[retencja]]+ekodom34[[#This Row],[Stan przed]]</f>
        <v>12891</v>
      </c>
      <c r="E322">
        <f>IF(ekodom34[[#This Row],[Dzień tygodnia]] = 3, 260, 190)</f>
        <v>190</v>
      </c>
      <c r="F322">
        <f>WEEKDAY(ekodom34[[#This Row],[Data]],2)</f>
        <v>4</v>
      </c>
      <c r="G322" s="4">
        <f>IF(ekodom34[[#This Row],[retencja]]= 0, G321+1, 0)</f>
        <v>6</v>
      </c>
      <c r="H322" s="4">
        <f>IF(AND(AND(ekodom34[[#This Row],[Dni bez deszczu dp]] &gt;= 5, MOD(ekodom34[[#This Row],[Dni bez deszczu dp]], 5) = 0), ekodom34[[#This Row],[Czy dobry przedział ]] = "TAK"), 300, 0)</f>
        <v>0</v>
      </c>
      <c r="I322" s="4" t="str">
        <f>IF(AND(ekodom34[[#This Row],[Data]] &gt;= DATE(2022,4,1), ekodom34[[#This Row],[Data]]&lt;=DATE(2022,9, 30)), "TAK", "NIE")</f>
        <v>NIE</v>
      </c>
      <c r="J322" s="4">
        <f>ekodom34[[#This Row],[Zużycie rodzinne]]+ekodom34[[#This Row],[Specjalne dolanie]]</f>
        <v>190</v>
      </c>
      <c r="K322" s="4">
        <f>ekodom34[[#This Row],[Stan po renetcji]]-ekodom34[[#This Row],[Zmiana]]</f>
        <v>12701</v>
      </c>
      <c r="L322" s="4">
        <f>MAX(ekodom34[[#This Row],[Zbiornik po zmianie]],0)</f>
        <v>12701</v>
      </c>
    </row>
    <row r="323" spans="1:12" x14ac:dyDescent="0.45">
      <c r="A323" s="1">
        <v>44883</v>
      </c>
      <c r="B323">
        <v>0</v>
      </c>
      <c r="C323">
        <f t="shared" si="5"/>
        <v>12701</v>
      </c>
      <c r="D323">
        <f>ekodom34[[#This Row],[retencja]]+ekodom34[[#This Row],[Stan przed]]</f>
        <v>12701</v>
      </c>
      <c r="E323">
        <f>IF(ekodom34[[#This Row],[Dzień tygodnia]] = 3, 260, 190)</f>
        <v>190</v>
      </c>
      <c r="F323">
        <f>WEEKDAY(ekodom34[[#This Row],[Data]],2)</f>
        <v>5</v>
      </c>
      <c r="G323" s="4">
        <f>IF(ekodom34[[#This Row],[retencja]]= 0, G322+1, 0)</f>
        <v>7</v>
      </c>
      <c r="H323" s="4">
        <f>IF(AND(AND(ekodom34[[#This Row],[Dni bez deszczu dp]] &gt;= 5, MOD(ekodom34[[#This Row],[Dni bez deszczu dp]], 5) = 0), ekodom34[[#This Row],[Czy dobry przedział ]] = "TAK"), 300, 0)</f>
        <v>0</v>
      </c>
      <c r="I323" s="4" t="str">
        <f>IF(AND(ekodom34[[#This Row],[Data]] &gt;= DATE(2022,4,1), ekodom34[[#This Row],[Data]]&lt;=DATE(2022,9, 30)), "TAK", "NIE")</f>
        <v>NIE</v>
      </c>
      <c r="J323" s="4">
        <f>ekodom34[[#This Row],[Zużycie rodzinne]]+ekodom34[[#This Row],[Specjalne dolanie]]</f>
        <v>190</v>
      </c>
      <c r="K323" s="4">
        <f>ekodom34[[#This Row],[Stan po renetcji]]-ekodom34[[#This Row],[Zmiana]]</f>
        <v>12511</v>
      </c>
      <c r="L323" s="4">
        <f>MAX(ekodom34[[#This Row],[Zbiornik po zmianie]],0)</f>
        <v>12511</v>
      </c>
    </row>
    <row r="324" spans="1:12" x14ac:dyDescent="0.45">
      <c r="A324" s="1">
        <v>44884</v>
      </c>
      <c r="B324">
        <v>816</v>
      </c>
      <c r="C324">
        <f t="shared" ref="C324:C366" si="6">L323</f>
        <v>12511</v>
      </c>
      <c r="D324">
        <f>ekodom34[[#This Row],[retencja]]+ekodom34[[#This Row],[Stan przed]]</f>
        <v>13327</v>
      </c>
      <c r="E324">
        <f>IF(ekodom34[[#This Row],[Dzień tygodnia]] = 3, 260, 190)</f>
        <v>190</v>
      </c>
      <c r="F324">
        <f>WEEKDAY(ekodom34[[#This Row],[Data]],2)</f>
        <v>6</v>
      </c>
      <c r="G324" s="4">
        <f>IF(ekodom34[[#This Row],[retencja]]= 0, G323+1, 0)</f>
        <v>0</v>
      </c>
      <c r="H324" s="4">
        <f>IF(AND(AND(ekodom34[[#This Row],[Dni bez deszczu dp]] &gt;= 5, MOD(ekodom34[[#This Row],[Dni bez deszczu dp]], 5) = 0), ekodom34[[#This Row],[Czy dobry przedział ]] = "TAK"), 300, 0)</f>
        <v>0</v>
      </c>
      <c r="I324" s="4" t="str">
        <f>IF(AND(ekodom34[[#This Row],[Data]] &gt;= DATE(2022,4,1), ekodom34[[#This Row],[Data]]&lt;=DATE(2022,9, 30)), "TAK", "NIE")</f>
        <v>NIE</v>
      </c>
      <c r="J324" s="4">
        <f>ekodom34[[#This Row],[Zużycie rodzinne]]+ekodom34[[#This Row],[Specjalne dolanie]]</f>
        <v>190</v>
      </c>
      <c r="K324" s="4">
        <f>ekodom34[[#This Row],[Stan po renetcji]]-ekodom34[[#This Row],[Zmiana]]</f>
        <v>13137</v>
      </c>
      <c r="L324" s="4">
        <f>MAX(ekodom34[[#This Row],[Zbiornik po zmianie]],0)</f>
        <v>13137</v>
      </c>
    </row>
    <row r="325" spans="1:12" x14ac:dyDescent="0.45">
      <c r="A325" s="1">
        <v>44885</v>
      </c>
      <c r="B325">
        <v>734</v>
      </c>
      <c r="C325">
        <f t="shared" si="6"/>
        <v>13137</v>
      </c>
      <c r="D325">
        <f>ekodom34[[#This Row],[retencja]]+ekodom34[[#This Row],[Stan przed]]</f>
        <v>13871</v>
      </c>
      <c r="E325">
        <f>IF(ekodom34[[#This Row],[Dzień tygodnia]] = 3, 260, 190)</f>
        <v>190</v>
      </c>
      <c r="F325">
        <f>WEEKDAY(ekodom34[[#This Row],[Data]],2)</f>
        <v>7</v>
      </c>
      <c r="G325" s="4">
        <f>IF(ekodom34[[#This Row],[retencja]]= 0, G324+1, 0)</f>
        <v>0</v>
      </c>
      <c r="H325" s="4">
        <f>IF(AND(AND(ekodom34[[#This Row],[Dni bez deszczu dp]] &gt;= 5, MOD(ekodom34[[#This Row],[Dni bez deszczu dp]], 5) = 0), ekodom34[[#This Row],[Czy dobry przedział ]] = "TAK"), 300, 0)</f>
        <v>0</v>
      </c>
      <c r="I325" s="4" t="str">
        <f>IF(AND(ekodom34[[#This Row],[Data]] &gt;= DATE(2022,4,1), ekodom34[[#This Row],[Data]]&lt;=DATE(2022,9, 30)), "TAK", "NIE")</f>
        <v>NIE</v>
      </c>
      <c r="J325" s="4">
        <f>ekodom34[[#This Row],[Zużycie rodzinne]]+ekodom34[[#This Row],[Specjalne dolanie]]</f>
        <v>190</v>
      </c>
      <c r="K325" s="4">
        <f>ekodom34[[#This Row],[Stan po renetcji]]-ekodom34[[#This Row],[Zmiana]]</f>
        <v>13681</v>
      </c>
      <c r="L325" s="4">
        <f>MAX(ekodom34[[#This Row],[Zbiornik po zmianie]],0)</f>
        <v>13681</v>
      </c>
    </row>
    <row r="326" spans="1:12" x14ac:dyDescent="0.45">
      <c r="A326" s="1">
        <v>44886</v>
      </c>
      <c r="B326">
        <v>1097</v>
      </c>
      <c r="C326">
        <f t="shared" si="6"/>
        <v>13681</v>
      </c>
      <c r="D326">
        <f>ekodom34[[#This Row],[retencja]]+ekodom34[[#This Row],[Stan przed]]</f>
        <v>14778</v>
      </c>
      <c r="E326">
        <f>IF(ekodom34[[#This Row],[Dzień tygodnia]] = 3, 260, 190)</f>
        <v>190</v>
      </c>
      <c r="F326">
        <f>WEEKDAY(ekodom34[[#This Row],[Data]],2)</f>
        <v>1</v>
      </c>
      <c r="G326" s="4">
        <f>IF(ekodom34[[#This Row],[retencja]]= 0, G325+1, 0)</f>
        <v>0</v>
      </c>
      <c r="H326" s="4">
        <f>IF(AND(AND(ekodom34[[#This Row],[Dni bez deszczu dp]] &gt;= 5, MOD(ekodom34[[#This Row],[Dni bez deszczu dp]], 5) = 0), ekodom34[[#This Row],[Czy dobry przedział ]] = "TAK"), 300, 0)</f>
        <v>0</v>
      </c>
      <c r="I326" s="4" t="str">
        <f>IF(AND(ekodom34[[#This Row],[Data]] &gt;= DATE(2022,4,1), ekodom34[[#This Row],[Data]]&lt;=DATE(2022,9, 30)), "TAK", "NIE")</f>
        <v>NIE</v>
      </c>
      <c r="J326" s="4">
        <f>ekodom34[[#This Row],[Zużycie rodzinne]]+ekodom34[[#This Row],[Specjalne dolanie]]</f>
        <v>190</v>
      </c>
      <c r="K326" s="4">
        <f>ekodom34[[#This Row],[Stan po renetcji]]-ekodom34[[#This Row],[Zmiana]]</f>
        <v>14588</v>
      </c>
      <c r="L326" s="4">
        <f>MAX(ekodom34[[#This Row],[Zbiornik po zmianie]],0)</f>
        <v>14588</v>
      </c>
    </row>
    <row r="327" spans="1:12" x14ac:dyDescent="0.45">
      <c r="A327" s="1">
        <v>44887</v>
      </c>
      <c r="B327">
        <v>640</v>
      </c>
      <c r="C327">
        <f t="shared" si="6"/>
        <v>14588</v>
      </c>
      <c r="D327">
        <f>ekodom34[[#This Row],[retencja]]+ekodom34[[#This Row],[Stan przed]]</f>
        <v>15228</v>
      </c>
      <c r="E327">
        <f>IF(ekodom34[[#This Row],[Dzień tygodnia]] = 3, 260, 190)</f>
        <v>190</v>
      </c>
      <c r="F327">
        <f>WEEKDAY(ekodom34[[#This Row],[Data]],2)</f>
        <v>2</v>
      </c>
      <c r="G327" s="4">
        <f>IF(ekodom34[[#This Row],[retencja]]= 0, G326+1, 0)</f>
        <v>0</v>
      </c>
      <c r="H327" s="4">
        <f>IF(AND(AND(ekodom34[[#This Row],[Dni bez deszczu dp]] &gt;= 5, MOD(ekodom34[[#This Row],[Dni bez deszczu dp]], 5) = 0), ekodom34[[#This Row],[Czy dobry przedział ]] = "TAK"), 300, 0)</f>
        <v>0</v>
      </c>
      <c r="I327" s="4" t="str">
        <f>IF(AND(ekodom34[[#This Row],[Data]] &gt;= DATE(2022,4,1), ekodom34[[#This Row],[Data]]&lt;=DATE(2022,9, 30)), "TAK", "NIE")</f>
        <v>NIE</v>
      </c>
      <c r="J327" s="4">
        <f>ekodom34[[#This Row],[Zużycie rodzinne]]+ekodom34[[#This Row],[Specjalne dolanie]]</f>
        <v>190</v>
      </c>
      <c r="K327" s="4">
        <f>ekodom34[[#This Row],[Stan po renetcji]]-ekodom34[[#This Row],[Zmiana]]</f>
        <v>15038</v>
      </c>
      <c r="L327" s="4">
        <f>MAX(ekodom34[[#This Row],[Zbiornik po zmianie]],0)</f>
        <v>15038</v>
      </c>
    </row>
    <row r="328" spans="1:12" x14ac:dyDescent="0.45">
      <c r="A328" s="1">
        <v>44888</v>
      </c>
      <c r="B328">
        <v>0</v>
      </c>
      <c r="C328">
        <f t="shared" si="6"/>
        <v>15038</v>
      </c>
      <c r="D328">
        <f>ekodom34[[#This Row],[retencja]]+ekodom34[[#This Row],[Stan przed]]</f>
        <v>15038</v>
      </c>
      <c r="E328">
        <f>IF(ekodom34[[#This Row],[Dzień tygodnia]] = 3, 260, 190)</f>
        <v>260</v>
      </c>
      <c r="F328">
        <f>WEEKDAY(ekodom34[[#This Row],[Data]],2)</f>
        <v>3</v>
      </c>
      <c r="G328" s="4">
        <f>IF(ekodom34[[#This Row],[retencja]]= 0, G327+1, 0)</f>
        <v>1</v>
      </c>
      <c r="H328" s="4">
        <f>IF(AND(AND(ekodom34[[#This Row],[Dni bez deszczu dp]] &gt;= 5, MOD(ekodom34[[#This Row],[Dni bez deszczu dp]], 5) = 0), ekodom34[[#This Row],[Czy dobry przedział ]] = "TAK"), 300, 0)</f>
        <v>0</v>
      </c>
      <c r="I328" s="4" t="str">
        <f>IF(AND(ekodom34[[#This Row],[Data]] &gt;= DATE(2022,4,1), ekodom34[[#This Row],[Data]]&lt;=DATE(2022,9, 30)), "TAK", "NIE")</f>
        <v>NIE</v>
      </c>
      <c r="J328" s="4">
        <f>ekodom34[[#This Row],[Zużycie rodzinne]]+ekodom34[[#This Row],[Specjalne dolanie]]</f>
        <v>260</v>
      </c>
      <c r="K328" s="4">
        <f>ekodom34[[#This Row],[Stan po renetcji]]-ekodom34[[#This Row],[Zmiana]]</f>
        <v>14778</v>
      </c>
      <c r="L328" s="4">
        <f>MAX(ekodom34[[#This Row],[Zbiornik po zmianie]],0)</f>
        <v>14778</v>
      </c>
    </row>
    <row r="329" spans="1:12" x14ac:dyDescent="0.45">
      <c r="A329" s="1">
        <v>44889</v>
      </c>
      <c r="B329">
        <v>0</v>
      </c>
      <c r="C329">
        <f t="shared" si="6"/>
        <v>14778</v>
      </c>
      <c r="D329">
        <f>ekodom34[[#This Row],[retencja]]+ekodom34[[#This Row],[Stan przed]]</f>
        <v>14778</v>
      </c>
      <c r="E329">
        <f>IF(ekodom34[[#This Row],[Dzień tygodnia]] = 3, 260, 190)</f>
        <v>190</v>
      </c>
      <c r="F329">
        <f>WEEKDAY(ekodom34[[#This Row],[Data]],2)</f>
        <v>4</v>
      </c>
      <c r="G329" s="4">
        <f>IF(ekodom34[[#This Row],[retencja]]= 0, G328+1, 0)</f>
        <v>2</v>
      </c>
      <c r="H329" s="4">
        <f>IF(AND(AND(ekodom34[[#This Row],[Dni bez deszczu dp]] &gt;= 5, MOD(ekodom34[[#This Row],[Dni bez deszczu dp]], 5) = 0), ekodom34[[#This Row],[Czy dobry przedział ]] = "TAK"), 300, 0)</f>
        <v>0</v>
      </c>
      <c r="I329" s="4" t="str">
        <f>IF(AND(ekodom34[[#This Row],[Data]] &gt;= DATE(2022,4,1), ekodom34[[#This Row],[Data]]&lt;=DATE(2022,9, 30)), "TAK", "NIE")</f>
        <v>NIE</v>
      </c>
      <c r="J329" s="4">
        <f>ekodom34[[#This Row],[Zużycie rodzinne]]+ekodom34[[#This Row],[Specjalne dolanie]]</f>
        <v>190</v>
      </c>
      <c r="K329" s="4">
        <f>ekodom34[[#This Row],[Stan po renetcji]]-ekodom34[[#This Row],[Zmiana]]</f>
        <v>14588</v>
      </c>
      <c r="L329" s="4">
        <f>MAX(ekodom34[[#This Row],[Zbiornik po zmianie]],0)</f>
        <v>14588</v>
      </c>
    </row>
    <row r="330" spans="1:12" x14ac:dyDescent="0.45">
      <c r="A330" s="1">
        <v>44890</v>
      </c>
      <c r="B330">
        <v>1066</v>
      </c>
      <c r="C330">
        <f t="shared" si="6"/>
        <v>14588</v>
      </c>
      <c r="D330">
        <f>ekodom34[[#This Row],[retencja]]+ekodom34[[#This Row],[Stan przed]]</f>
        <v>15654</v>
      </c>
      <c r="E330">
        <f>IF(ekodom34[[#This Row],[Dzień tygodnia]] = 3, 260, 190)</f>
        <v>190</v>
      </c>
      <c r="F330">
        <f>WEEKDAY(ekodom34[[#This Row],[Data]],2)</f>
        <v>5</v>
      </c>
      <c r="G330" s="4">
        <f>IF(ekodom34[[#This Row],[retencja]]= 0, G329+1, 0)</f>
        <v>0</v>
      </c>
      <c r="H330" s="4">
        <f>IF(AND(AND(ekodom34[[#This Row],[Dni bez deszczu dp]] &gt;= 5, MOD(ekodom34[[#This Row],[Dni bez deszczu dp]], 5) = 0), ekodom34[[#This Row],[Czy dobry przedział ]] = "TAK"), 300, 0)</f>
        <v>0</v>
      </c>
      <c r="I330" s="4" t="str">
        <f>IF(AND(ekodom34[[#This Row],[Data]] &gt;= DATE(2022,4,1), ekodom34[[#This Row],[Data]]&lt;=DATE(2022,9, 30)), "TAK", "NIE")</f>
        <v>NIE</v>
      </c>
      <c r="J330" s="4">
        <f>ekodom34[[#This Row],[Zużycie rodzinne]]+ekodom34[[#This Row],[Specjalne dolanie]]</f>
        <v>190</v>
      </c>
      <c r="K330" s="4">
        <f>ekodom34[[#This Row],[Stan po renetcji]]-ekodom34[[#This Row],[Zmiana]]</f>
        <v>15464</v>
      </c>
      <c r="L330" s="4">
        <f>MAX(ekodom34[[#This Row],[Zbiornik po zmianie]],0)</f>
        <v>15464</v>
      </c>
    </row>
    <row r="331" spans="1:12" x14ac:dyDescent="0.45">
      <c r="A331" s="1">
        <v>44891</v>
      </c>
      <c r="B331">
        <v>670</v>
      </c>
      <c r="C331">
        <f t="shared" si="6"/>
        <v>15464</v>
      </c>
      <c r="D331">
        <f>ekodom34[[#This Row],[retencja]]+ekodom34[[#This Row],[Stan przed]]</f>
        <v>16134</v>
      </c>
      <c r="E331">
        <f>IF(ekodom34[[#This Row],[Dzień tygodnia]] = 3, 260, 190)</f>
        <v>190</v>
      </c>
      <c r="F331">
        <f>WEEKDAY(ekodom34[[#This Row],[Data]],2)</f>
        <v>6</v>
      </c>
      <c r="G331" s="4">
        <f>IF(ekodom34[[#This Row],[retencja]]= 0, G330+1, 0)</f>
        <v>0</v>
      </c>
      <c r="H331" s="4">
        <f>IF(AND(AND(ekodom34[[#This Row],[Dni bez deszczu dp]] &gt;= 5, MOD(ekodom34[[#This Row],[Dni bez deszczu dp]], 5) = 0), ekodom34[[#This Row],[Czy dobry przedział ]] = "TAK"), 300, 0)</f>
        <v>0</v>
      </c>
      <c r="I331" s="4" t="str">
        <f>IF(AND(ekodom34[[#This Row],[Data]] &gt;= DATE(2022,4,1), ekodom34[[#This Row],[Data]]&lt;=DATE(2022,9, 30)), "TAK", "NIE")</f>
        <v>NIE</v>
      </c>
      <c r="J331" s="4">
        <f>ekodom34[[#This Row],[Zużycie rodzinne]]+ekodom34[[#This Row],[Specjalne dolanie]]</f>
        <v>190</v>
      </c>
      <c r="K331" s="4">
        <f>ekodom34[[#This Row],[Stan po renetcji]]-ekodom34[[#This Row],[Zmiana]]</f>
        <v>15944</v>
      </c>
      <c r="L331" s="4">
        <f>MAX(ekodom34[[#This Row],[Zbiornik po zmianie]],0)</f>
        <v>15944</v>
      </c>
    </row>
    <row r="332" spans="1:12" x14ac:dyDescent="0.45">
      <c r="A332" s="1">
        <v>44892</v>
      </c>
      <c r="B332">
        <v>0</v>
      </c>
      <c r="C332">
        <f t="shared" si="6"/>
        <v>15944</v>
      </c>
      <c r="D332">
        <f>ekodom34[[#This Row],[retencja]]+ekodom34[[#This Row],[Stan przed]]</f>
        <v>15944</v>
      </c>
      <c r="E332">
        <f>IF(ekodom34[[#This Row],[Dzień tygodnia]] = 3, 260, 190)</f>
        <v>190</v>
      </c>
      <c r="F332">
        <f>WEEKDAY(ekodom34[[#This Row],[Data]],2)</f>
        <v>7</v>
      </c>
      <c r="G332" s="4">
        <f>IF(ekodom34[[#This Row],[retencja]]= 0, G331+1, 0)</f>
        <v>1</v>
      </c>
      <c r="H332" s="4">
        <f>IF(AND(AND(ekodom34[[#This Row],[Dni bez deszczu dp]] &gt;= 5, MOD(ekodom34[[#This Row],[Dni bez deszczu dp]], 5) = 0), ekodom34[[#This Row],[Czy dobry przedział ]] = "TAK"), 300, 0)</f>
        <v>0</v>
      </c>
      <c r="I332" s="4" t="str">
        <f>IF(AND(ekodom34[[#This Row],[Data]] &gt;= DATE(2022,4,1), ekodom34[[#This Row],[Data]]&lt;=DATE(2022,9, 30)), "TAK", "NIE")</f>
        <v>NIE</v>
      </c>
      <c r="J332" s="4">
        <f>ekodom34[[#This Row],[Zużycie rodzinne]]+ekodom34[[#This Row],[Specjalne dolanie]]</f>
        <v>190</v>
      </c>
      <c r="K332" s="4">
        <f>ekodom34[[#This Row],[Stan po renetcji]]-ekodom34[[#This Row],[Zmiana]]</f>
        <v>15754</v>
      </c>
      <c r="L332" s="4">
        <f>MAX(ekodom34[[#This Row],[Zbiornik po zmianie]],0)</f>
        <v>15754</v>
      </c>
    </row>
    <row r="333" spans="1:12" x14ac:dyDescent="0.45">
      <c r="A333" s="1">
        <v>44893</v>
      </c>
      <c r="B333">
        <v>0</v>
      </c>
      <c r="C333">
        <f t="shared" si="6"/>
        <v>15754</v>
      </c>
      <c r="D333">
        <f>ekodom34[[#This Row],[retencja]]+ekodom34[[#This Row],[Stan przed]]</f>
        <v>15754</v>
      </c>
      <c r="E333">
        <f>IF(ekodom34[[#This Row],[Dzień tygodnia]] = 3, 260, 190)</f>
        <v>190</v>
      </c>
      <c r="F333">
        <f>WEEKDAY(ekodom34[[#This Row],[Data]],2)</f>
        <v>1</v>
      </c>
      <c r="G333" s="4">
        <f>IF(ekodom34[[#This Row],[retencja]]= 0, G332+1, 0)</f>
        <v>2</v>
      </c>
      <c r="H333" s="4">
        <f>IF(AND(AND(ekodom34[[#This Row],[Dni bez deszczu dp]] &gt;= 5, MOD(ekodom34[[#This Row],[Dni bez deszczu dp]], 5) = 0), ekodom34[[#This Row],[Czy dobry przedział ]] = "TAK"), 300, 0)</f>
        <v>0</v>
      </c>
      <c r="I333" s="4" t="str">
        <f>IF(AND(ekodom34[[#This Row],[Data]] &gt;= DATE(2022,4,1), ekodom34[[#This Row],[Data]]&lt;=DATE(2022,9, 30)), "TAK", "NIE")</f>
        <v>NIE</v>
      </c>
      <c r="J333" s="4">
        <f>ekodom34[[#This Row],[Zużycie rodzinne]]+ekodom34[[#This Row],[Specjalne dolanie]]</f>
        <v>190</v>
      </c>
      <c r="K333" s="4">
        <f>ekodom34[[#This Row],[Stan po renetcji]]-ekodom34[[#This Row],[Zmiana]]</f>
        <v>15564</v>
      </c>
      <c r="L333" s="4">
        <f>MAX(ekodom34[[#This Row],[Zbiornik po zmianie]],0)</f>
        <v>15564</v>
      </c>
    </row>
    <row r="334" spans="1:12" x14ac:dyDescent="0.45">
      <c r="A334" s="1">
        <v>44894</v>
      </c>
      <c r="B334">
        <v>0</v>
      </c>
      <c r="C334">
        <f t="shared" si="6"/>
        <v>15564</v>
      </c>
      <c r="D334">
        <f>ekodom34[[#This Row],[retencja]]+ekodom34[[#This Row],[Stan przed]]</f>
        <v>15564</v>
      </c>
      <c r="E334">
        <f>IF(ekodom34[[#This Row],[Dzień tygodnia]] = 3, 260, 190)</f>
        <v>190</v>
      </c>
      <c r="F334">
        <f>WEEKDAY(ekodom34[[#This Row],[Data]],2)</f>
        <v>2</v>
      </c>
      <c r="G334" s="4">
        <f>IF(ekodom34[[#This Row],[retencja]]= 0, G333+1, 0)</f>
        <v>3</v>
      </c>
      <c r="H334" s="4">
        <f>IF(AND(AND(ekodom34[[#This Row],[Dni bez deszczu dp]] &gt;= 5, MOD(ekodom34[[#This Row],[Dni bez deszczu dp]], 5) = 0), ekodom34[[#This Row],[Czy dobry przedział ]] = "TAK"), 300, 0)</f>
        <v>0</v>
      </c>
      <c r="I334" s="4" t="str">
        <f>IF(AND(ekodom34[[#This Row],[Data]] &gt;= DATE(2022,4,1), ekodom34[[#This Row],[Data]]&lt;=DATE(2022,9, 30)), "TAK", "NIE")</f>
        <v>NIE</v>
      </c>
      <c r="J334" s="4">
        <f>ekodom34[[#This Row],[Zużycie rodzinne]]+ekodom34[[#This Row],[Specjalne dolanie]]</f>
        <v>190</v>
      </c>
      <c r="K334" s="4">
        <f>ekodom34[[#This Row],[Stan po renetcji]]-ekodom34[[#This Row],[Zmiana]]</f>
        <v>15374</v>
      </c>
      <c r="L334" s="4">
        <f>MAX(ekodom34[[#This Row],[Zbiornik po zmianie]],0)</f>
        <v>15374</v>
      </c>
    </row>
    <row r="335" spans="1:12" x14ac:dyDescent="0.45">
      <c r="A335" s="1">
        <v>44895</v>
      </c>
      <c r="B335">
        <v>0</v>
      </c>
      <c r="C335">
        <f t="shared" si="6"/>
        <v>15374</v>
      </c>
      <c r="D335">
        <f>ekodom34[[#This Row],[retencja]]+ekodom34[[#This Row],[Stan przed]]</f>
        <v>15374</v>
      </c>
      <c r="E335">
        <f>IF(ekodom34[[#This Row],[Dzień tygodnia]] = 3, 260, 190)</f>
        <v>260</v>
      </c>
      <c r="F335">
        <f>WEEKDAY(ekodom34[[#This Row],[Data]],2)</f>
        <v>3</v>
      </c>
      <c r="G335" s="4">
        <f>IF(ekodom34[[#This Row],[retencja]]= 0, G334+1, 0)</f>
        <v>4</v>
      </c>
      <c r="H335" s="4">
        <f>IF(AND(AND(ekodom34[[#This Row],[Dni bez deszczu dp]] &gt;= 5, MOD(ekodom34[[#This Row],[Dni bez deszczu dp]], 5) = 0), ekodom34[[#This Row],[Czy dobry przedział ]] = "TAK"), 300, 0)</f>
        <v>0</v>
      </c>
      <c r="I335" s="4" t="str">
        <f>IF(AND(ekodom34[[#This Row],[Data]] &gt;= DATE(2022,4,1), ekodom34[[#This Row],[Data]]&lt;=DATE(2022,9, 30)), "TAK", "NIE")</f>
        <v>NIE</v>
      </c>
      <c r="J335" s="4">
        <f>ekodom34[[#This Row],[Zużycie rodzinne]]+ekodom34[[#This Row],[Specjalne dolanie]]</f>
        <v>260</v>
      </c>
      <c r="K335" s="4">
        <f>ekodom34[[#This Row],[Stan po renetcji]]-ekodom34[[#This Row],[Zmiana]]</f>
        <v>15114</v>
      </c>
      <c r="L335" s="4">
        <f>MAX(ekodom34[[#This Row],[Zbiornik po zmianie]],0)</f>
        <v>15114</v>
      </c>
    </row>
    <row r="336" spans="1:12" x14ac:dyDescent="0.45">
      <c r="A336" s="1">
        <v>44896</v>
      </c>
      <c r="B336">
        <v>0</v>
      </c>
      <c r="C336">
        <f t="shared" si="6"/>
        <v>15114</v>
      </c>
      <c r="D336">
        <f>ekodom34[[#This Row],[retencja]]+ekodom34[[#This Row],[Stan przed]]</f>
        <v>15114</v>
      </c>
      <c r="E336">
        <f>IF(ekodom34[[#This Row],[Dzień tygodnia]] = 3, 260, 190)</f>
        <v>190</v>
      </c>
      <c r="F336">
        <f>WEEKDAY(ekodom34[[#This Row],[Data]],2)</f>
        <v>4</v>
      </c>
      <c r="G336" s="4">
        <f>IF(ekodom34[[#This Row],[retencja]]= 0, G335+1, 0)</f>
        <v>5</v>
      </c>
      <c r="H336" s="4">
        <f>IF(AND(AND(ekodom34[[#This Row],[Dni bez deszczu dp]] &gt;= 5, MOD(ekodom34[[#This Row],[Dni bez deszczu dp]], 5) = 0), ekodom34[[#This Row],[Czy dobry przedział ]] = "TAK"), 300, 0)</f>
        <v>0</v>
      </c>
      <c r="I336" s="4" t="str">
        <f>IF(AND(ekodom34[[#This Row],[Data]] &gt;= DATE(2022,4,1), ekodom34[[#This Row],[Data]]&lt;=DATE(2022,9, 30)), "TAK", "NIE")</f>
        <v>NIE</v>
      </c>
      <c r="J336" s="4">
        <f>ekodom34[[#This Row],[Zużycie rodzinne]]+ekodom34[[#This Row],[Specjalne dolanie]]</f>
        <v>190</v>
      </c>
      <c r="K336" s="4">
        <f>ekodom34[[#This Row],[Stan po renetcji]]-ekodom34[[#This Row],[Zmiana]]</f>
        <v>14924</v>
      </c>
      <c r="L336" s="4">
        <f>MAX(ekodom34[[#This Row],[Zbiornik po zmianie]],0)</f>
        <v>14924</v>
      </c>
    </row>
    <row r="337" spans="1:12" x14ac:dyDescent="0.45">
      <c r="A337" s="1">
        <v>44897</v>
      </c>
      <c r="B337">
        <v>0</v>
      </c>
      <c r="C337">
        <f t="shared" si="6"/>
        <v>14924</v>
      </c>
      <c r="D337">
        <f>ekodom34[[#This Row],[retencja]]+ekodom34[[#This Row],[Stan przed]]</f>
        <v>14924</v>
      </c>
      <c r="E337">
        <f>IF(ekodom34[[#This Row],[Dzień tygodnia]] = 3, 260, 190)</f>
        <v>190</v>
      </c>
      <c r="F337">
        <f>WEEKDAY(ekodom34[[#This Row],[Data]],2)</f>
        <v>5</v>
      </c>
      <c r="G337" s="4">
        <f>IF(ekodom34[[#This Row],[retencja]]= 0, G336+1, 0)</f>
        <v>6</v>
      </c>
      <c r="H337" s="4">
        <f>IF(AND(AND(ekodom34[[#This Row],[Dni bez deszczu dp]] &gt;= 5, MOD(ekodom34[[#This Row],[Dni bez deszczu dp]], 5) = 0), ekodom34[[#This Row],[Czy dobry przedział ]] = "TAK"), 300, 0)</f>
        <v>0</v>
      </c>
      <c r="I337" s="4" t="str">
        <f>IF(AND(ekodom34[[#This Row],[Data]] &gt;= DATE(2022,4,1), ekodom34[[#This Row],[Data]]&lt;=DATE(2022,9, 30)), "TAK", "NIE")</f>
        <v>NIE</v>
      </c>
      <c r="J337" s="4">
        <f>ekodom34[[#This Row],[Zużycie rodzinne]]+ekodom34[[#This Row],[Specjalne dolanie]]</f>
        <v>190</v>
      </c>
      <c r="K337" s="4">
        <f>ekodom34[[#This Row],[Stan po renetcji]]-ekodom34[[#This Row],[Zmiana]]</f>
        <v>14734</v>
      </c>
      <c r="L337" s="4">
        <f>MAX(ekodom34[[#This Row],[Zbiornik po zmianie]],0)</f>
        <v>14734</v>
      </c>
    </row>
    <row r="338" spans="1:12" x14ac:dyDescent="0.45">
      <c r="A338" s="1">
        <v>44898</v>
      </c>
      <c r="B338">
        <v>0</v>
      </c>
      <c r="C338">
        <f t="shared" si="6"/>
        <v>14734</v>
      </c>
      <c r="D338">
        <f>ekodom34[[#This Row],[retencja]]+ekodom34[[#This Row],[Stan przed]]</f>
        <v>14734</v>
      </c>
      <c r="E338">
        <f>IF(ekodom34[[#This Row],[Dzień tygodnia]] = 3, 260, 190)</f>
        <v>190</v>
      </c>
      <c r="F338">
        <f>WEEKDAY(ekodom34[[#This Row],[Data]],2)</f>
        <v>6</v>
      </c>
      <c r="G338" s="4">
        <f>IF(ekodom34[[#This Row],[retencja]]= 0, G337+1, 0)</f>
        <v>7</v>
      </c>
      <c r="H338" s="4">
        <f>IF(AND(AND(ekodom34[[#This Row],[Dni bez deszczu dp]] &gt;= 5, MOD(ekodom34[[#This Row],[Dni bez deszczu dp]], 5) = 0), ekodom34[[#This Row],[Czy dobry przedział ]] = "TAK"), 300, 0)</f>
        <v>0</v>
      </c>
      <c r="I338" s="4" t="str">
        <f>IF(AND(ekodom34[[#This Row],[Data]] &gt;= DATE(2022,4,1), ekodom34[[#This Row],[Data]]&lt;=DATE(2022,9, 30)), "TAK", "NIE")</f>
        <v>NIE</v>
      </c>
      <c r="J338" s="4">
        <f>ekodom34[[#This Row],[Zużycie rodzinne]]+ekodom34[[#This Row],[Specjalne dolanie]]</f>
        <v>190</v>
      </c>
      <c r="K338" s="4">
        <f>ekodom34[[#This Row],[Stan po renetcji]]-ekodom34[[#This Row],[Zmiana]]</f>
        <v>14544</v>
      </c>
      <c r="L338" s="4">
        <f>MAX(ekodom34[[#This Row],[Zbiornik po zmianie]],0)</f>
        <v>14544</v>
      </c>
    </row>
    <row r="339" spans="1:12" x14ac:dyDescent="0.45">
      <c r="A339" s="1">
        <v>44899</v>
      </c>
      <c r="B339">
        <v>0</v>
      </c>
      <c r="C339">
        <f t="shared" si="6"/>
        <v>14544</v>
      </c>
      <c r="D339">
        <f>ekodom34[[#This Row],[retencja]]+ekodom34[[#This Row],[Stan przed]]</f>
        <v>14544</v>
      </c>
      <c r="E339">
        <f>IF(ekodom34[[#This Row],[Dzień tygodnia]] = 3, 260, 190)</f>
        <v>190</v>
      </c>
      <c r="F339">
        <f>WEEKDAY(ekodom34[[#This Row],[Data]],2)</f>
        <v>7</v>
      </c>
      <c r="G339" s="4">
        <f>IF(ekodom34[[#This Row],[retencja]]= 0, G338+1, 0)</f>
        <v>8</v>
      </c>
      <c r="H339" s="4">
        <f>IF(AND(AND(ekodom34[[#This Row],[Dni bez deszczu dp]] &gt;= 5, MOD(ekodom34[[#This Row],[Dni bez deszczu dp]], 5) = 0), ekodom34[[#This Row],[Czy dobry przedział ]] = "TAK"), 300, 0)</f>
        <v>0</v>
      </c>
      <c r="I339" s="4" t="str">
        <f>IF(AND(ekodom34[[#This Row],[Data]] &gt;= DATE(2022,4,1), ekodom34[[#This Row],[Data]]&lt;=DATE(2022,9, 30)), "TAK", "NIE")</f>
        <v>NIE</v>
      </c>
      <c r="J339" s="4">
        <f>ekodom34[[#This Row],[Zużycie rodzinne]]+ekodom34[[#This Row],[Specjalne dolanie]]</f>
        <v>190</v>
      </c>
      <c r="K339" s="4">
        <f>ekodom34[[#This Row],[Stan po renetcji]]-ekodom34[[#This Row],[Zmiana]]</f>
        <v>14354</v>
      </c>
      <c r="L339" s="4">
        <f>MAX(ekodom34[[#This Row],[Zbiornik po zmianie]],0)</f>
        <v>14354</v>
      </c>
    </row>
    <row r="340" spans="1:12" x14ac:dyDescent="0.45">
      <c r="A340" s="1">
        <v>44900</v>
      </c>
      <c r="B340">
        <v>29</v>
      </c>
      <c r="C340">
        <f t="shared" si="6"/>
        <v>14354</v>
      </c>
      <c r="D340">
        <f>ekodom34[[#This Row],[retencja]]+ekodom34[[#This Row],[Stan przed]]</f>
        <v>14383</v>
      </c>
      <c r="E340">
        <f>IF(ekodom34[[#This Row],[Dzień tygodnia]] = 3, 260, 190)</f>
        <v>190</v>
      </c>
      <c r="F340">
        <f>WEEKDAY(ekodom34[[#This Row],[Data]],2)</f>
        <v>1</v>
      </c>
      <c r="G340" s="4">
        <f>IF(ekodom34[[#This Row],[retencja]]= 0, G339+1, 0)</f>
        <v>0</v>
      </c>
      <c r="H340" s="4">
        <f>IF(AND(AND(ekodom34[[#This Row],[Dni bez deszczu dp]] &gt;= 5, MOD(ekodom34[[#This Row],[Dni bez deszczu dp]], 5) = 0), ekodom34[[#This Row],[Czy dobry przedział ]] = "TAK"), 300, 0)</f>
        <v>0</v>
      </c>
      <c r="I340" s="4" t="str">
        <f>IF(AND(ekodom34[[#This Row],[Data]] &gt;= DATE(2022,4,1), ekodom34[[#This Row],[Data]]&lt;=DATE(2022,9, 30)), "TAK", "NIE")</f>
        <v>NIE</v>
      </c>
      <c r="J340" s="4">
        <f>ekodom34[[#This Row],[Zużycie rodzinne]]+ekodom34[[#This Row],[Specjalne dolanie]]</f>
        <v>190</v>
      </c>
      <c r="K340" s="4">
        <f>ekodom34[[#This Row],[Stan po renetcji]]-ekodom34[[#This Row],[Zmiana]]</f>
        <v>14193</v>
      </c>
      <c r="L340" s="4">
        <f>MAX(ekodom34[[#This Row],[Zbiornik po zmianie]],0)</f>
        <v>14193</v>
      </c>
    </row>
    <row r="341" spans="1:12" x14ac:dyDescent="0.45">
      <c r="A341" s="1">
        <v>44901</v>
      </c>
      <c r="B341">
        <v>46</v>
      </c>
      <c r="C341">
        <f t="shared" si="6"/>
        <v>14193</v>
      </c>
      <c r="D341">
        <f>ekodom34[[#This Row],[retencja]]+ekodom34[[#This Row],[Stan przed]]</f>
        <v>14239</v>
      </c>
      <c r="E341">
        <f>IF(ekodom34[[#This Row],[Dzień tygodnia]] = 3, 260, 190)</f>
        <v>190</v>
      </c>
      <c r="F341">
        <f>WEEKDAY(ekodom34[[#This Row],[Data]],2)</f>
        <v>2</v>
      </c>
      <c r="G341" s="4">
        <f>IF(ekodom34[[#This Row],[retencja]]= 0, G340+1, 0)</f>
        <v>0</v>
      </c>
      <c r="H341" s="4">
        <f>IF(AND(AND(ekodom34[[#This Row],[Dni bez deszczu dp]] &gt;= 5, MOD(ekodom34[[#This Row],[Dni bez deszczu dp]], 5) = 0), ekodom34[[#This Row],[Czy dobry przedział ]] = "TAK"), 300, 0)</f>
        <v>0</v>
      </c>
      <c r="I341" s="4" t="str">
        <f>IF(AND(ekodom34[[#This Row],[Data]] &gt;= DATE(2022,4,1), ekodom34[[#This Row],[Data]]&lt;=DATE(2022,9, 30)), "TAK", "NIE")</f>
        <v>NIE</v>
      </c>
      <c r="J341" s="4">
        <f>ekodom34[[#This Row],[Zużycie rodzinne]]+ekodom34[[#This Row],[Specjalne dolanie]]</f>
        <v>190</v>
      </c>
      <c r="K341" s="4">
        <f>ekodom34[[#This Row],[Stan po renetcji]]-ekodom34[[#This Row],[Zmiana]]</f>
        <v>14049</v>
      </c>
      <c r="L341" s="4">
        <f>MAX(ekodom34[[#This Row],[Zbiornik po zmianie]],0)</f>
        <v>14049</v>
      </c>
    </row>
    <row r="342" spans="1:12" x14ac:dyDescent="0.45">
      <c r="A342" s="1">
        <v>44902</v>
      </c>
      <c r="B342">
        <v>0</v>
      </c>
      <c r="C342">
        <f t="shared" si="6"/>
        <v>14049</v>
      </c>
      <c r="D342">
        <f>ekodom34[[#This Row],[retencja]]+ekodom34[[#This Row],[Stan przed]]</f>
        <v>14049</v>
      </c>
      <c r="E342">
        <f>IF(ekodom34[[#This Row],[Dzień tygodnia]] = 3, 260, 190)</f>
        <v>260</v>
      </c>
      <c r="F342">
        <f>WEEKDAY(ekodom34[[#This Row],[Data]],2)</f>
        <v>3</v>
      </c>
      <c r="G342" s="4">
        <f>IF(ekodom34[[#This Row],[retencja]]= 0, G341+1, 0)</f>
        <v>1</v>
      </c>
      <c r="H342" s="4">
        <f>IF(AND(AND(ekodom34[[#This Row],[Dni bez deszczu dp]] &gt;= 5, MOD(ekodom34[[#This Row],[Dni bez deszczu dp]], 5) = 0), ekodom34[[#This Row],[Czy dobry przedział ]] = "TAK"), 300, 0)</f>
        <v>0</v>
      </c>
      <c r="I342" s="4" t="str">
        <f>IF(AND(ekodom34[[#This Row],[Data]] &gt;= DATE(2022,4,1), ekodom34[[#This Row],[Data]]&lt;=DATE(2022,9, 30)), "TAK", "NIE")</f>
        <v>NIE</v>
      </c>
      <c r="J342" s="4">
        <f>ekodom34[[#This Row],[Zużycie rodzinne]]+ekodom34[[#This Row],[Specjalne dolanie]]</f>
        <v>260</v>
      </c>
      <c r="K342" s="4">
        <f>ekodom34[[#This Row],[Stan po renetcji]]-ekodom34[[#This Row],[Zmiana]]</f>
        <v>13789</v>
      </c>
      <c r="L342" s="4">
        <f>MAX(ekodom34[[#This Row],[Zbiornik po zmianie]],0)</f>
        <v>13789</v>
      </c>
    </row>
    <row r="343" spans="1:12" x14ac:dyDescent="0.45">
      <c r="A343" s="1">
        <v>44903</v>
      </c>
      <c r="B343">
        <v>0</v>
      </c>
      <c r="C343">
        <f t="shared" si="6"/>
        <v>13789</v>
      </c>
      <c r="D343">
        <f>ekodom34[[#This Row],[retencja]]+ekodom34[[#This Row],[Stan przed]]</f>
        <v>13789</v>
      </c>
      <c r="E343">
        <f>IF(ekodom34[[#This Row],[Dzień tygodnia]] = 3, 260, 190)</f>
        <v>190</v>
      </c>
      <c r="F343">
        <f>WEEKDAY(ekodom34[[#This Row],[Data]],2)</f>
        <v>4</v>
      </c>
      <c r="G343" s="4">
        <f>IF(ekodom34[[#This Row],[retencja]]= 0, G342+1, 0)</f>
        <v>2</v>
      </c>
      <c r="H343" s="4">
        <f>IF(AND(AND(ekodom34[[#This Row],[Dni bez deszczu dp]] &gt;= 5, MOD(ekodom34[[#This Row],[Dni bez deszczu dp]], 5) = 0), ekodom34[[#This Row],[Czy dobry przedział ]] = "TAK"), 300, 0)</f>
        <v>0</v>
      </c>
      <c r="I343" s="4" t="str">
        <f>IF(AND(ekodom34[[#This Row],[Data]] &gt;= DATE(2022,4,1), ekodom34[[#This Row],[Data]]&lt;=DATE(2022,9, 30)), "TAK", "NIE")</f>
        <v>NIE</v>
      </c>
      <c r="J343" s="4">
        <f>ekodom34[[#This Row],[Zużycie rodzinne]]+ekodom34[[#This Row],[Specjalne dolanie]]</f>
        <v>190</v>
      </c>
      <c r="K343" s="4">
        <f>ekodom34[[#This Row],[Stan po renetcji]]-ekodom34[[#This Row],[Zmiana]]</f>
        <v>13599</v>
      </c>
      <c r="L343" s="4">
        <f>MAX(ekodom34[[#This Row],[Zbiornik po zmianie]],0)</f>
        <v>13599</v>
      </c>
    </row>
    <row r="344" spans="1:12" x14ac:dyDescent="0.45">
      <c r="A344" s="1">
        <v>44904</v>
      </c>
      <c r="B344">
        <v>0</v>
      </c>
      <c r="C344">
        <f t="shared" si="6"/>
        <v>13599</v>
      </c>
      <c r="D344">
        <f>ekodom34[[#This Row],[retencja]]+ekodom34[[#This Row],[Stan przed]]</f>
        <v>13599</v>
      </c>
      <c r="E344">
        <f>IF(ekodom34[[#This Row],[Dzień tygodnia]] = 3, 260, 190)</f>
        <v>190</v>
      </c>
      <c r="F344">
        <f>WEEKDAY(ekodom34[[#This Row],[Data]],2)</f>
        <v>5</v>
      </c>
      <c r="G344" s="4">
        <f>IF(ekodom34[[#This Row],[retencja]]= 0, G343+1, 0)</f>
        <v>3</v>
      </c>
      <c r="H344" s="4">
        <f>IF(AND(AND(ekodom34[[#This Row],[Dni bez deszczu dp]] &gt;= 5, MOD(ekodom34[[#This Row],[Dni bez deszczu dp]], 5) = 0), ekodom34[[#This Row],[Czy dobry przedział ]] = "TAK"), 300, 0)</f>
        <v>0</v>
      </c>
      <c r="I344" s="4" t="str">
        <f>IF(AND(ekodom34[[#This Row],[Data]] &gt;= DATE(2022,4,1), ekodom34[[#This Row],[Data]]&lt;=DATE(2022,9, 30)), "TAK", "NIE")</f>
        <v>NIE</v>
      </c>
      <c r="J344" s="4">
        <f>ekodom34[[#This Row],[Zużycie rodzinne]]+ekodom34[[#This Row],[Specjalne dolanie]]</f>
        <v>190</v>
      </c>
      <c r="K344" s="4">
        <f>ekodom34[[#This Row],[Stan po renetcji]]-ekodom34[[#This Row],[Zmiana]]</f>
        <v>13409</v>
      </c>
      <c r="L344" s="4">
        <f>MAX(ekodom34[[#This Row],[Zbiornik po zmianie]],0)</f>
        <v>13409</v>
      </c>
    </row>
    <row r="345" spans="1:12" x14ac:dyDescent="0.45">
      <c r="A345" s="1">
        <v>44905</v>
      </c>
      <c r="B345">
        <v>0</v>
      </c>
      <c r="C345">
        <f t="shared" si="6"/>
        <v>13409</v>
      </c>
      <c r="D345">
        <f>ekodom34[[#This Row],[retencja]]+ekodom34[[#This Row],[Stan przed]]</f>
        <v>13409</v>
      </c>
      <c r="E345">
        <f>IF(ekodom34[[#This Row],[Dzień tygodnia]] = 3, 260, 190)</f>
        <v>190</v>
      </c>
      <c r="F345">
        <f>WEEKDAY(ekodom34[[#This Row],[Data]],2)</f>
        <v>6</v>
      </c>
      <c r="G345" s="4">
        <f>IF(ekodom34[[#This Row],[retencja]]= 0, G344+1, 0)</f>
        <v>4</v>
      </c>
      <c r="H345" s="4">
        <f>IF(AND(AND(ekodom34[[#This Row],[Dni bez deszczu dp]] &gt;= 5, MOD(ekodom34[[#This Row],[Dni bez deszczu dp]], 5) = 0), ekodom34[[#This Row],[Czy dobry przedział ]] = "TAK"), 300, 0)</f>
        <v>0</v>
      </c>
      <c r="I345" s="4" t="str">
        <f>IF(AND(ekodom34[[#This Row],[Data]] &gt;= DATE(2022,4,1), ekodom34[[#This Row],[Data]]&lt;=DATE(2022,9, 30)), "TAK", "NIE")</f>
        <v>NIE</v>
      </c>
      <c r="J345" s="4">
        <f>ekodom34[[#This Row],[Zużycie rodzinne]]+ekodom34[[#This Row],[Specjalne dolanie]]</f>
        <v>190</v>
      </c>
      <c r="K345" s="4">
        <f>ekodom34[[#This Row],[Stan po renetcji]]-ekodom34[[#This Row],[Zmiana]]</f>
        <v>13219</v>
      </c>
      <c r="L345" s="4">
        <f>MAX(ekodom34[[#This Row],[Zbiornik po zmianie]],0)</f>
        <v>13219</v>
      </c>
    </row>
    <row r="346" spans="1:12" x14ac:dyDescent="0.45">
      <c r="A346" s="1">
        <v>44906</v>
      </c>
      <c r="B346">
        <v>0</v>
      </c>
      <c r="C346">
        <f t="shared" si="6"/>
        <v>13219</v>
      </c>
      <c r="D346">
        <f>ekodom34[[#This Row],[retencja]]+ekodom34[[#This Row],[Stan przed]]</f>
        <v>13219</v>
      </c>
      <c r="E346">
        <f>IF(ekodom34[[#This Row],[Dzień tygodnia]] = 3, 260, 190)</f>
        <v>190</v>
      </c>
      <c r="F346">
        <f>WEEKDAY(ekodom34[[#This Row],[Data]],2)</f>
        <v>7</v>
      </c>
      <c r="G346" s="4">
        <f>IF(ekodom34[[#This Row],[retencja]]= 0, G345+1, 0)</f>
        <v>5</v>
      </c>
      <c r="H346" s="4">
        <f>IF(AND(AND(ekodom34[[#This Row],[Dni bez deszczu dp]] &gt;= 5, MOD(ekodom34[[#This Row],[Dni bez deszczu dp]], 5) = 0), ekodom34[[#This Row],[Czy dobry przedział ]] = "TAK"), 300, 0)</f>
        <v>0</v>
      </c>
      <c r="I346" s="4" t="str">
        <f>IF(AND(ekodom34[[#This Row],[Data]] &gt;= DATE(2022,4,1), ekodom34[[#This Row],[Data]]&lt;=DATE(2022,9, 30)), "TAK", "NIE")</f>
        <v>NIE</v>
      </c>
      <c r="J346" s="4">
        <f>ekodom34[[#This Row],[Zużycie rodzinne]]+ekodom34[[#This Row],[Specjalne dolanie]]</f>
        <v>190</v>
      </c>
      <c r="K346" s="4">
        <f>ekodom34[[#This Row],[Stan po renetcji]]-ekodom34[[#This Row],[Zmiana]]</f>
        <v>13029</v>
      </c>
      <c r="L346" s="4">
        <f>MAX(ekodom34[[#This Row],[Zbiornik po zmianie]],0)</f>
        <v>13029</v>
      </c>
    </row>
    <row r="347" spans="1:12" x14ac:dyDescent="0.45">
      <c r="A347" s="1">
        <v>44907</v>
      </c>
      <c r="B347">
        <v>0</v>
      </c>
      <c r="C347">
        <f t="shared" si="6"/>
        <v>13029</v>
      </c>
      <c r="D347">
        <f>ekodom34[[#This Row],[retencja]]+ekodom34[[#This Row],[Stan przed]]</f>
        <v>13029</v>
      </c>
      <c r="E347">
        <f>IF(ekodom34[[#This Row],[Dzień tygodnia]] = 3, 260, 190)</f>
        <v>190</v>
      </c>
      <c r="F347">
        <f>WEEKDAY(ekodom34[[#This Row],[Data]],2)</f>
        <v>1</v>
      </c>
      <c r="G347" s="4">
        <f>IF(ekodom34[[#This Row],[retencja]]= 0, G346+1, 0)</f>
        <v>6</v>
      </c>
      <c r="H347" s="4">
        <f>IF(AND(AND(ekodom34[[#This Row],[Dni bez deszczu dp]] &gt;= 5, MOD(ekodom34[[#This Row],[Dni bez deszczu dp]], 5) = 0), ekodom34[[#This Row],[Czy dobry przedział ]] = "TAK"), 300, 0)</f>
        <v>0</v>
      </c>
      <c r="I347" s="4" t="str">
        <f>IF(AND(ekodom34[[#This Row],[Data]] &gt;= DATE(2022,4,1), ekodom34[[#This Row],[Data]]&lt;=DATE(2022,9, 30)), "TAK", "NIE")</f>
        <v>NIE</v>
      </c>
      <c r="J347" s="4">
        <f>ekodom34[[#This Row],[Zużycie rodzinne]]+ekodom34[[#This Row],[Specjalne dolanie]]</f>
        <v>190</v>
      </c>
      <c r="K347" s="4">
        <f>ekodom34[[#This Row],[Stan po renetcji]]-ekodom34[[#This Row],[Zmiana]]</f>
        <v>12839</v>
      </c>
      <c r="L347" s="4">
        <f>MAX(ekodom34[[#This Row],[Zbiornik po zmianie]],0)</f>
        <v>12839</v>
      </c>
    </row>
    <row r="348" spans="1:12" x14ac:dyDescent="0.45">
      <c r="A348" s="1">
        <v>44908</v>
      </c>
      <c r="B348">
        <v>145</v>
      </c>
      <c r="C348">
        <f t="shared" si="6"/>
        <v>12839</v>
      </c>
      <c r="D348">
        <f>ekodom34[[#This Row],[retencja]]+ekodom34[[#This Row],[Stan przed]]</f>
        <v>12984</v>
      </c>
      <c r="E348">
        <f>IF(ekodom34[[#This Row],[Dzień tygodnia]] = 3, 260, 190)</f>
        <v>190</v>
      </c>
      <c r="F348">
        <f>WEEKDAY(ekodom34[[#This Row],[Data]],2)</f>
        <v>2</v>
      </c>
      <c r="G348" s="4">
        <f>IF(ekodom34[[#This Row],[retencja]]= 0, G347+1, 0)</f>
        <v>0</v>
      </c>
      <c r="H348" s="4">
        <f>IF(AND(AND(ekodom34[[#This Row],[Dni bez deszczu dp]] &gt;= 5, MOD(ekodom34[[#This Row],[Dni bez deszczu dp]], 5) = 0), ekodom34[[#This Row],[Czy dobry przedział ]] = "TAK"), 300, 0)</f>
        <v>0</v>
      </c>
      <c r="I348" s="4" t="str">
        <f>IF(AND(ekodom34[[#This Row],[Data]] &gt;= DATE(2022,4,1), ekodom34[[#This Row],[Data]]&lt;=DATE(2022,9, 30)), "TAK", "NIE")</f>
        <v>NIE</v>
      </c>
      <c r="J348" s="4">
        <f>ekodom34[[#This Row],[Zużycie rodzinne]]+ekodom34[[#This Row],[Specjalne dolanie]]</f>
        <v>190</v>
      </c>
      <c r="K348" s="4">
        <f>ekodom34[[#This Row],[Stan po renetcji]]-ekodom34[[#This Row],[Zmiana]]</f>
        <v>12794</v>
      </c>
      <c r="L348" s="4">
        <f>MAX(ekodom34[[#This Row],[Zbiornik po zmianie]],0)</f>
        <v>12794</v>
      </c>
    </row>
    <row r="349" spans="1:12" x14ac:dyDescent="0.45">
      <c r="A349" s="1">
        <v>44909</v>
      </c>
      <c r="B349">
        <v>0</v>
      </c>
      <c r="C349">
        <f t="shared" si="6"/>
        <v>12794</v>
      </c>
      <c r="D349">
        <f>ekodom34[[#This Row],[retencja]]+ekodom34[[#This Row],[Stan przed]]</f>
        <v>12794</v>
      </c>
      <c r="E349">
        <f>IF(ekodom34[[#This Row],[Dzień tygodnia]] = 3, 260, 190)</f>
        <v>260</v>
      </c>
      <c r="F349">
        <f>WEEKDAY(ekodom34[[#This Row],[Data]],2)</f>
        <v>3</v>
      </c>
      <c r="G349" s="4">
        <f>IF(ekodom34[[#This Row],[retencja]]= 0, G348+1, 0)</f>
        <v>1</v>
      </c>
      <c r="H349" s="4">
        <f>IF(AND(AND(ekodom34[[#This Row],[Dni bez deszczu dp]] &gt;= 5, MOD(ekodom34[[#This Row],[Dni bez deszczu dp]], 5) = 0), ekodom34[[#This Row],[Czy dobry przedział ]] = "TAK"), 300, 0)</f>
        <v>0</v>
      </c>
      <c r="I349" s="4" t="str">
        <f>IF(AND(ekodom34[[#This Row],[Data]] &gt;= DATE(2022,4,1), ekodom34[[#This Row],[Data]]&lt;=DATE(2022,9, 30)), "TAK", "NIE")</f>
        <v>NIE</v>
      </c>
      <c r="J349" s="4">
        <f>ekodom34[[#This Row],[Zużycie rodzinne]]+ekodom34[[#This Row],[Specjalne dolanie]]</f>
        <v>260</v>
      </c>
      <c r="K349" s="4">
        <f>ekodom34[[#This Row],[Stan po renetcji]]-ekodom34[[#This Row],[Zmiana]]</f>
        <v>12534</v>
      </c>
      <c r="L349" s="4">
        <f>MAX(ekodom34[[#This Row],[Zbiornik po zmianie]],0)</f>
        <v>12534</v>
      </c>
    </row>
    <row r="350" spans="1:12" x14ac:dyDescent="0.45">
      <c r="A350" s="1">
        <v>44910</v>
      </c>
      <c r="B350">
        <v>0</v>
      </c>
      <c r="C350">
        <f t="shared" si="6"/>
        <v>12534</v>
      </c>
      <c r="D350">
        <f>ekodom34[[#This Row],[retencja]]+ekodom34[[#This Row],[Stan przed]]</f>
        <v>12534</v>
      </c>
      <c r="E350">
        <f>IF(ekodom34[[#This Row],[Dzień tygodnia]] = 3, 260, 190)</f>
        <v>190</v>
      </c>
      <c r="F350">
        <f>WEEKDAY(ekodom34[[#This Row],[Data]],2)</f>
        <v>4</v>
      </c>
      <c r="G350" s="4">
        <f>IF(ekodom34[[#This Row],[retencja]]= 0, G349+1, 0)</f>
        <v>2</v>
      </c>
      <c r="H350" s="4">
        <f>IF(AND(AND(ekodom34[[#This Row],[Dni bez deszczu dp]] &gt;= 5, MOD(ekodom34[[#This Row],[Dni bez deszczu dp]], 5) = 0), ekodom34[[#This Row],[Czy dobry przedział ]] = "TAK"), 300, 0)</f>
        <v>0</v>
      </c>
      <c r="I350" s="4" t="str">
        <f>IF(AND(ekodom34[[#This Row],[Data]] &gt;= DATE(2022,4,1), ekodom34[[#This Row],[Data]]&lt;=DATE(2022,9, 30)), "TAK", "NIE")</f>
        <v>NIE</v>
      </c>
      <c r="J350" s="4">
        <f>ekodom34[[#This Row],[Zużycie rodzinne]]+ekodom34[[#This Row],[Specjalne dolanie]]</f>
        <v>190</v>
      </c>
      <c r="K350" s="4">
        <f>ekodom34[[#This Row],[Stan po renetcji]]-ekodom34[[#This Row],[Zmiana]]</f>
        <v>12344</v>
      </c>
      <c r="L350" s="4">
        <f>MAX(ekodom34[[#This Row],[Zbiornik po zmianie]],0)</f>
        <v>12344</v>
      </c>
    </row>
    <row r="351" spans="1:12" x14ac:dyDescent="0.45">
      <c r="A351" s="1">
        <v>44911</v>
      </c>
      <c r="B351">
        <v>24</v>
      </c>
      <c r="C351">
        <f t="shared" si="6"/>
        <v>12344</v>
      </c>
      <c r="D351">
        <f>ekodom34[[#This Row],[retencja]]+ekodom34[[#This Row],[Stan przed]]</f>
        <v>12368</v>
      </c>
      <c r="E351">
        <f>IF(ekodom34[[#This Row],[Dzień tygodnia]] = 3, 260, 190)</f>
        <v>190</v>
      </c>
      <c r="F351">
        <f>WEEKDAY(ekodom34[[#This Row],[Data]],2)</f>
        <v>5</v>
      </c>
      <c r="G351" s="4">
        <f>IF(ekodom34[[#This Row],[retencja]]= 0, G350+1, 0)</f>
        <v>0</v>
      </c>
      <c r="H351" s="4">
        <f>IF(AND(AND(ekodom34[[#This Row],[Dni bez deszczu dp]] &gt;= 5, MOD(ekodom34[[#This Row],[Dni bez deszczu dp]], 5) = 0), ekodom34[[#This Row],[Czy dobry przedział ]] = "TAK"), 300, 0)</f>
        <v>0</v>
      </c>
      <c r="I351" s="4" t="str">
        <f>IF(AND(ekodom34[[#This Row],[Data]] &gt;= DATE(2022,4,1), ekodom34[[#This Row],[Data]]&lt;=DATE(2022,9, 30)), "TAK", "NIE")</f>
        <v>NIE</v>
      </c>
      <c r="J351" s="4">
        <f>ekodom34[[#This Row],[Zużycie rodzinne]]+ekodom34[[#This Row],[Specjalne dolanie]]</f>
        <v>190</v>
      </c>
      <c r="K351" s="4">
        <f>ekodom34[[#This Row],[Stan po renetcji]]-ekodom34[[#This Row],[Zmiana]]</f>
        <v>12178</v>
      </c>
      <c r="L351" s="4">
        <f>MAX(ekodom34[[#This Row],[Zbiornik po zmianie]],0)</f>
        <v>12178</v>
      </c>
    </row>
    <row r="352" spans="1:12" x14ac:dyDescent="0.45">
      <c r="A352" s="1">
        <v>44912</v>
      </c>
      <c r="B352">
        <v>0</v>
      </c>
      <c r="C352">
        <f t="shared" si="6"/>
        <v>12178</v>
      </c>
      <c r="D352">
        <f>ekodom34[[#This Row],[retencja]]+ekodom34[[#This Row],[Stan przed]]</f>
        <v>12178</v>
      </c>
      <c r="E352">
        <f>IF(ekodom34[[#This Row],[Dzień tygodnia]] = 3, 260, 190)</f>
        <v>190</v>
      </c>
      <c r="F352">
        <f>WEEKDAY(ekodom34[[#This Row],[Data]],2)</f>
        <v>6</v>
      </c>
      <c r="G352" s="4">
        <f>IF(ekodom34[[#This Row],[retencja]]= 0, G351+1, 0)</f>
        <v>1</v>
      </c>
      <c r="H352" s="4">
        <f>IF(AND(AND(ekodom34[[#This Row],[Dni bez deszczu dp]] &gt;= 5, MOD(ekodom34[[#This Row],[Dni bez deszczu dp]], 5) = 0), ekodom34[[#This Row],[Czy dobry przedział ]] = "TAK"), 300, 0)</f>
        <v>0</v>
      </c>
      <c r="I352" s="4" t="str">
        <f>IF(AND(ekodom34[[#This Row],[Data]] &gt;= DATE(2022,4,1), ekodom34[[#This Row],[Data]]&lt;=DATE(2022,9, 30)), "TAK", "NIE")</f>
        <v>NIE</v>
      </c>
      <c r="J352" s="4">
        <f>ekodom34[[#This Row],[Zużycie rodzinne]]+ekodom34[[#This Row],[Specjalne dolanie]]</f>
        <v>190</v>
      </c>
      <c r="K352" s="4">
        <f>ekodom34[[#This Row],[Stan po renetcji]]-ekodom34[[#This Row],[Zmiana]]</f>
        <v>11988</v>
      </c>
      <c r="L352" s="4">
        <f>MAX(ekodom34[[#This Row],[Zbiornik po zmianie]],0)</f>
        <v>11988</v>
      </c>
    </row>
    <row r="353" spans="1:12" x14ac:dyDescent="0.45">
      <c r="A353" s="1">
        <v>44913</v>
      </c>
      <c r="B353">
        <v>0</v>
      </c>
      <c r="C353">
        <f t="shared" si="6"/>
        <v>11988</v>
      </c>
      <c r="D353">
        <f>ekodom34[[#This Row],[retencja]]+ekodom34[[#This Row],[Stan przed]]</f>
        <v>11988</v>
      </c>
      <c r="E353">
        <f>IF(ekodom34[[#This Row],[Dzień tygodnia]] = 3, 260, 190)</f>
        <v>190</v>
      </c>
      <c r="F353">
        <f>WEEKDAY(ekodom34[[#This Row],[Data]],2)</f>
        <v>7</v>
      </c>
      <c r="G353" s="4">
        <f>IF(ekodom34[[#This Row],[retencja]]= 0, G352+1, 0)</f>
        <v>2</v>
      </c>
      <c r="H353" s="4">
        <f>IF(AND(AND(ekodom34[[#This Row],[Dni bez deszczu dp]] &gt;= 5, MOD(ekodom34[[#This Row],[Dni bez deszczu dp]], 5) = 0), ekodom34[[#This Row],[Czy dobry przedział ]] = "TAK"), 300, 0)</f>
        <v>0</v>
      </c>
      <c r="I353" s="4" t="str">
        <f>IF(AND(ekodom34[[#This Row],[Data]] &gt;= DATE(2022,4,1), ekodom34[[#This Row],[Data]]&lt;=DATE(2022,9, 30)), "TAK", "NIE")</f>
        <v>NIE</v>
      </c>
      <c r="J353" s="4">
        <f>ekodom34[[#This Row],[Zużycie rodzinne]]+ekodom34[[#This Row],[Specjalne dolanie]]</f>
        <v>190</v>
      </c>
      <c r="K353" s="4">
        <f>ekodom34[[#This Row],[Stan po renetcji]]-ekodom34[[#This Row],[Zmiana]]</f>
        <v>11798</v>
      </c>
      <c r="L353" s="4">
        <f>MAX(ekodom34[[#This Row],[Zbiornik po zmianie]],0)</f>
        <v>11798</v>
      </c>
    </row>
    <row r="354" spans="1:12" x14ac:dyDescent="0.45">
      <c r="A354" s="1">
        <v>44914</v>
      </c>
      <c r="B354">
        <v>45</v>
      </c>
      <c r="C354">
        <f t="shared" si="6"/>
        <v>11798</v>
      </c>
      <c r="D354">
        <f>ekodom34[[#This Row],[retencja]]+ekodom34[[#This Row],[Stan przed]]</f>
        <v>11843</v>
      </c>
      <c r="E354">
        <f>IF(ekodom34[[#This Row],[Dzień tygodnia]] = 3, 260, 190)</f>
        <v>190</v>
      </c>
      <c r="F354">
        <f>WEEKDAY(ekodom34[[#This Row],[Data]],2)</f>
        <v>1</v>
      </c>
      <c r="G354" s="4">
        <f>IF(ekodom34[[#This Row],[retencja]]= 0, G353+1, 0)</f>
        <v>0</v>
      </c>
      <c r="H354" s="4">
        <f>IF(AND(AND(ekodom34[[#This Row],[Dni bez deszczu dp]] &gt;= 5, MOD(ekodom34[[#This Row],[Dni bez deszczu dp]], 5) = 0), ekodom34[[#This Row],[Czy dobry przedział ]] = "TAK"), 300, 0)</f>
        <v>0</v>
      </c>
      <c r="I354" s="4" t="str">
        <f>IF(AND(ekodom34[[#This Row],[Data]] &gt;= DATE(2022,4,1), ekodom34[[#This Row],[Data]]&lt;=DATE(2022,9, 30)), "TAK", "NIE")</f>
        <v>NIE</v>
      </c>
      <c r="J354" s="4">
        <f>ekodom34[[#This Row],[Zużycie rodzinne]]+ekodom34[[#This Row],[Specjalne dolanie]]</f>
        <v>190</v>
      </c>
      <c r="K354" s="4">
        <f>ekodom34[[#This Row],[Stan po renetcji]]-ekodom34[[#This Row],[Zmiana]]</f>
        <v>11653</v>
      </c>
      <c r="L354" s="4">
        <f>MAX(ekodom34[[#This Row],[Zbiornik po zmianie]],0)</f>
        <v>11653</v>
      </c>
    </row>
    <row r="355" spans="1:12" x14ac:dyDescent="0.45">
      <c r="A355" s="1">
        <v>44915</v>
      </c>
      <c r="B355">
        <v>97</v>
      </c>
      <c r="C355">
        <f t="shared" si="6"/>
        <v>11653</v>
      </c>
      <c r="D355">
        <f>ekodom34[[#This Row],[retencja]]+ekodom34[[#This Row],[Stan przed]]</f>
        <v>11750</v>
      </c>
      <c r="E355">
        <f>IF(ekodom34[[#This Row],[Dzień tygodnia]] = 3, 260, 190)</f>
        <v>190</v>
      </c>
      <c r="F355">
        <f>WEEKDAY(ekodom34[[#This Row],[Data]],2)</f>
        <v>2</v>
      </c>
      <c r="G355" s="4">
        <f>IF(ekodom34[[#This Row],[retencja]]= 0, G354+1, 0)</f>
        <v>0</v>
      </c>
      <c r="H355" s="4">
        <f>IF(AND(AND(ekodom34[[#This Row],[Dni bez deszczu dp]] &gt;= 5, MOD(ekodom34[[#This Row],[Dni bez deszczu dp]], 5) = 0), ekodom34[[#This Row],[Czy dobry przedział ]] = "TAK"), 300, 0)</f>
        <v>0</v>
      </c>
      <c r="I355" s="4" t="str">
        <f>IF(AND(ekodom34[[#This Row],[Data]] &gt;= DATE(2022,4,1), ekodom34[[#This Row],[Data]]&lt;=DATE(2022,9, 30)), "TAK", "NIE")</f>
        <v>NIE</v>
      </c>
      <c r="J355" s="4">
        <f>ekodom34[[#This Row],[Zużycie rodzinne]]+ekodom34[[#This Row],[Specjalne dolanie]]</f>
        <v>190</v>
      </c>
      <c r="K355" s="4">
        <f>ekodom34[[#This Row],[Stan po renetcji]]-ekodom34[[#This Row],[Zmiana]]</f>
        <v>11560</v>
      </c>
      <c r="L355" s="4">
        <f>MAX(ekodom34[[#This Row],[Zbiornik po zmianie]],0)</f>
        <v>11560</v>
      </c>
    </row>
    <row r="356" spans="1:12" x14ac:dyDescent="0.45">
      <c r="A356" s="1">
        <v>44916</v>
      </c>
      <c r="B356">
        <v>0</v>
      </c>
      <c r="C356">
        <f t="shared" si="6"/>
        <v>11560</v>
      </c>
      <c r="D356">
        <f>ekodom34[[#This Row],[retencja]]+ekodom34[[#This Row],[Stan przed]]</f>
        <v>11560</v>
      </c>
      <c r="E356">
        <f>IF(ekodom34[[#This Row],[Dzień tygodnia]] = 3, 260, 190)</f>
        <v>260</v>
      </c>
      <c r="F356">
        <f>WEEKDAY(ekodom34[[#This Row],[Data]],2)</f>
        <v>3</v>
      </c>
      <c r="G356" s="4">
        <f>IF(ekodom34[[#This Row],[retencja]]= 0, G355+1, 0)</f>
        <v>1</v>
      </c>
      <c r="H356" s="4">
        <f>IF(AND(AND(ekodom34[[#This Row],[Dni bez deszczu dp]] &gt;= 5, MOD(ekodom34[[#This Row],[Dni bez deszczu dp]], 5) = 0), ekodom34[[#This Row],[Czy dobry przedział ]] = "TAK"), 300, 0)</f>
        <v>0</v>
      </c>
      <c r="I356" s="4" t="str">
        <f>IF(AND(ekodom34[[#This Row],[Data]] &gt;= DATE(2022,4,1), ekodom34[[#This Row],[Data]]&lt;=DATE(2022,9, 30)), "TAK", "NIE")</f>
        <v>NIE</v>
      </c>
      <c r="J356" s="4">
        <f>ekodom34[[#This Row],[Zużycie rodzinne]]+ekodom34[[#This Row],[Specjalne dolanie]]</f>
        <v>260</v>
      </c>
      <c r="K356" s="4">
        <f>ekodom34[[#This Row],[Stan po renetcji]]-ekodom34[[#This Row],[Zmiana]]</f>
        <v>11300</v>
      </c>
      <c r="L356" s="4">
        <f>MAX(ekodom34[[#This Row],[Zbiornik po zmianie]],0)</f>
        <v>11300</v>
      </c>
    </row>
    <row r="357" spans="1:12" x14ac:dyDescent="0.45">
      <c r="A357" s="1">
        <v>44917</v>
      </c>
      <c r="B357">
        <v>22</v>
      </c>
      <c r="C357">
        <f t="shared" si="6"/>
        <v>11300</v>
      </c>
      <c r="D357">
        <f>ekodom34[[#This Row],[retencja]]+ekodom34[[#This Row],[Stan przed]]</f>
        <v>11322</v>
      </c>
      <c r="E357">
        <f>IF(ekodom34[[#This Row],[Dzień tygodnia]] = 3, 260, 190)</f>
        <v>190</v>
      </c>
      <c r="F357">
        <f>WEEKDAY(ekodom34[[#This Row],[Data]],2)</f>
        <v>4</v>
      </c>
      <c r="G357" s="4">
        <f>IF(ekodom34[[#This Row],[retencja]]= 0, G356+1, 0)</f>
        <v>0</v>
      </c>
      <c r="H357" s="4">
        <f>IF(AND(AND(ekodom34[[#This Row],[Dni bez deszczu dp]] &gt;= 5, MOD(ekodom34[[#This Row],[Dni bez deszczu dp]], 5) = 0), ekodom34[[#This Row],[Czy dobry przedział ]] = "TAK"), 300, 0)</f>
        <v>0</v>
      </c>
      <c r="I357" s="4" t="str">
        <f>IF(AND(ekodom34[[#This Row],[Data]] &gt;= DATE(2022,4,1), ekodom34[[#This Row],[Data]]&lt;=DATE(2022,9, 30)), "TAK", "NIE")</f>
        <v>NIE</v>
      </c>
      <c r="J357" s="4">
        <f>ekodom34[[#This Row],[Zużycie rodzinne]]+ekodom34[[#This Row],[Specjalne dolanie]]</f>
        <v>190</v>
      </c>
      <c r="K357" s="4">
        <f>ekodom34[[#This Row],[Stan po renetcji]]-ekodom34[[#This Row],[Zmiana]]</f>
        <v>11132</v>
      </c>
      <c r="L357" s="4">
        <f>MAX(ekodom34[[#This Row],[Zbiornik po zmianie]],0)</f>
        <v>11132</v>
      </c>
    </row>
    <row r="358" spans="1:12" x14ac:dyDescent="0.45">
      <c r="A358" s="1">
        <v>44918</v>
      </c>
      <c r="B358">
        <v>0</v>
      </c>
      <c r="C358">
        <f t="shared" si="6"/>
        <v>11132</v>
      </c>
      <c r="D358">
        <f>ekodom34[[#This Row],[retencja]]+ekodom34[[#This Row],[Stan przed]]</f>
        <v>11132</v>
      </c>
      <c r="E358">
        <f>IF(ekodom34[[#This Row],[Dzień tygodnia]] = 3, 260, 190)</f>
        <v>190</v>
      </c>
      <c r="F358">
        <f>WEEKDAY(ekodom34[[#This Row],[Data]],2)</f>
        <v>5</v>
      </c>
      <c r="G358" s="4">
        <f>IF(ekodom34[[#This Row],[retencja]]= 0, G357+1, 0)</f>
        <v>1</v>
      </c>
      <c r="H358" s="4">
        <f>IF(AND(AND(ekodom34[[#This Row],[Dni bez deszczu dp]] &gt;= 5, MOD(ekodom34[[#This Row],[Dni bez deszczu dp]], 5) = 0), ekodom34[[#This Row],[Czy dobry przedział ]] = "TAK"), 300, 0)</f>
        <v>0</v>
      </c>
      <c r="I358" s="4" t="str">
        <f>IF(AND(ekodom34[[#This Row],[Data]] &gt;= DATE(2022,4,1), ekodom34[[#This Row],[Data]]&lt;=DATE(2022,9, 30)), "TAK", "NIE")</f>
        <v>NIE</v>
      </c>
      <c r="J358" s="4">
        <f>ekodom34[[#This Row],[Zużycie rodzinne]]+ekodom34[[#This Row],[Specjalne dolanie]]</f>
        <v>190</v>
      </c>
      <c r="K358" s="4">
        <f>ekodom34[[#This Row],[Stan po renetcji]]-ekodom34[[#This Row],[Zmiana]]</f>
        <v>10942</v>
      </c>
      <c r="L358" s="4">
        <f>MAX(ekodom34[[#This Row],[Zbiornik po zmianie]],0)</f>
        <v>10942</v>
      </c>
    </row>
    <row r="359" spans="1:12" x14ac:dyDescent="0.45">
      <c r="A359" s="1">
        <v>44919</v>
      </c>
      <c r="B359">
        <v>0</v>
      </c>
      <c r="C359">
        <f t="shared" si="6"/>
        <v>10942</v>
      </c>
      <c r="D359">
        <f>ekodom34[[#This Row],[retencja]]+ekodom34[[#This Row],[Stan przed]]</f>
        <v>10942</v>
      </c>
      <c r="E359">
        <f>IF(ekodom34[[#This Row],[Dzień tygodnia]] = 3, 260, 190)</f>
        <v>190</v>
      </c>
      <c r="F359">
        <f>WEEKDAY(ekodom34[[#This Row],[Data]],2)</f>
        <v>6</v>
      </c>
      <c r="G359" s="4">
        <f>IF(ekodom34[[#This Row],[retencja]]= 0, G358+1, 0)</f>
        <v>2</v>
      </c>
      <c r="H359" s="4">
        <f>IF(AND(AND(ekodom34[[#This Row],[Dni bez deszczu dp]] &gt;= 5, MOD(ekodom34[[#This Row],[Dni bez deszczu dp]], 5) = 0), ekodom34[[#This Row],[Czy dobry przedział ]] = "TAK"), 300, 0)</f>
        <v>0</v>
      </c>
      <c r="I359" s="4" t="str">
        <f>IF(AND(ekodom34[[#This Row],[Data]] &gt;= DATE(2022,4,1), ekodom34[[#This Row],[Data]]&lt;=DATE(2022,9, 30)), "TAK", "NIE")</f>
        <v>NIE</v>
      </c>
      <c r="J359" s="4">
        <f>ekodom34[[#This Row],[Zużycie rodzinne]]+ekodom34[[#This Row],[Specjalne dolanie]]</f>
        <v>190</v>
      </c>
      <c r="K359" s="4">
        <f>ekodom34[[#This Row],[Stan po renetcji]]-ekodom34[[#This Row],[Zmiana]]</f>
        <v>10752</v>
      </c>
      <c r="L359" s="4">
        <f>MAX(ekodom34[[#This Row],[Zbiornik po zmianie]],0)</f>
        <v>10752</v>
      </c>
    </row>
    <row r="360" spans="1:12" x14ac:dyDescent="0.45">
      <c r="A360" s="1">
        <v>44920</v>
      </c>
      <c r="B360">
        <v>0</v>
      </c>
      <c r="C360">
        <f t="shared" si="6"/>
        <v>10752</v>
      </c>
      <c r="D360">
        <f>ekodom34[[#This Row],[retencja]]+ekodom34[[#This Row],[Stan przed]]</f>
        <v>10752</v>
      </c>
      <c r="E360">
        <f>IF(ekodom34[[#This Row],[Dzień tygodnia]] = 3, 260, 190)</f>
        <v>190</v>
      </c>
      <c r="F360">
        <f>WEEKDAY(ekodom34[[#This Row],[Data]],2)</f>
        <v>7</v>
      </c>
      <c r="G360" s="4">
        <f>IF(ekodom34[[#This Row],[retencja]]= 0, G359+1, 0)</f>
        <v>3</v>
      </c>
      <c r="H360" s="4">
        <f>IF(AND(AND(ekodom34[[#This Row],[Dni bez deszczu dp]] &gt;= 5, MOD(ekodom34[[#This Row],[Dni bez deszczu dp]], 5) = 0), ekodom34[[#This Row],[Czy dobry przedział ]] = "TAK"), 300, 0)</f>
        <v>0</v>
      </c>
      <c r="I360" s="4" t="str">
        <f>IF(AND(ekodom34[[#This Row],[Data]] &gt;= DATE(2022,4,1), ekodom34[[#This Row],[Data]]&lt;=DATE(2022,9, 30)), "TAK", "NIE")</f>
        <v>NIE</v>
      </c>
      <c r="J360" s="4">
        <f>ekodom34[[#This Row],[Zużycie rodzinne]]+ekodom34[[#This Row],[Specjalne dolanie]]</f>
        <v>190</v>
      </c>
      <c r="K360" s="4">
        <f>ekodom34[[#This Row],[Stan po renetcji]]-ekodom34[[#This Row],[Zmiana]]</f>
        <v>10562</v>
      </c>
      <c r="L360" s="4">
        <f>MAX(ekodom34[[#This Row],[Zbiornik po zmianie]],0)</f>
        <v>10562</v>
      </c>
    </row>
    <row r="361" spans="1:12" x14ac:dyDescent="0.45">
      <c r="A361" s="1">
        <v>44921</v>
      </c>
      <c r="B361">
        <v>135</v>
      </c>
      <c r="C361">
        <f t="shared" si="6"/>
        <v>10562</v>
      </c>
      <c r="D361">
        <f>ekodom34[[#This Row],[retencja]]+ekodom34[[#This Row],[Stan przed]]</f>
        <v>10697</v>
      </c>
      <c r="E361">
        <f>IF(ekodom34[[#This Row],[Dzień tygodnia]] = 3, 260, 190)</f>
        <v>190</v>
      </c>
      <c r="F361">
        <f>WEEKDAY(ekodom34[[#This Row],[Data]],2)</f>
        <v>1</v>
      </c>
      <c r="G361" s="4">
        <f>IF(ekodom34[[#This Row],[retencja]]= 0, G360+1, 0)</f>
        <v>0</v>
      </c>
      <c r="H361" s="4">
        <f>IF(AND(AND(ekodom34[[#This Row],[Dni bez deszczu dp]] &gt;= 5, MOD(ekodom34[[#This Row],[Dni bez deszczu dp]], 5) = 0), ekodom34[[#This Row],[Czy dobry przedział ]] = "TAK"), 300, 0)</f>
        <v>0</v>
      </c>
      <c r="I361" s="4" t="str">
        <f>IF(AND(ekodom34[[#This Row],[Data]] &gt;= DATE(2022,4,1), ekodom34[[#This Row],[Data]]&lt;=DATE(2022,9, 30)), "TAK", "NIE")</f>
        <v>NIE</v>
      </c>
      <c r="J361" s="4">
        <f>ekodom34[[#This Row],[Zużycie rodzinne]]+ekodom34[[#This Row],[Specjalne dolanie]]</f>
        <v>190</v>
      </c>
      <c r="K361" s="4">
        <f>ekodom34[[#This Row],[Stan po renetcji]]-ekodom34[[#This Row],[Zmiana]]</f>
        <v>10507</v>
      </c>
      <c r="L361" s="4">
        <f>MAX(ekodom34[[#This Row],[Zbiornik po zmianie]],0)</f>
        <v>10507</v>
      </c>
    </row>
    <row r="362" spans="1:12" x14ac:dyDescent="0.45">
      <c r="A362" s="1">
        <v>44922</v>
      </c>
      <c r="B362">
        <v>0</v>
      </c>
      <c r="C362">
        <f t="shared" si="6"/>
        <v>10507</v>
      </c>
      <c r="D362">
        <f>ekodom34[[#This Row],[retencja]]+ekodom34[[#This Row],[Stan przed]]</f>
        <v>10507</v>
      </c>
      <c r="E362">
        <f>IF(ekodom34[[#This Row],[Dzień tygodnia]] = 3, 260, 190)</f>
        <v>190</v>
      </c>
      <c r="F362">
        <f>WEEKDAY(ekodom34[[#This Row],[Data]],2)</f>
        <v>2</v>
      </c>
      <c r="G362" s="4">
        <f>IF(ekodom34[[#This Row],[retencja]]= 0, G361+1, 0)</f>
        <v>1</v>
      </c>
      <c r="H362" s="4">
        <f>IF(AND(AND(ekodom34[[#This Row],[Dni bez deszczu dp]] &gt;= 5, MOD(ekodom34[[#This Row],[Dni bez deszczu dp]], 5) = 0), ekodom34[[#This Row],[Czy dobry przedział ]] = "TAK"), 300, 0)</f>
        <v>0</v>
      </c>
      <c r="I362" s="4" t="str">
        <f>IF(AND(ekodom34[[#This Row],[Data]] &gt;= DATE(2022,4,1), ekodom34[[#This Row],[Data]]&lt;=DATE(2022,9, 30)), "TAK", "NIE")</f>
        <v>NIE</v>
      </c>
      <c r="J362" s="4">
        <f>ekodom34[[#This Row],[Zużycie rodzinne]]+ekodom34[[#This Row],[Specjalne dolanie]]</f>
        <v>190</v>
      </c>
      <c r="K362" s="4">
        <f>ekodom34[[#This Row],[Stan po renetcji]]-ekodom34[[#This Row],[Zmiana]]</f>
        <v>10317</v>
      </c>
      <c r="L362" s="4">
        <f>MAX(ekodom34[[#This Row],[Zbiornik po zmianie]],0)</f>
        <v>10317</v>
      </c>
    </row>
    <row r="363" spans="1:12" x14ac:dyDescent="0.45">
      <c r="A363" s="1">
        <v>44923</v>
      </c>
      <c r="B363">
        <v>153</v>
      </c>
      <c r="C363">
        <f t="shared" si="6"/>
        <v>10317</v>
      </c>
      <c r="D363">
        <f>ekodom34[[#This Row],[retencja]]+ekodom34[[#This Row],[Stan przed]]</f>
        <v>10470</v>
      </c>
      <c r="E363">
        <f>IF(ekodom34[[#This Row],[Dzień tygodnia]] = 3, 260, 190)</f>
        <v>260</v>
      </c>
      <c r="F363">
        <f>WEEKDAY(ekodom34[[#This Row],[Data]],2)</f>
        <v>3</v>
      </c>
      <c r="G363" s="4">
        <f>IF(ekodom34[[#This Row],[retencja]]= 0, G362+1, 0)</f>
        <v>0</v>
      </c>
      <c r="H363" s="4">
        <f>IF(AND(AND(ekodom34[[#This Row],[Dni bez deszczu dp]] &gt;= 5, MOD(ekodom34[[#This Row],[Dni bez deszczu dp]], 5) = 0), ekodom34[[#This Row],[Czy dobry przedział ]] = "TAK"), 300, 0)</f>
        <v>0</v>
      </c>
      <c r="I363" s="4" t="str">
        <f>IF(AND(ekodom34[[#This Row],[Data]] &gt;= DATE(2022,4,1), ekodom34[[#This Row],[Data]]&lt;=DATE(2022,9, 30)), "TAK", "NIE")</f>
        <v>NIE</v>
      </c>
      <c r="J363" s="4">
        <f>ekodom34[[#This Row],[Zużycie rodzinne]]+ekodom34[[#This Row],[Specjalne dolanie]]</f>
        <v>260</v>
      </c>
      <c r="K363" s="4">
        <f>ekodom34[[#This Row],[Stan po renetcji]]-ekodom34[[#This Row],[Zmiana]]</f>
        <v>10210</v>
      </c>
      <c r="L363" s="4">
        <f>MAX(ekodom34[[#This Row],[Zbiornik po zmianie]],0)</f>
        <v>10210</v>
      </c>
    </row>
    <row r="364" spans="1:12" x14ac:dyDescent="0.45">
      <c r="A364" s="1">
        <v>44924</v>
      </c>
      <c r="B364">
        <v>0</v>
      </c>
      <c r="C364">
        <f t="shared" si="6"/>
        <v>10210</v>
      </c>
      <c r="D364">
        <f>ekodom34[[#This Row],[retencja]]+ekodom34[[#This Row],[Stan przed]]</f>
        <v>10210</v>
      </c>
      <c r="E364">
        <f>IF(ekodom34[[#This Row],[Dzień tygodnia]] = 3, 260, 190)</f>
        <v>190</v>
      </c>
      <c r="F364">
        <f>WEEKDAY(ekodom34[[#This Row],[Data]],2)</f>
        <v>4</v>
      </c>
      <c r="G364" s="4">
        <f>IF(ekodom34[[#This Row],[retencja]]= 0, G363+1, 0)</f>
        <v>1</v>
      </c>
      <c r="H364" s="4">
        <f>IF(AND(AND(ekodom34[[#This Row],[Dni bez deszczu dp]] &gt;= 5, MOD(ekodom34[[#This Row],[Dni bez deszczu dp]], 5) = 0), ekodom34[[#This Row],[Czy dobry przedział ]] = "TAK"), 300, 0)</f>
        <v>0</v>
      </c>
      <c r="I364" s="4" t="str">
        <f>IF(AND(ekodom34[[#This Row],[Data]] &gt;= DATE(2022,4,1), ekodom34[[#This Row],[Data]]&lt;=DATE(2022,9, 30)), "TAK", "NIE")</f>
        <v>NIE</v>
      </c>
      <c r="J364" s="4">
        <f>ekodom34[[#This Row],[Zużycie rodzinne]]+ekodom34[[#This Row],[Specjalne dolanie]]</f>
        <v>190</v>
      </c>
      <c r="K364" s="4">
        <f>ekodom34[[#This Row],[Stan po renetcji]]-ekodom34[[#This Row],[Zmiana]]</f>
        <v>10020</v>
      </c>
      <c r="L364" s="4">
        <f>MAX(ekodom34[[#This Row],[Zbiornik po zmianie]],0)</f>
        <v>10020</v>
      </c>
    </row>
    <row r="365" spans="1:12" x14ac:dyDescent="0.45">
      <c r="A365" s="1">
        <v>44925</v>
      </c>
      <c r="B365">
        <v>0</v>
      </c>
      <c r="C365">
        <f t="shared" si="6"/>
        <v>10020</v>
      </c>
      <c r="D365">
        <f>ekodom34[[#This Row],[retencja]]+ekodom34[[#This Row],[Stan przed]]</f>
        <v>10020</v>
      </c>
      <c r="E365">
        <f>IF(ekodom34[[#This Row],[Dzień tygodnia]] = 3, 260, 190)</f>
        <v>190</v>
      </c>
      <c r="F365">
        <f>WEEKDAY(ekodom34[[#This Row],[Data]],2)</f>
        <v>5</v>
      </c>
      <c r="G365" s="4">
        <f>IF(ekodom34[[#This Row],[retencja]]= 0, G364+1, 0)</f>
        <v>2</v>
      </c>
      <c r="H365" s="4">
        <f>IF(AND(AND(ekodom34[[#This Row],[Dni bez deszczu dp]] &gt;= 5, MOD(ekodom34[[#This Row],[Dni bez deszczu dp]], 5) = 0), ekodom34[[#This Row],[Czy dobry przedział ]] = "TAK"), 300, 0)</f>
        <v>0</v>
      </c>
      <c r="I365" s="4" t="str">
        <f>IF(AND(ekodom34[[#This Row],[Data]] &gt;= DATE(2022,4,1), ekodom34[[#This Row],[Data]]&lt;=DATE(2022,9, 30)), "TAK", "NIE")</f>
        <v>NIE</v>
      </c>
      <c r="J365" s="4">
        <f>ekodom34[[#This Row],[Zużycie rodzinne]]+ekodom34[[#This Row],[Specjalne dolanie]]</f>
        <v>190</v>
      </c>
      <c r="K365" s="4">
        <f>ekodom34[[#This Row],[Stan po renetcji]]-ekodom34[[#This Row],[Zmiana]]</f>
        <v>9830</v>
      </c>
      <c r="L365" s="4">
        <f>MAX(ekodom34[[#This Row],[Zbiornik po zmianie]],0)</f>
        <v>9830</v>
      </c>
    </row>
    <row r="366" spans="1:12" x14ac:dyDescent="0.45">
      <c r="A366" s="1">
        <v>44926</v>
      </c>
      <c r="B366">
        <v>144</v>
      </c>
      <c r="C366">
        <f t="shared" si="6"/>
        <v>9830</v>
      </c>
      <c r="D366">
        <f>ekodom34[[#This Row],[retencja]]+ekodom34[[#This Row],[Stan przed]]</f>
        <v>9974</v>
      </c>
      <c r="E366">
        <f>IF(ekodom34[[#This Row],[Dzień tygodnia]] = 3, 260, 190)</f>
        <v>190</v>
      </c>
      <c r="F366">
        <f>WEEKDAY(ekodom34[[#This Row],[Data]],2)</f>
        <v>6</v>
      </c>
      <c r="G366" s="4">
        <f>IF(ekodom34[[#This Row],[retencja]]= 0, G365+1, 0)</f>
        <v>0</v>
      </c>
      <c r="H366" s="4">
        <f>IF(AND(AND(ekodom34[[#This Row],[Dni bez deszczu dp]] &gt;= 5, MOD(ekodom34[[#This Row],[Dni bez deszczu dp]], 5) = 0), ekodom34[[#This Row],[Czy dobry przedział ]] = "TAK"), 300, 0)</f>
        <v>0</v>
      </c>
      <c r="I366" s="4" t="str">
        <f>IF(AND(ekodom34[[#This Row],[Data]] &gt;= DATE(2022,4,1), ekodom34[[#This Row],[Data]]&lt;=DATE(2022,9, 30)), "TAK", "NIE")</f>
        <v>NIE</v>
      </c>
      <c r="J366" s="4">
        <f>ekodom34[[#This Row],[Zużycie rodzinne]]+ekodom34[[#This Row],[Specjalne dolanie]]</f>
        <v>190</v>
      </c>
      <c r="K366" s="4">
        <f>ekodom34[[#This Row],[Stan po renetcji]]-ekodom34[[#This Row],[Zmiana]]</f>
        <v>9784</v>
      </c>
      <c r="L366" s="4">
        <f>MAX(ekodom34[[#This Row],[Zbiornik po zmianie]],0)</f>
        <v>9784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F A A B Q S w M E F A A C A A g A l k 2 d W p f + H v e l A A A A 9 g A A A B I A H A B D b 2 5 m a W c v U G F j a 2 F n Z S 5 4 b W w g o h g A K K A U A A A A A A A A A A A A A A A A A A A A A A A A A A A A h Y 9 N C s I w G E S v U r J v / h S R k q a g C z c W B E H c h h j b Y P t V m t T 0 b i 4 8 k l e w o l V 3 L u f N W 8 z c r z e R 9 X U V X U z r b A M p Y p i i y I B u D h a K F H X + G M 9 R J s V G 6 Z M q T D T I 4 J L e H V J U e n 9 O C A k h 4 D D B T V s Q T i k j + 3 y 9 1 a W p F f r I 9 r 8 c W 3 B e g T Z I i t 1 r j O S Y T R m e U Y 6 p I C M U u Y W v w I e 9 z / Y H i m V X + a 4 1 0 k C 8 W g g y R k H e H + Q D U E s D B B Q A A g A I A J Z N n V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W T Z 1 a R 6 X w w R o C A A D J G A A A E w A c A E Z v c m 1 1 b G F z L 1 N l Y 3 R p b 2 4 x L m 0 g o h g A K K A U A A A A A A A A A A A A A A A A A A A A A A A A A A A A 7 d d B b 9 M w F A D g M 5 X 6 H y z 3 0 k p J W c 3 W A y g H 1 I L g M g 1 a h L Q F I c 9 5 6 0 w T v 8 p 2 y J J q l / 2 l n Z C 4 T f 1 f u G t H Q Z s A I a W i w r k k f k 6 c 9 5 6 / i w 0 I K 1 G R 0 e r e e 9 Z o m H O u I S H G c g t T E p E U b L N B 3 L X 4 o m + u k 8 U V u u D A f O 4 O U e Q Z K N t + K V P o D l B Z N z B t O n g a v z O g T X y m u R L x E A u V I k 9 M L N U Z 6 o z b c s p D t s f 2 Q l G B L i S I 0 A V z z U O N l X G h C h U P K 5 5 y U S k 5 l f G Q K / h 4 9 J b F q 5 y 6 9 s L S T n A y h F R m 0 o K O 6 C M a k A G m e a Z M 1 A / I C y U w k W o S 9 d g B C 8 i b H C 2 M b J l C t H n s H q K C D 5 1 g V V u L H v L J 4 u r m u p h K g m S G S V E u v h q X S Z m 5 U S U x k 0 B d 4 W N + 6 r 4 9 0 p i 5 h V 4 B T 1 y h 7 e + d C c j J e u p 5 m o 6 E K 0 G b y O r 8 x x 8 d u 5 W U 6 z U S W 8 4 2 S 4 5 d s 8 y y P 6 s 6 x u U M T P v P 0 g r m c 5 p w y 1 0 T 3 J J A 3 D N c B m R O Z 6 j t X d D C h b 0 N W i y 4 v h c 9 f v z + X s x t K 7 G o X P y 1 s v 3 9 7 j K n 2 w k B i p O K L y e B F M Q u 6 + T i / O c X L z v N h l Q P V 7 1 h 1 q J r a G 3 W o V 6 b 1 7 Y l b U + 8 N q 9 t a 9 r 2 v T a v b W v a D r w 2 r 2 1 r 2 v p e m 9 d W j 7 Z m o 3 n n D a a Y Y F Y n N B Z O d J 5 U L o F w p v F U / R o a Y z 0 W r 5 L 6 j T T 2 X 0 o b P i R N g 9 s T 8 Y n / H Y E W X S O o + 6 j o J e y M h J q P c V 7 C z k i o + Y j l J e y M h J q P P 1 7 C v y j h G 1 B L A Q I t A B Q A A g A I A J Z N n V q X / h 7 3 p Q A A A P Y A A A A S A A A A A A A A A A A A A A A A A A A A A A B D b 2 5 m a W c v U G F j a 2 F n Z S 5 4 b W x Q S w E C L Q A U A A I A C A C W T Z 1 a U 3 I 4 L J s A A A D h A A A A E w A A A A A A A A A A A A A A A A D x A A A A W 0 N v b n R l b n R f V H l w Z X N d L n h t b F B L A Q I t A B Q A A g A I A J Z N n V p H p f D B G g I A A M k Y A A A T A A A A A A A A A A A A A A A A A N k B A A B G b 3 J t d W x h c y 9 T Z W N 0 a W 9 u M S 5 t U E s F B g A A A A A D A A M A w g A A A E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Z l A A A A A A A A 9 G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N 0 Y X R l a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2 F j O D E y Y i 1 h M j k y L T Q 3 M D U t Y m F k N y 1 i M T Z l Z W Y z Z G M 3 M T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l m N T V h O W M t M j A 3 Y y 0 0 N D c w L T g 5 N m I t Y j d k M T M 2 N j E x N j k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O D d l O T I 1 M C 0 0 O D R i L T Q 3 M D U t O D h h N S 0 w M D V i Z j J h N z c 4 M m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h m Y z M w Z G V j L T E x Y T c t N G I 4 N y 1 i O W Q 1 L W Y x M T Y y N D F h M D I y O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W M 5 Y 2 Q 4 N m E t N j g y O C 0 0 Z G F j L T l j Y 2 Q t N z R k N D k 0 N D Z m O D E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M W V h N m Y z Z S 0 y O G Z j L T Q 5 O D c t O D k 1 M S 1 m Y z R k N T J j N m U 1 M 2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i k v W m 1 p Z W 5 p b 2 5 v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l N T Y 5 O T V i L W V h N D k t N G F j Z i 0 4 Y j k 3 L T c 2 M G R k Y W Q z M T Y 2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a 2 9 k b 2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5 V D A 3 O j I y O j A y L j Q 5 M T U 1 O T V a I i A v P j x F b n R y e S B U e X B l P S J G a W x s Q 2 9 s d W 1 u V H l w Z X M i I F Z h b H V l P S J z Q 1 F N P S I g L z 4 8 R W 5 0 c n k g V H l w Z T 0 i R m l s b E N v b H V t b k 5 h b W V z I i B W Y W x 1 Z T 0 i c 1 s m c X V v d D t E Y X R h J n F 1 b 3 Q 7 L C Z x d W 9 0 O 3 J l d G V u Y 2 p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t v Z G 9 t L 0 F 1 d G 9 S Z W 1 v d m V k Q 2 9 s d W 1 u c z E u e 0 R h d G E s M H 0 m c X V v d D s s J n F 1 b 3 Q 7 U 2 V j d G l v b j E v Z W t v Z G 9 t L 0 F 1 d G 9 S Z W 1 v d m V k Q 2 9 s d W 1 u c z E u e 3 J l d G V u Y 2 p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r b 2 R v b S 9 B d X R v U m V t b 3 Z l Z E N v b H V t b n M x L n t E Y X R h L D B 9 J n F 1 b 3 Q 7 L C Z x d W 9 0 O 1 N l Y 3 R p b 2 4 x L 2 V r b 2 R v b S 9 B d X R v U m V t b 3 Z l Z E N v b H V t b n M x L n t y Z X R l b m N q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t v Z G 9 t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W Q w Z m Y x N i 1 k Y j J j L T Q 3 Z m U t Y T A 2 N S 1 m Z j c 5 Z G R i O D k 3 Y z g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t v Z G 9 t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l U M D c 6 M j I 6 M D I u N D k x N T U 5 N V o i I C 8 + P E V u d H J 5 I F R 5 c G U 9 I k Z p b G x D b 2 x 1 b W 5 U e X B l c y I g V m F s d W U 9 I n N D U U 0 9 I i A v P j x F b n R y e S B U e X B l P S J G a W x s Q 2 9 s d W 1 u T m F t Z X M i I F Z h b H V l P S J z W y Z x d W 9 0 O 0 R h d G E m c X V v d D s s J n F 1 b 3 Q 7 c m V 0 Z W 5 j a m E m c X V v d D t d I i A v P j x F b n R y e S B U e X B l P S J G a W x s U 3 R h d H V z I i B W Y W x 1 Z T 0 i c 0 N v b X B s Z X R l I i A v P j x F b n R y e S B U e X B l P S J G a W x s Q 2 9 1 b n Q i I F Z h b H V l P S J s M z Y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2 9 k b 2 0 v Q X V 0 b 1 J l b W 9 2 Z W R D b 2 x 1 b W 5 z M S 5 7 R G F 0 Y S w w f S Z x d W 9 0 O y w m c X V v d D t T Z W N 0 a W 9 u M S 9 l a 2 9 k b 2 0 v Q X V 0 b 1 J l b W 9 2 Z W R D b 2 x 1 b W 5 z M S 5 7 c m V 0 Z W 5 j a m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W t v Z G 9 t L 0 F 1 d G 9 S Z W 1 v d m V k Q 2 9 s d W 1 u c z E u e 0 R h d G E s M H 0 m c X V v d D s s J n F 1 b 3 Q 7 U 2 V j d G l v b j E v Z W t v Z G 9 t L 0 F 1 d G 9 S Z W 1 v d m V k Q 2 9 s d W 1 u c z E u e 3 J l d G V u Y 2 p h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t v Z G 9 t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T E 2 M 2 U 3 Z i 1 j M j R i L T Q z N 2 M t Y m M 1 Y y 0 x N z A y Y z k 5 Z D c 5 N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Z W t v Z G 9 t M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N S 0 w N C 0 y O V Q w N z o y M j o w M i 4 0 O T E 1 N T k 1 W i I g L z 4 8 R W 5 0 c n k g V H l w Z T 0 i R m l s b E N v b H V t b l R 5 c G V z I i B W Y W x 1 Z T 0 i c 0 N R T T 0 i I C 8 + P E V u d H J 5 I F R 5 c G U 9 I k Z p b G x D b 2 x 1 b W 5 O Y W 1 l c y I g V m F s d W U 9 I n N b J n F 1 b 3 Q 7 R G F 0 Y S Z x d W 9 0 O y w m c X V v d D t y Z X R l b m N q Y S Z x d W 9 0 O 1 0 i I C 8 + P E V u d H J 5 I F R 5 c G U 9 I k Z p b G x T d G F 0 d X M i I F Z h b H V l P S J z Q 2 9 t c G x l d G U i I C 8 + P E V u d H J 5 I F R 5 c G U 9 I k Z p b G x D b 3 V u d C I g V m F s d W U 9 I m w z N j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t v Z G 9 t L 0 F 1 d G 9 S Z W 1 v d m V k Q 2 9 s d W 1 u c z E u e 0 R h d G E s M H 0 m c X V v d D s s J n F 1 b 3 Q 7 U 2 V j d G l v b j E v Z W t v Z G 9 t L 0 F 1 d G 9 S Z W 1 v d m V k Q 2 9 s d W 1 u c z E u e 3 J l d G V u Y 2 p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r b 2 R v b S 9 B d X R v U m V t b 3 Z l Z E N v b H V t b n M x L n t E Y X R h L D B 9 J n F 1 b 3 Q 7 L C Z x d W 9 0 O 1 N l Y 3 R p b 2 4 x L 2 V r b 2 R v b S 9 B d X R v U m V t b 3 Z l Z E N v b H V t b n M x L n t y Z X R l b m N q Y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r b 2 R v b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E 3 Y z Q 1 M z I t Y z k z Z S 0 0 Z m I 3 L W I 5 M j I t M z Q z M D F h Y W U 3 O T h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V r b 2 R v b T M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U t M D Q t M j l U M D c 6 M j I 6 M D I u N D k x N T U 5 N V o i I C 8 + P E V u d H J 5 I F R 5 c G U 9 I k Z p b G x D b 2 x 1 b W 5 U e X B l c y I g V m F s d W U 9 I n N D U U 0 9 I i A v P j x F b n R y e S B U e X B l P S J G a W x s Q 2 9 s d W 1 u T m F t Z X M i I F Z h b H V l P S J z W y Z x d W 9 0 O 0 R h d G E m c X V v d D s s J n F 1 b 3 Q 7 c m V 0 Z W 5 j a m E m c X V v d D t d I i A v P j x F b n R y e S B U e X B l P S J G a W x s U 3 R h d H V z I i B W Y W x 1 Z T 0 i c 0 N v b X B s Z X R l I i A v P j x F b n R y e S B U e X B l P S J G a W x s Q 2 9 1 b n Q i I F Z h b H V l P S J s M z Y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r b 2 R v b S 9 B d X R v U m V t b 3 Z l Z E N v b H V t b n M x L n t E Y X R h L D B 9 J n F 1 b 3 Q 7 L C Z x d W 9 0 O 1 N l Y 3 R p b 2 4 x L 2 V r b 2 R v b S 9 B d X R v U m V t b 3 Z l Z E N v b H V t b n M x L n t y Z X R l b m N q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a 2 9 k b 2 0 v Q X V 0 b 1 J l b W 9 2 Z W R D b 2 x 1 b W 5 z M S 5 7 R G F 0 Y S w w f S Z x d W 9 0 O y w m c X V v d D t T Z W N 0 a W 9 u M S 9 l a 2 9 k b 2 0 v Q X V 0 b 1 J l b W 9 2 Z W R D b 2 x 1 b W 5 z M S 5 7 c m V 0 Z W 5 j a m E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2 9 k b 2 0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x O D g w O W M 1 L T Q 2 M z Q t N G I 5 Z C 1 h M j g 2 L W I 4 Y z d l Y z E 3 N G F k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l a 2 9 k b 2 0 z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1 L T A 0 L T I 5 V D A 3 O j I y O j A y L j Q 5 M T U 1 O T V a I i A v P j x F b n R y e S B U e X B l P S J G a W x s Q 2 9 s d W 1 u V H l w Z X M i I F Z h b H V l P S J z Q 1 F N P S I g L z 4 8 R W 5 0 c n k g V H l w Z T 0 i R m l s b E N v b H V t b k 5 h b W V z I i B W Y W x 1 Z T 0 i c 1 s m c X V v d D t E Y X R h J n F 1 b 3 Q 7 L C Z x d W 9 0 O 3 J l d G V u Y 2 p h J n F 1 b 3 Q 7 X S I g L z 4 8 R W 5 0 c n k g V H l w Z T 0 i R m l s b F N 0 Y X R 1 c y I g V m F s d W U 9 I n N D b 2 1 w b G V 0 Z S I g L z 4 8 R W 5 0 c n k g V H l w Z T 0 i R m l s b E N v d W 5 0 I i B W Y W x 1 Z T 0 i b D M 2 N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2 9 k b 2 0 v Q X V 0 b 1 J l b W 9 2 Z W R D b 2 x 1 b W 5 z M S 5 7 R G F 0 Y S w w f S Z x d W 9 0 O y w m c X V v d D t T Z W N 0 a W 9 u M S 9 l a 2 9 k b 2 0 v Q X V 0 b 1 J l b W 9 2 Z W R D b 2 x 1 b W 5 z M S 5 7 c m V 0 Z W 5 j a m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W t v Z G 9 t L 0 F 1 d G 9 S Z W 1 v d m V k Q 2 9 s d W 1 u c z E u e 0 R h d G E s M H 0 m c X V v d D s s J n F 1 b 3 Q 7 U 2 V j d G l v b j E v Z W t v Z G 9 t L 0 F 1 d G 9 S Z W 1 v d m V k Q 2 9 s d W 1 u c z E u e 3 J l d G V u Y 2 p h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t v Z G 9 t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S U y M C g 1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j f r U s L 4 e 0 K L g Z V I o T U I M Q A A A A A C A A A A A A A Q Z g A A A A E A A C A A A A B A z q X n L K 0 N z C 0 0 O L H F l e Y F y e G w 8 v n Y d 4 4 c H H e a J o U X g w A A A A A O g A A A A A I A A C A A A A D C J A l D x v v u r 3 b u T / y N d x n Z 5 a g 8 C K n t Q B p L j L I t s o C B l 1 A A A A C I R T s x G N O 2 4 o J b Y + C c X m F v X 4 e t T 9 e l M q n j I 0 k 8 u 6 E g 2 K d 1 A I g 2 P f E Y F 0 5 3 N j Y c R v X m f G B t I Y f L n E E t 1 v U q 8 v u 0 r 9 / 0 C B V p U A 6 Q B u J 6 c U 3 Q j U A A A A A N b w c o u 0 7 v m L w i 8 k s L J K D q Y U l w B A y d x k q L u A f Y 6 N Y s a H E E t e a q F 0 w d + f 7 C 5 p W R p p p / 9 l n a C o Y u N 4 j V P J / S D B E x < / D a t a M a s h u p > 
</file>

<file path=customXml/itemProps1.xml><?xml version="1.0" encoding="utf-8"?>
<ds:datastoreItem xmlns:ds="http://schemas.openxmlformats.org/officeDocument/2006/customXml" ds:itemID="{62073621-FDBF-472D-8CF6-FD475805B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ekodom</vt:lpstr>
      <vt:lpstr>Symulacja</vt:lpstr>
      <vt:lpstr>Zadanie 2</vt:lpstr>
      <vt:lpstr>Zadanie 3</vt:lpstr>
      <vt:lpstr>Zadanie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2025-03-18T16:40:16Z</dcterms:created>
  <dcterms:modified xsi:type="dcterms:W3CDTF">2025-04-29T07:46:13Z</dcterms:modified>
</cp:coreProperties>
</file>