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3.xml" ContentType="application/vnd.openxmlformats-officedocument.spreadsheetml.pivot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ing\Matura-Informatyka\Matura dodatkowa 2015\Zadanie 5\"/>
    </mc:Choice>
  </mc:AlternateContent>
  <xr:revisionPtr revIDLastSave="0" documentId="13_ncr:1_{15ECE75C-CB26-4BF2-8A4E-8EA49278BBBB}" xr6:coauthVersionLast="47" xr6:coauthVersionMax="47" xr10:uidLastSave="{00000000-0000-0000-0000-000000000000}"/>
  <bookViews>
    <workbookView xWindow="-98" yWindow="-98" windowWidth="21795" windowHeight="12975" firstSheet="2" activeTab="6" xr2:uid="{69ABA67F-A647-4D0B-A2F6-BE59870B7C35}"/>
  </bookViews>
  <sheets>
    <sheet name="piastek" sheetId="8" r:id="rId1"/>
    <sheet name="Zadanie 1" sheetId="7" r:id="rId2"/>
    <sheet name="Zadanie 2" sheetId="9" r:id="rId3"/>
    <sheet name="Zadanie 3" sheetId="10" r:id="rId4"/>
    <sheet name="Zadanie 4" sheetId="11" r:id="rId5"/>
    <sheet name="Zadanie 5" sheetId="12" r:id="rId6"/>
    <sheet name="Zadanie 6" sheetId="13" r:id="rId7"/>
  </sheets>
  <definedNames>
    <definedName name="ExternalData_1" localSheetId="0" hidden="1">piastek!$A$1:$C$185</definedName>
    <definedName name="ExternalData_1" localSheetId="1" hidden="1">'Zadanie 1'!$A$1:$C$185</definedName>
    <definedName name="ExternalData_1" localSheetId="2" hidden="1">'Zadanie 2'!$A$1:$C$185</definedName>
    <definedName name="ExternalData_1" localSheetId="3" hidden="1">'Zadanie 3'!$A$1:$C$185</definedName>
    <definedName name="ExternalData_1" localSheetId="4" hidden="1">'Zadanie 4'!$A$1:$C$185</definedName>
    <definedName name="ExternalData_1" localSheetId="5" hidden="1">'Zadanie 5'!$A$1:$C$185</definedName>
    <definedName name="ExternalData_1" localSheetId="6" hidden="1">'Zadanie 6'!$A$1:$C$185</definedName>
  </definedNames>
  <calcPr calcId="191029"/>
  <pivotCaches>
    <pivotCache cacheId="7" r:id="rId8"/>
    <pivotCache cacheId="1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3" l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D61" i="13" s="1"/>
  <c r="D62" i="13" s="1"/>
  <c r="D63" i="13" s="1"/>
  <c r="D64" i="13" s="1"/>
  <c r="D65" i="13" s="1"/>
  <c r="D66" i="13" s="1"/>
  <c r="D67" i="13" s="1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99" i="13" s="1"/>
  <c r="D100" i="13" s="1"/>
  <c r="D101" i="13" s="1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D112" i="13" s="1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D161" i="13" s="1"/>
  <c r="D162" i="13" s="1"/>
  <c r="D163" i="13" s="1"/>
  <c r="D164" i="13" s="1"/>
  <c r="D165" i="13" s="1"/>
  <c r="D166" i="13" s="1"/>
  <c r="D167" i="13" s="1"/>
  <c r="D168" i="13" s="1"/>
  <c r="D169" i="13" s="1"/>
  <c r="D170" i="13" s="1"/>
  <c r="D171" i="13" s="1"/>
  <c r="D172" i="13" s="1"/>
  <c r="D173" i="13" s="1"/>
  <c r="D174" i="13" s="1"/>
  <c r="D175" i="13" s="1"/>
  <c r="D176" i="13" s="1"/>
  <c r="D177" i="13" s="1"/>
  <c r="D178" i="13" s="1"/>
  <c r="D179" i="13" s="1"/>
  <c r="D180" i="13" s="1"/>
  <c r="D181" i="13" s="1"/>
  <c r="D182" i="13" s="1"/>
  <c r="D183" i="13" s="1"/>
  <c r="D184" i="13" s="1"/>
  <c r="D185" i="13" s="1"/>
  <c r="D4" i="13"/>
  <c r="P3" i="13"/>
  <c r="K3" i="13"/>
  <c r="G4" i="13" s="1"/>
  <c r="J3" i="13"/>
  <c r="F4" i="13" s="1"/>
  <c r="I4" i="13" s="1"/>
  <c r="G3" i="13"/>
  <c r="F3" i="13"/>
  <c r="I3" i="13" s="1"/>
  <c r="P2" i="13"/>
  <c r="L2" i="13"/>
  <c r="H3" i="13" s="1"/>
  <c r="L3" i="13" s="1"/>
  <c r="H4" i="13" s="1"/>
  <c r="K2" i="13"/>
  <c r="J2" i="13"/>
  <c r="D5" i="12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62" i="12" s="1"/>
  <c r="D63" i="12" s="1"/>
  <c r="D64" i="12" s="1"/>
  <c r="D65" i="12" s="1"/>
  <c r="D66" i="12" s="1"/>
  <c r="D67" i="12" s="1"/>
  <c r="D68" i="12" s="1"/>
  <c r="D69" i="12" s="1"/>
  <c r="D70" i="12" s="1"/>
  <c r="D71" i="12" s="1"/>
  <c r="D72" i="12" s="1"/>
  <c r="D73" i="12" s="1"/>
  <c r="D74" i="12" s="1"/>
  <c r="D75" i="12" s="1"/>
  <c r="D76" i="12" s="1"/>
  <c r="D77" i="12" s="1"/>
  <c r="D78" i="12" s="1"/>
  <c r="D79" i="12" s="1"/>
  <c r="D80" i="12" s="1"/>
  <c r="D81" i="12" s="1"/>
  <c r="D82" i="12" s="1"/>
  <c r="D83" i="12" s="1"/>
  <c r="D84" i="12" s="1"/>
  <c r="D85" i="12" s="1"/>
  <c r="D86" i="12" s="1"/>
  <c r="D87" i="12" s="1"/>
  <c r="D88" i="12" s="1"/>
  <c r="D89" i="12" s="1"/>
  <c r="D90" i="12" s="1"/>
  <c r="D91" i="12" s="1"/>
  <c r="D92" i="12" s="1"/>
  <c r="D93" i="12" s="1"/>
  <c r="D94" i="12" s="1"/>
  <c r="D95" i="12" s="1"/>
  <c r="D96" i="12" s="1"/>
  <c r="D97" i="12" s="1"/>
  <c r="D98" i="12" s="1"/>
  <c r="D99" i="12" s="1"/>
  <c r="D100" i="12" s="1"/>
  <c r="D101" i="12" s="1"/>
  <c r="D102" i="12" s="1"/>
  <c r="D103" i="12" s="1"/>
  <c r="D104" i="12" s="1"/>
  <c r="D105" i="12" s="1"/>
  <c r="D106" i="12" s="1"/>
  <c r="D107" i="12" s="1"/>
  <c r="D108" i="12" s="1"/>
  <c r="D109" i="12" s="1"/>
  <c r="D110" i="12" s="1"/>
  <c r="D111" i="12" s="1"/>
  <c r="D112" i="12" s="1"/>
  <c r="D113" i="12" s="1"/>
  <c r="D114" i="12" s="1"/>
  <c r="D115" i="12" s="1"/>
  <c r="D116" i="12" s="1"/>
  <c r="D117" i="12" s="1"/>
  <c r="D118" i="12" s="1"/>
  <c r="D119" i="12" s="1"/>
  <c r="D120" i="12" s="1"/>
  <c r="D121" i="12" s="1"/>
  <c r="D122" i="12" s="1"/>
  <c r="D123" i="12" s="1"/>
  <c r="D124" i="12" s="1"/>
  <c r="D125" i="12" s="1"/>
  <c r="D126" i="12" s="1"/>
  <c r="D127" i="12" s="1"/>
  <c r="D128" i="12" s="1"/>
  <c r="D129" i="12" s="1"/>
  <c r="D130" i="12" s="1"/>
  <c r="D131" i="12" s="1"/>
  <c r="D132" i="12" s="1"/>
  <c r="D133" i="12" s="1"/>
  <c r="D134" i="12" s="1"/>
  <c r="D135" i="12" s="1"/>
  <c r="D136" i="12" s="1"/>
  <c r="D137" i="12" s="1"/>
  <c r="D138" i="12" s="1"/>
  <c r="D139" i="12" s="1"/>
  <c r="D140" i="12" s="1"/>
  <c r="D141" i="12" s="1"/>
  <c r="D142" i="12" s="1"/>
  <c r="D143" i="12" s="1"/>
  <c r="D144" i="12" s="1"/>
  <c r="D145" i="12" s="1"/>
  <c r="D146" i="12" s="1"/>
  <c r="D147" i="12" s="1"/>
  <c r="D148" i="12" s="1"/>
  <c r="D149" i="12" s="1"/>
  <c r="D150" i="12" s="1"/>
  <c r="D151" i="12" s="1"/>
  <c r="D152" i="12" s="1"/>
  <c r="D153" i="12" s="1"/>
  <c r="D154" i="12" s="1"/>
  <c r="D155" i="12" s="1"/>
  <c r="D156" i="12" s="1"/>
  <c r="D157" i="12" s="1"/>
  <c r="D158" i="12" s="1"/>
  <c r="D159" i="12" s="1"/>
  <c r="D160" i="12" s="1"/>
  <c r="D161" i="12" s="1"/>
  <c r="D162" i="12" s="1"/>
  <c r="D163" i="12" s="1"/>
  <c r="D164" i="12" s="1"/>
  <c r="D165" i="12" s="1"/>
  <c r="D166" i="12" s="1"/>
  <c r="D167" i="12" s="1"/>
  <c r="D168" i="12" s="1"/>
  <c r="D169" i="12" s="1"/>
  <c r="D170" i="12" s="1"/>
  <c r="D171" i="12" s="1"/>
  <c r="D172" i="12" s="1"/>
  <c r="D173" i="12" s="1"/>
  <c r="D174" i="12" s="1"/>
  <c r="D175" i="12" s="1"/>
  <c r="D176" i="12" s="1"/>
  <c r="D177" i="12" s="1"/>
  <c r="D178" i="12" s="1"/>
  <c r="D179" i="12" s="1"/>
  <c r="D180" i="12" s="1"/>
  <c r="D181" i="12" s="1"/>
  <c r="D182" i="12" s="1"/>
  <c r="D183" i="12" s="1"/>
  <c r="D184" i="12" s="1"/>
  <c r="D185" i="12" s="1"/>
  <c r="G4" i="12"/>
  <c r="D4" i="12"/>
  <c r="P3" i="12"/>
  <c r="K3" i="12"/>
  <c r="J3" i="12"/>
  <c r="F4" i="12" s="1"/>
  <c r="G3" i="12"/>
  <c r="F3" i="12"/>
  <c r="I3" i="12" s="1"/>
  <c r="P2" i="12"/>
  <c r="L2" i="12"/>
  <c r="H3" i="12" s="1"/>
  <c r="K2" i="12"/>
  <c r="J2" i="12"/>
  <c r="D15" i="1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62" i="11" s="1"/>
  <c r="D63" i="11" s="1"/>
  <c r="D64" i="11" s="1"/>
  <c r="D65" i="11" s="1"/>
  <c r="D66" i="11" s="1"/>
  <c r="D67" i="11" s="1"/>
  <c r="D68" i="11" s="1"/>
  <c r="D69" i="11" s="1"/>
  <c r="D70" i="11" s="1"/>
  <c r="D71" i="11" s="1"/>
  <c r="D72" i="11" s="1"/>
  <c r="D73" i="11" s="1"/>
  <c r="D74" i="11" s="1"/>
  <c r="D75" i="11" s="1"/>
  <c r="D76" i="11" s="1"/>
  <c r="D77" i="11" s="1"/>
  <c r="D78" i="11" s="1"/>
  <c r="D79" i="11" s="1"/>
  <c r="D80" i="11" s="1"/>
  <c r="D81" i="11" s="1"/>
  <c r="D82" i="11" s="1"/>
  <c r="D83" i="11" s="1"/>
  <c r="D84" i="11" s="1"/>
  <c r="D85" i="11" s="1"/>
  <c r="D86" i="11" s="1"/>
  <c r="D87" i="11" s="1"/>
  <c r="D88" i="11" s="1"/>
  <c r="D89" i="11" s="1"/>
  <c r="D90" i="11" s="1"/>
  <c r="D91" i="11" s="1"/>
  <c r="D92" i="11" s="1"/>
  <c r="D93" i="11" s="1"/>
  <c r="D94" i="11" s="1"/>
  <c r="D95" i="11" s="1"/>
  <c r="D96" i="11" s="1"/>
  <c r="D97" i="11" s="1"/>
  <c r="D98" i="11" s="1"/>
  <c r="D99" i="11" s="1"/>
  <c r="D100" i="11" s="1"/>
  <c r="D101" i="11" s="1"/>
  <c r="D102" i="11" s="1"/>
  <c r="D103" i="11" s="1"/>
  <c r="D104" i="11" s="1"/>
  <c r="D105" i="11" s="1"/>
  <c r="D106" i="11" s="1"/>
  <c r="D107" i="11" s="1"/>
  <c r="D108" i="11" s="1"/>
  <c r="D109" i="11" s="1"/>
  <c r="D110" i="11" s="1"/>
  <c r="D111" i="11" s="1"/>
  <c r="D112" i="11" s="1"/>
  <c r="D113" i="11" s="1"/>
  <c r="D114" i="11" s="1"/>
  <c r="D115" i="11" s="1"/>
  <c r="D116" i="11" s="1"/>
  <c r="D117" i="11" s="1"/>
  <c r="D118" i="11" s="1"/>
  <c r="D119" i="11" s="1"/>
  <c r="D120" i="11" s="1"/>
  <c r="D121" i="11" s="1"/>
  <c r="D122" i="11" s="1"/>
  <c r="D123" i="11" s="1"/>
  <c r="D124" i="11" s="1"/>
  <c r="D125" i="11" s="1"/>
  <c r="D126" i="11" s="1"/>
  <c r="D127" i="11" s="1"/>
  <c r="D128" i="11" s="1"/>
  <c r="D129" i="11" s="1"/>
  <c r="D130" i="11" s="1"/>
  <c r="D131" i="11" s="1"/>
  <c r="D132" i="11" s="1"/>
  <c r="D133" i="11" s="1"/>
  <c r="D134" i="11" s="1"/>
  <c r="D135" i="11" s="1"/>
  <c r="D136" i="11" s="1"/>
  <c r="D137" i="11" s="1"/>
  <c r="D138" i="11" s="1"/>
  <c r="D139" i="11" s="1"/>
  <c r="D140" i="11" s="1"/>
  <c r="D141" i="11" s="1"/>
  <c r="D142" i="11" s="1"/>
  <c r="D143" i="11" s="1"/>
  <c r="D144" i="11" s="1"/>
  <c r="D145" i="11" s="1"/>
  <c r="D146" i="11" s="1"/>
  <c r="D147" i="11" s="1"/>
  <c r="D148" i="11" s="1"/>
  <c r="D149" i="11" s="1"/>
  <c r="D150" i="11" s="1"/>
  <c r="D151" i="11" s="1"/>
  <c r="D152" i="11" s="1"/>
  <c r="D153" i="11" s="1"/>
  <c r="D154" i="11" s="1"/>
  <c r="D155" i="11" s="1"/>
  <c r="D156" i="11" s="1"/>
  <c r="D157" i="11" s="1"/>
  <c r="D158" i="11" s="1"/>
  <c r="D159" i="11" s="1"/>
  <c r="D160" i="11" s="1"/>
  <c r="D161" i="11" s="1"/>
  <c r="D162" i="11" s="1"/>
  <c r="D163" i="11" s="1"/>
  <c r="D164" i="11" s="1"/>
  <c r="D165" i="11" s="1"/>
  <c r="D166" i="11" s="1"/>
  <c r="D167" i="11" s="1"/>
  <c r="D168" i="11" s="1"/>
  <c r="D169" i="11" s="1"/>
  <c r="D170" i="11" s="1"/>
  <c r="D171" i="11" s="1"/>
  <c r="D172" i="11" s="1"/>
  <c r="D173" i="11" s="1"/>
  <c r="D174" i="11" s="1"/>
  <c r="D175" i="11" s="1"/>
  <c r="D176" i="11" s="1"/>
  <c r="D177" i="11" s="1"/>
  <c r="D178" i="11" s="1"/>
  <c r="D179" i="11" s="1"/>
  <c r="D180" i="11" s="1"/>
  <c r="D181" i="11" s="1"/>
  <c r="D182" i="11" s="1"/>
  <c r="D183" i="11" s="1"/>
  <c r="D184" i="11" s="1"/>
  <c r="D185" i="11" s="1"/>
  <c r="D9" i="11"/>
  <c r="D10" i="11" s="1"/>
  <c r="D11" i="11" s="1"/>
  <c r="D12" i="11" s="1"/>
  <c r="D13" i="11" s="1"/>
  <c r="D14" i="11" s="1"/>
  <c r="D7" i="11"/>
  <c r="D8" i="11" s="1"/>
  <c r="D5" i="11"/>
  <c r="D6" i="11" s="1"/>
  <c r="D4" i="11"/>
  <c r="P3" i="11"/>
  <c r="H3" i="11"/>
  <c r="G3" i="11"/>
  <c r="F3" i="11"/>
  <c r="I3" i="11" s="1"/>
  <c r="K3" i="11" s="1"/>
  <c r="G4" i="11" s="1"/>
  <c r="P2" i="11"/>
  <c r="L2" i="11"/>
  <c r="K2" i="11"/>
  <c r="J2" i="11"/>
  <c r="Q19" i="10"/>
  <c r="H4" i="10"/>
  <c r="G4" i="10"/>
  <c r="F4" i="10"/>
  <c r="I4" i="10" s="1"/>
  <c r="D4" i="10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D73" i="10" s="1"/>
  <c r="D74" i="10" s="1"/>
  <c r="D75" i="10" s="1"/>
  <c r="D76" i="10" s="1"/>
  <c r="D77" i="10" s="1"/>
  <c r="D78" i="10" s="1"/>
  <c r="D79" i="10" s="1"/>
  <c r="D80" i="10" s="1"/>
  <c r="D81" i="10" s="1"/>
  <c r="D82" i="10" s="1"/>
  <c r="D83" i="10" s="1"/>
  <c r="D84" i="10" s="1"/>
  <c r="D85" i="10" s="1"/>
  <c r="D86" i="10" s="1"/>
  <c r="D87" i="10" s="1"/>
  <c r="D88" i="10" s="1"/>
  <c r="D89" i="10" s="1"/>
  <c r="D90" i="10" s="1"/>
  <c r="D91" i="10" s="1"/>
  <c r="D92" i="10" s="1"/>
  <c r="D93" i="10" s="1"/>
  <c r="D94" i="10" s="1"/>
  <c r="D95" i="10" s="1"/>
  <c r="D96" i="10" s="1"/>
  <c r="D97" i="10" s="1"/>
  <c r="D98" i="10" s="1"/>
  <c r="D99" i="10" s="1"/>
  <c r="D100" i="10" s="1"/>
  <c r="D101" i="10" s="1"/>
  <c r="D102" i="10" s="1"/>
  <c r="D103" i="10" s="1"/>
  <c r="D104" i="10" s="1"/>
  <c r="D105" i="10" s="1"/>
  <c r="D106" i="10" s="1"/>
  <c r="D107" i="10" s="1"/>
  <c r="D108" i="10" s="1"/>
  <c r="D109" i="10" s="1"/>
  <c r="D110" i="10" s="1"/>
  <c r="D111" i="10" s="1"/>
  <c r="D112" i="10" s="1"/>
  <c r="D113" i="10" s="1"/>
  <c r="D114" i="10" s="1"/>
  <c r="D115" i="10" s="1"/>
  <c r="D116" i="10" s="1"/>
  <c r="D117" i="10" s="1"/>
  <c r="D118" i="10" s="1"/>
  <c r="D119" i="10" s="1"/>
  <c r="D120" i="10" s="1"/>
  <c r="D121" i="10" s="1"/>
  <c r="D122" i="10" s="1"/>
  <c r="D123" i="10" s="1"/>
  <c r="D124" i="10" s="1"/>
  <c r="D125" i="10" s="1"/>
  <c r="D126" i="10" s="1"/>
  <c r="D127" i="10" s="1"/>
  <c r="D128" i="10" s="1"/>
  <c r="D129" i="10" s="1"/>
  <c r="D130" i="10" s="1"/>
  <c r="D131" i="10" s="1"/>
  <c r="D132" i="10" s="1"/>
  <c r="D133" i="10" s="1"/>
  <c r="D134" i="10" s="1"/>
  <c r="D135" i="10" s="1"/>
  <c r="D136" i="10" s="1"/>
  <c r="D137" i="10" s="1"/>
  <c r="D138" i="10" s="1"/>
  <c r="D139" i="10" s="1"/>
  <c r="D140" i="10" s="1"/>
  <c r="D141" i="10" s="1"/>
  <c r="D142" i="10" s="1"/>
  <c r="D143" i="10" s="1"/>
  <c r="D144" i="10" s="1"/>
  <c r="D145" i="10" s="1"/>
  <c r="D146" i="10" s="1"/>
  <c r="D147" i="10" s="1"/>
  <c r="D148" i="10" s="1"/>
  <c r="D149" i="10" s="1"/>
  <c r="D150" i="10" s="1"/>
  <c r="D151" i="10" s="1"/>
  <c r="D152" i="10" s="1"/>
  <c r="D153" i="10" s="1"/>
  <c r="D154" i="10" s="1"/>
  <c r="D155" i="10" s="1"/>
  <c r="D156" i="10" s="1"/>
  <c r="D157" i="10" s="1"/>
  <c r="D158" i="10" s="1"/>
  <c r="D159" i="10" s="1"/>
  <c r="D160" i="10" s="1"/>
  <c r="D161" i="10" s="1"/>
  <c r="D162" i="10" s="1"/>
  <c r="D163" i="10" s="1"/>
  <c r="D164" i="10" s="1"/>
  <c r="D165" i="10" s="1"/>
  <c r="D166" i="10" s="1"/>
  <c r="D167" i="10" s="1"/>
  <c r="D168" i="10" s="1"/>
  <c r="D169" i="10" s="1"/>
  <c r="D170" i="10" s="1"/>
  <c r="D171" i="10" s="1"/>
  <c r="D172" i="10" s="1"/>
  <c r="D173" i="10" s="1"/>
  <c r="D174" i="10" s="1"/>
  <c r="D175" i="10" s="1"/>
  <c r="D176" i="10" s="1"/>
  <c r="D177" i="10" s="1"/>
  <c r="D178" i="10" s="1"/>
  <c r="D179" i="10" s="1"/>
  <c r="D180" i="10" s="1"/>
  <c r="D181" i="10" s="1"/>
  <c r="D182" i="10" s="1"/>
  <c r="D183" i="10" s="1"/>
  <c r="D184" i="10" s="1"/>
  <c r="D185" i="10" s="1"/>
  <c r="P3" i="10"/>
  <c r="L3" i="10"/>
  <c r="K3" i="10"/>
  <c r="P2" i="10"/>
  <c r="L2" i="10"/>
  <c r="H3" i="10" s="1"/>
  <c r="K2" i="10"/>
  <c r="G3" i="10" s="1"/>
  <c r="J2" i="10"/>
  <c r="F3" i="10" s="1"/>
  <c r="I3" i="10" s="1"/>
  <c r="J3" i="10" s="1"/>
  <c r="D56" i="9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110" i="9" s="1"/>
  <c r="D111" i="9" s="1"/>
  <c r="D112" i="9" s="1"/>
  <c r="D113" i="9" s="1"/>
  <c r="D114" i="9" s="1"/>
  <c r="D115" i="9" s="1"/>
  <c r="D116" i="9" s="1"/>
  <c r="D117" i="9" s="1"/>
  <c r="D118" i="9" s="1"/>
  <c r="D119" i="9" s="1"/>
  <c r="D120" i="9" s="1"/>
  <c r="D121" i="9" s="1"/>
  <c r="D122" i="9" s="1"/>
  <c r="D123" i="9" s="1"/>
  <c r="D124" i="9" s="1"/>
  <c r="D125" i="9" s="1"/>
  <c r="D126" i="9" s="1"/>
  <c r="D127" i="9" s="1"/>
  <c r="D128" i="9" s="1"/>
  <c r="D129" i="9" s="1"/>
  <c r="D130" i="9" s="1"/>
  <c r="D131" i="9" s="1"/>
  <c r="D132" i="9" s="1"/>
  <c r="D133" i="9" s="1"/>
  <c r="D134" i="9" s="1"/>
  <c r="D135" i="9" s="1"/>
  <c r="D136" i="9" s="1"/>
  <c r="D137" i="9" s="1"/>
  <c r="D138" i="9" s="1"/>
  <c r="D139" i="9" s="1"/>
  <c r="D140" i="9" s="1"/>
  <c r="D141" i="9" s="1"/>
  <c r="D142" i="9" s="1"/>
  <c r="D143" i="9" s="1"/>
  <c r="D144" i="9" s="1"/>
  <c r="D145" i="9" s="1"/>
  <c r="D146" i="9" s="1"/>
  <c r="D147" i="9" s="1"/>
  <c r="D148" i="9" s="1"/>
  <c r="D149" i="9" s="1"/>
  <c r="D150" i="9" s="1"/>
  <c r="D151" i="9" s="1"/>
  <c r="D152" i="9" s="1"/>
  <c r="D153" i="9" s="1"/>
  <c r="D154" i="9" s="1"/>
  <c r="D155" i="9" s="1"/>
  <c r="D156" i="9" s="1"/>
  <c r="D157" i="9" s="1"/>
  <c r="D158" i="9" s="1"/>
  <c r="D159" i="9" s="1"/>
  <c r="D160" i="9" s="1"/>
  <c r="D161" i="9" s="1"/>
  <c r="D162" i="9" s="1"/>
  <c r="D163" i="9" s="1"/>
  <c r="D164" i="9" s="1"/>
  <c r="D165" i="9" s="1"/>
  <c r="D166" i="9" s="1"/>
  <c r="D167" i="9" s="1"/>
  <c r="D168" i="9" s="1"/>
  <c r="D169" i="9" s="1"/>
  <c r="D170" i="9" s="1"/>
  <c r="D171" i="9" s="1"/>
  <c r="D172" i="9" s="1"/>
  <c r="D173" i="9" s="1"/>
  <c r="D174" i="9" s="1"/>
  <c r="D175" i="9" s="1"/>
  <c r="D176" i="9" s="1"/>
  <c r="D177" i="9" s="1"/>
  <c r="D178" i="9" s="1"/>
  <c r="D179" i="9" s="1"/>
  <c r="D180" i="9" s="1"/>
  <c r="D181" i="9" s="1"/>
  <c r="D182" i="9" s="1"/>
  <c r="D183" i="9" s="1"/>
  <c r="D184" i="9" s="1"/>
  <c r="D185" i="9" s="1"/>
  <c r="D12" i="9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6" i="9"/>
  <c r="D7" i="9" s="1"/>
  <c r="D8" i="9" s="1"/>
  <c r="D9" i="9" s="1"/>
  <c r="D10" i="9" s="1"/>
  <c r="D11" i="9" s="1"/>
  <c r="G4" i="9"/>
  <c r="D4" i="9"/>
  <c r="D5" i="9" s="1"/>
  <c r="P3" i="9"/>
  <c r="L3" i="9"/>
  <c r="H4" i="9" s="1"/>
  <c r="I3" i="9"/>
  <c r="J3" i="9" s="1"/>
  <c r="F4" i="9" s="1"/>
  <c r="I4" i="9" s="1"/>
  <c r="H3" i="9"/>
  <c r="P2" i="9"/>
  <c r="L2" i="9"/>
  <c r="K2" i="9"/>
  <c r="G3" i="9" s="1"/>
  <c r="K3" i="9" s="1"/>
  <c r="J2" i="9"/>
  <c r="F3" i="9" s="1"/>
  <c r="M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D4" i="7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P3" i="7"/>
  <c r="P2" i="7"/>
  <c r="L2" i="7"/>
  <c r="H3" i="7" s="1"/>
  <c r="K2" i="7"/>
  <c r="G3" i="7" s="1"/>
  <c r="J2" i="7"/>
  <c r="F3" i="7" s="1"/>
  <c r="I3" i="7" s="1"/>
  <c r="L2" i="8"/>
  <c r="K2" i="8"/>
  <c r="I3" i="8"/>
  <c r="K3" i="8" s="1"/>
  <c r="J2" i="8"/>
  <c r="P3" i="8"/>
  <c r="P2" i="8"/>
  <c r="H3" i="8"/>
  <c r="G3" i="8"/>
  <c r="F3" i="8"/>
  <c r="D4" i="8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Q18" i="10"/>
  <c r="P18" i="10"/>
  <c r="O18" i="10"/>
  <c r="J4" i="13" l="1"/>
  <c r="F5" i="13" s="1"/>
  <c r="I5" i="13" s="1"/>
  <c r="L4" i="13"/>
  <c r="H5" i="13" s="1"/>
  <c r="K4" i="13"/>
  <c r="G5" i="13" s="1"/>
  <c r="I4" i="12"/>
  <c r="L3" i="12"/>
  <c r="H4" i="12" s="1"/>
  <c r="L3" i="11"/>
  <c r="H4" i="11" s="1"/>
  <c r="J3" i="11"/>
  <c r="F4" i="11" s="1"/>
  <c r="I4" i="11" s="1"/>
  <c r="L4" i="10"/>
  <c r="H5" i="10" s="1"/>
  <c r="K4" i="10"/>
  <c r="G5" i="10" s="1"/>
  <c r="J4" i="10"/>
  <c r="F5" i="10" s="1"/>
  <c r="I5" i="10" s="1"/>
  <c r="J4" i="9"/>
  <c r="F5" i="9" s="1"/>
  <c r="I5" i="9" s="1"/>
  <c r="L4" i="9"/>
  <c r="H5" i="9" s="1"/>
  <c r="K4" i="9"/>
  <c r="G5" i="9" s="1"/>
  <c r="L3" i="7"/>
  <c r="H4" i="7" s="1"/>
  <c r="K3" i="7"/>
  <c r="G4" i="7" s="1"/>
  <c r="J3" i="7"/>
  <c r="F4" i="7" s="1"/>
  <c r="L3" i="8"/>
  <c r="H4" i="8" s="1"/>
  <c r="J3" i="8"/>
  <c r="F4" i="8" s="1"/>
  <c r="I4" i="8" s="1"/>
  <c r="G4" i="8"/>
  <c r="J5" i="13" l="1"/>
  <c r="F6" i="13" s="1"/>
  <c r="L5" i="13"/>
  <c r="H6" i="13" s="1"/>
  <c r="K5" i="13"/>
  <c r="G6" i="13" s="1"/>
  <c r="L4" i="12"/>
  <c r="H5" i="12" s="1"/>
  <c r="K4" i="12"/>
  <c r="G5" i="12" s="1"/>
  <c r="J4" i="12"/>
  <c r="F5" i="12" s="1"/>
  <c r="I5" i="12" s="1"/>
  <c r="L4" i="11"/>
  <c r="H5" i="11" s="1"/>
  <c r="K4" i="11"/>
  <c r="G5" i="11" s="1"/>
  <c r="J4" i="11"/>
  <c r="F5" i="11" s="1"/>
  <c r="I5" i="11" s="1"/>
  <c r="L5" i="10"/>
  <c r="H6" i="10" s="1"/>
  <c r="K5" i="10"/>
  <c r="G6" i="10" s="1"/>
  <c r="J5" i="10"/>
  <c r="F6" i="10" s="1"/>
  <c r="L5" i="9"/>
  <c r="H6" i="9" s="1"/>
  <c r="K5" i="9"/>
  <c r="G6" i="9" s="1"/>
  <c r="J5" i="9"/>
  <c r="F6" i="9" s="1"/>
  <c r="I6" i="9" s="1"/>
  <c r="I4" i="7"/>
  <c r="K4" i="7" s="1"/>
  <c r="G5" i="7" s="1"/>
  <c r="K4" i="8"/>
  <c r="L4" i="8"/>
  <c r="H5" i="8" s="1"/>
  <c r="J4" i="8"/>
  <c r="F5" i="8" s="1"/>
  <c r="I5" i="8" s="1"/>
  <c r="L5" i="8" s="1"/>
  <c r="H6" i="8" s="1"/>
  <c r="I6" i="13" l="1"/>
  <c r="K5" i="12"/>
  <c r="G6" i="12" s="1"/>
  <c r="L5" i="12"/>
  <c r="H6" i="12" s="1"/>
  <c r="J5" i="12"/>
  <c r="F6" i="12" s="1"/>
  <c r="I6" i="12" s="1"/>
  <c r="L5" i="11"/>
  <c r="H6" i="11" s="1"/>
  <c r="K5" i="11"/>
  <c r="G6" i="11" s="1"/>
  <c r="J5" i="11"/>
  <c r="F6" i="11" s="1"/>
  <c r="I6" i="11" s="1"/>
  <c r="I6" i="10"/>
  <c r="K6" i="9"/>
  <c r="G7" i="9" s="1"/>
  <c r="J6" i="9"/>
  <c r="F7" i="9" s="1"/>
  <c r="I7" i="9" s="1"/>
  <c r="L6" i="9"/>
  <c r="H7" i="9" s="1"/>
  <c r="L4" i="7"/>
  <c r="H5" i="7" s="1"/>
  <c r="J4" i="7"/>
  <c r="F5" i="7" s="1"/>
  <c r="I5" i="7" s="1"/>
  <c r="K5" i="7" s="1"/>
  <c r="G6" i="7" s="1"/>
  <c r="G5" i="8"/>
  <c r="K5" i="8" s="1"/>
  <c r="G6" i="8" s="1"/>
  <c r="J5" i="8"/>
  <c r="F6" i="8" s="1"/>
  <c r="J6" i="13" l="1"/>
  <c r="F7" i="13" s="1"/>
  <c r="L6" i="13"/>
  <c r="H7" i="13" s="1"/>
  <c r="K6" i="13"/>
  <c r="G7" i="13" s="1"/>
  <c r="K6" i="12"/>
  <c r="G7" i="12" s="1"/>
  <c r="L6" i="12"/>
  <c r="H7" i="12" s="1"/>
  <c r="J6" i="12"/>
  <c r="F7" i="12" s="1"/>
  <c r="L6" i="11"/>
  <c r="H7" i="11" s="1"/>
  <c r="K6" i="11"/>
  <c r="G7" i="11" s="1"/>
  <c r="J6" i="11"/>
  <c r="F7" i="11" s="1"/>
  <c r="I7" i="11" s="1"/>
  <c r="L6" i="10"/>
  <c r="H7" i="10" s="1"/>
  <c r="K6" i="10"/>
  <c r="G7" i="10" s="1"/>
  <c r="J6" i="10"/>
  <c r="F7" i="10" s="1"/>
  <c r="I7" i="10" s="1"/>
  <c r="L7" i="9"/>
  <c r="H8" i="9" s="1"/>
  <c r="K7" i="9"/>
  <c r="G8" i="9" s="1"/>
  <c r="J7" i="9"/>
  <c r="F8" i="9" s="1"/>
  <c r="I8" i="9" s="1"/>
  <c r="L5" i="7"/>
  <c r="H6" i="7" s="1"/>
  <c r="J5" i="7"/>
  <c r="F6" i="7" s="1"/>
  <c r="I6" i="7" s="1"/>
  <c r="I6" i="8"/>
  <c r="I7" i="13" l="1"/>
  <c r="I7" i="12"/>
  <c r="K7" i="11"/>
  <c r="G8" i="11" s="1"/>
  <c r="L7" i="11"/>
  <c r="H8" i="11" s="1"/>
  <c r="J7" i="11"/>
  <c r="F8" i="11" s="1"/>
  <c r="I8" i="11" s="1"/>
  <c r="L7" i="10"/>
  <c r="H8" i="10" s="1"/>
  <c r="K7" i="10"/>
  <c r="G8" i="10" s="1"/>
  <c r="J7" i="10"/>
  <c r="F8" i="10" s="1"/>
  <c r="I8" i="10" s="1"/>
  <c r="L8" i="9"/>
  <c r="H9" i="9" s="1"/>
  <c r="K8" i="9"/>
  <c r="G9" i="9" s="1"/>
  <c r="J8" i="9"/>
  <c r="F9" i="9" s="1"/>
  <c r="I9" i="9" s="1"/>
  <c r="L6" i="7"/>
  <c r="H7" i="7" s="1"/>
  <c r="K6" i="7"/>
  <c r="G7" i="7" s="1"/>
  <c r="J6" i="7"/>
  <c r="F7" i="7" s="1"/>
  <c r="I7" i="7" s="1"/>
  <c r="K6" i="8"/>
  <c r="G7" i="8" s="1"/>
  <c r="L6" i="8"/>
  <c r="H7" i="8" s="1"/>
  <c r="J6" i="8"/>
  <c r="F7" i="8" s="1"/>
  <c r="I7" i="8" s="1"/>
  <c r="L7" i="8" s="1"/>
  <c r="H8" i="8" s="1"/>
  <c r="L7" i="13" l="1"/>
  <c r="H8" i="13" s="1"/>
  <c r="K7" i="13"/>
  <c r="G8" i="13" s="1"/>
  <c r="J7" i="13"/>
  <c r="F8" i="13" s="1"/>
  <c r="I8" i="13" s="1"/>
  <c r="K7" i="12"/>
  <c r="G8" i="12" s="1"/>
  <c r="J7" i="12"/>
  <c r="F8" i="12" s="1"/>
  <c r="I8" i="12" s="1"/>
  <c r="L7" i="12"/>
  <c r="H8" i="12" s="1"/>
  <c r="J8" i="11"/>
  <c r="F9" i="11" s="1"/>
  <c r="I9" i="11" s="1"/>
  <c r="K8" i="11"/>
  <c r="G9" i="11" s="1"/>
  <c r="L8" i="11"/>
  <c r="H9" i="11" s="1"/>
  <c r="L8" i="10"/>
  <c r="H9" i="10" s="1"/>
  <c r="K8" i="10"/>
  <c r="G9" i="10" s="1"/>
  <c r="J8" i="10"/>
  <c r="F9" i="10" s="1"/>
  <c r="I9" i="10" s="1"/>
  <c r="L9" i="9"/>
  <c r="H10" i="9" s="1"/>
  <c r="K9" i="9"/>
  <c r="G10" i="9" s="1"/>
  <c r="J9" i="9"/>
  <c r="F10" i="9" s="1"/>
  <c r="I10" i="9" s="1"/>
  <c r="K7" i="7"/>
  <c r="G8" i="7" s="1"/>
  <c r="J7" i="7"/>
  <c r="F8" i="7" s="1"/>
  <c r="I8" i="7" s="1"/>
  <c r="L7" i="7"/>
  <c r="H8" i="7" s="1"/>
  <c r="K7" i="8"/>
  <c r="G8" i="8" s="1"/>
  <c r="J7" i="8"/>
  <c r="F8" i="8" s="1"/>
  <c r="I8" i="8" s="1"/>
  <c r="J8" i="13" l="1"/>
  <c r="F9" i="13" s="1"/>
  <c r="I9" i="13" s="1"/>
  <c r="L8" i="13"/>
  <c r="H9" i="13" s="1"/>
  <c r="K8" i="13"/>
  <c r="G9" i="13" s="1"/>
  <c r="L8" i="12"/>
  <c r="H9" i="12" s="1"/>
  <c r="K8" i="12"/>
  <c r="G9" i="12" s="1"/>
  <c r="J8" i="12"/>
  <c r="F9" i="12" s="1"/>
  <c r="I9" i="12" s="1"/>
  <c r="L9" i="11"/>
  <c r="H10" i="11" s="1"/>
  <c r="K9" i="11"/>
  <c r="G10" i="11" s="1"/>
  <c r="J9" i="11"/>
  <c r="F10" i="11" s="1"/>
  <c r="I10" i="11" s="1"/>
  <c r="J9" i="10"/>
  <c r="F10" i="10" s="1"/>
  <c r="L9" i="10"/>
  <c r="H10" i="10" s="1"/>
  <c r="K9" i="10"/>
  <c r="G10" i="10" s="1"/>
  <c r="L10" i="9"/>
  <c r="H11" i="9" s="1"/>
  <c r="J10" i="9"/>
  <c r="F11" i="9" s="1"/>
  <c r="I11" i="9" s="1"/>
  <c r="K10" i="9"/>
  <c r="G11" i="9" s="1"/>
  <c r="L8" i="7"/>
  <c r="H9" i="7" s="1"/>
  <c r="K8" i="7"/>
  <c r="G9" i="7" s="1"/>
  <c r="J8" i="7"/>
  <c r="F9" i="7" s="1"/>
  <c r="I9" i="7" s="1"/>
  <c r="K8" i="8"/>
  <c r="G9" i="8" s="1"/>
  <c r="L8" i="8"/>
  <c r="H9" i="8" s="1"/>
  <c r="J8" i="8"/>
  <c r="F9" i="8" s="1"/>
  <c r="I9" i="8" s="1"/>
  <c r="L9" i="13" l="1"/>
  <c r="H10" i="13" s="1"/>
  <c r="K9" i="13"/>
  <c r="G10" i="13" s="1"/>
  <c r="J9" i="13"/>
  <c r="F10" i="13" s="1"/>
  <c r="I10" i="13" s="1"/>
  <c r="K9" i="12"/>
  <c r="G10" i="12" s="1"/>
  <c r="L9" i="12"/>
  <c r="H10" i="12" s="1"/>
  <c r="J9" i="12"/>
  <c r="F10" i="12" s="1"/>
  <c r="I10" i="12" s="1"/>
  <c r="L10" i="11"/>
  <c r="H11" i="11" s="1"/>
  <c r="K10" i="11"/>
  <c r="G11" i="11" s="1"/>
  <c r="J10" i="11"/>
  <c r="F11" i="11" s="1"/>
  <c r="I10" i="10"/>
  <c r="L11" i="9"/>
  <c r="H12" i="9" s="1"/>
  <c r="K11" i="9"/>
  <c r="G12" i="9" s="1"/>
  <c r="J11" i="9"/>
  <c r="F12" i="9" s="1"/>
  <c r="I12" i="9" s="1"/>
  <c r="K9" i="7"/>
  <c r="G10" i="7" s="1"/>
  <c r="J9" i="7"/>
  <c r="F10" i="7" s="1"/>
  <c r="L9" i="7"/>
  <c r="H10" i="7" s="1"/>
  <c r="K9" i="8"/>
  <c r="G10" i="8" s="1"/>
  <c r="L9" i="8"/>
  <c r="H10" i="8" s="1"/>
  <c r="J9" i="8"/>
  <c r="F10" i="8" s="1"/>
  <c r="I10" i="8" s="1"/>
  <c r="L10" i="8" s="1"/>
  <c r="H11" i="8" s="1"/>
  <c r="J10" i="13" l="1"/>
  <c r="F11" i="13" s="1"/>
  <c r="L10" i="13"/>
  <c r="H11" i="13" s="1"/>
  <c r="K10" i="13"/>
  <c r="G11" i="13" s="1"/>
  <c r="K10" i="12"/>
  <c r="G11" i="12" s="1"/>
  <c r="J10" i="12"/>
  <c r="F11" i="12" s="1"/>
  <c r="I11" i="12" s="1"/>
  <c r="L10" i="12"/>
  <c r="H11" i="12" s="1"/>
  <c r="I11" i="11"/>
  <c r="L10" i="10"/>
  <c r="H11" i="10" s="1"/>
  <c r="J10" i="10"/>
  <c r="F11" i="10" s="1"/>
  <c r="I11" i="10" s="1"/>
  <c r="K10" i="10"/>
  <c r="G11" i="10" s="1"/>
  <c r="J12" i="9"/>
  <c r="F13" i="9" s="1"/>
  <c r="K12" i="9"/>
  <c r="G13" i="9" s="1"/>
  <c r="L12" i="9"/>
  <c r="H13" i="9" s="1"/>
  <c r="I10" i="7"/>
  <c r="K10" i="8"/>
  <c r="G11" i="8" s="1"/>
  <c r="J10" i="8"/>
  <c r="F11" i="8" s="1"/>
  <c r="I11" i="13" l="1"/>
  <c r="K11" i="12"/>
  <c r="G12" i="12" s="1"/>
  <c r="J11" i="12"/>
  <c r="F12" i="12" s="1"/>
  <c r="I12" i="12" s="1"/>
  <c r="L11" i="12"/>
  <c r="H12" i="12" s="1"/>
  <c r="K11" i="11"/>
  <c r="G12" i="11" s="1"/>
  <c r="J11" i="11"/>
  <c r="F12" i="11" s="1"/>
  <c r="I12" i="11" s="1"/>
  <c r="L11" i="11"/>
  <c r="H12" i="11" s="1"/>
  <c r="L11" i="10"/>
  <c r="H12" i="10" s="1"/>
  <c r="K11" i="10"/>
  <c r="G12" i="10" s="1"/>
  <c r="J11" i="10"/>
  <c r="F12" i="10" s="1"/>
  <c r="I12" i="10" s="1"/>
  <c r="I13" i="9"/>
  <c r="L10" i="7"/>
  <c r="H11" i="7" s="1"/>
  <c r="K10" i="7"/>
  <c r="G11" i="7" s="1"/>
  <c r="J10" i="7"/>
  <c r="F11" i="7" s="1"/>
  <c r="I11" i="8"/>
  <c r="L11" i="8" s="1"/>
  <c r="H12" i="8" s="1"/>
  <c r="L11" i="13" l="1"/>
  <c r="H12" i="13" s="1"/>
  <c r="K11" i="13"/>
  <c r="G12" i="13" s="1"/>
  <c r="J11" i="13"/>
  <c r="F12" i="13" s="1"/>
  <c r="I12" i="13" s="1"/>
  <c r="L12" i="12"/>
  <c r="H13" i="12" s="1"/>
  <c r="K12" i="12"/>
  <c r="G13" i="12" s="1"/>
  <c r="J12" i="12"/>
  <c r="F13" i="12" s="1"/>
  <c r="I13" i="12" s="1"/>
  <c r="L12" i="11"/>
  <c r="H13" i="11" s="1"/>
  <c r="K12" i="11"/>
  <c r="G13" i="11" s="1"/>
  <c r="J12" i="11"/>
  <c r="F13" i="11" s="1"/>
  <c r="I13" i="11" s="1"/>
  <c r="L12" i="10"/>
  <c r="H13" i="10" s="1"/>
  <c r="K12" i="10"/>
  <c r="G13" i="10" s="1"/>
  <c r="J12" i="10"/>
  <c r="F13" i="10" s="1"/>
  <c r="I13" i="10" s="1"/>
  <c r="K13" i="9"/>
  <c r="G14" i="9" s="1"/>
  <c r="L13" i="9"/>
  <c r="H14" i="9" s="1"/>
  <c r="J13" i="9"/>
  <c r="F14" i="9" s="1"/>
  <c r="I14" i="9" s="1"/>
  <c r="I11" i="7"/>
  <c r="K11" i="8"/>
  <c r="G12" i="8" s="1"/>
  <c r="J11" i="8"/>
  <c r="F12" i="8" s="1"/>
  <c r="I12" i="8" s="1"/>
  <c r="L12" i="8" s="1"/>
  <c r="H13" i="8" s="1"/>
  <c r="J12" i="13" l="1"/>
  <c r="F13" i="13" s="1"/>
  <c r="L12" i="13"/>
  <c r="H13" i="13" s="1"/>
  <c r="K12" i="13"/>
  <c r="G13" i="13" s="1"/>
  <c r="K13" i="12"/>
  <c r="G14" i="12" s="1"/>
  <c r="L13" i="12"/>
  <c r="H14" i="12" s="1"/>
  <c r="J13" i="12"/>
  <c r="F14" i="12" s="1"/>
  <c r="I14" i="12" s="1"/>
  <c r="L13" i="11"/>
  <c r="H14" i="11" s="1"/>
  <c r="K13" i="11"/>
  <c r="G14" i="11" s="1"/>
  <c r="J13" i="11"/>
  <c r="F14" i="11" s="1"/>
  <c r="I14" i="11" s="1"/>
  <c r="L13" i="10"/>
  <c r="H14" i="10" s="1"/>
  <c r="K13" i="10"/>
  <c r="G14" i="10" s="1"/>
  <c r="J13" i="10"/>
  <c r="F14" i="10" s="1"/>
  <c r="I14" i="10" s="1"/>
  <c r="K14" i="9"/>
  <c r="G15" i="9" s="1"/>
  <c r="L14" i="9"/>
  <c r="H15" i="9" s="1"/>
  <c r="J14" i="9"/>
  <c r="F15" i="9" s="1"/>
  <c r="I15" i="9" s="1"/>
  <c r="K11" i="7"/>
  <c r="G12" i="7" s="1"/>
  <c r="J11" i="7"/>
  <c r="F12" i="7" s="1"/>
  <c r="I12" i="7" s="1"/>
  <c r="L11" i="7"/>
  <c r="H12" i="7" s="1"/>
  <c r="K12" i="8"/>
  <c r="G13" i="8" s="1"/>
  <c r="J12" i="8"/>
  <c r="F13" i="8" s="1"/>
  <c r="I13" i="8" s="1"/>
  <c r="L13" i="8" s="1"/>
  <c r="H14" i="8" s="1"/>
  <c r="I13" i="13" l="1"/>
  <c r="L14" i="12"/>
  <c r="H15" i="12" s="1"/>
  <c r="J14" i="12"/>
  <c r="F15" i="12" s="1"/>
  <c r="I15" i="12" s="1"/>
  <c r="K14" i="12"/>
  <c r="G15" i="12" s="1"/>
  <c r="L14" i="11"/>
  <c r="H15" i="11" s="1"/>
  <c r="J14" i="11"/>
  <c r="F15" i="11" s="1"/>
  <c r="I15" i="11" s="1"/>
  <c r="K14" i="11"/>
  <c r="G15" i="11" s="1"/>
  <c r="L14" i="10"/>
  <c r="H15" i="10" s="1"/>
  <c r="K14" i="10"/>
  <c r="G15" i="10" s="1"/>
  <c r="J14" i="10"/>
  <c r="F15" i="10" s="1"/>
  <c r="I15" i="10" s="1"/>
  <c r="L15" i="9"/>
  <c r="H16" i="9" s="1"/>
  <c r="K15" i="9"/>
  <c r="G16" i="9" s="1"/>
  <c r="J15" i="9"/>
  <c r="F16" i="9" s="1"/>
  <c r="I16" i="9" s="1"/>
  <c r="J12" i="7"/>
  <c r="F13" i="7" s="1"/>
  <c r="K12" i="7"/>
  <c r="G13" i="7" s="1"/>
  <c r="L12" i="7"/>
  <c r="H13" i="7" s="1"/>
  <c r="K13" i="8"/>
  <c r="G14" i="8" s="1"/>
  <c r="J13" i="8"/>
  <c r="F14" i="8" s="1"/>
  <c r="I14" i="8" s="1"/>
  <c r="L14" i="8" s="1"/>
  <c r="H15" i="8" s="1"/>
  <c r="K13" i="13" l="1"/>
  <c r="G14" i="13" s="1"/>
  <c r="J13" i="13"/>
  <c r="F14" i="13" s="1"/>
  <c r="I14" i="13" s="1"/>
  <c r="L13" i="13"/>
  <c r="H14" i="13" s="1"/>
  <c r="K15" i="12"/>
  <c r="G16" i="12" s="1"/>
  <c r="L15" i="12"/>
  <c r="H16" i="12" s="1"/>
  <c r="J15" i="12"/>
  <c r="F16" i="12" s="1"/>
  <c r="I16" i="12" s="1"/>
  <c r="K15" i="11"/>
  <c r="G16" i="11" s="1"/>
  <c r="J15" i="11"/>
  <c r="F16" i="11" s="1"/>
  <c r="I16" i="11" s="1"/>
  <c r="L15" i="11"/>
  <c r="H16" i="11" s="1"/>
  <c r="K15" i="10"/>
  <c r="G16" i="10" s="1"/>
  <c r="J15" i="10"/>
  <c r="F16" i="10" s="1"/>
  <c r="I16" i="10" s="1"/>
  <c r="L15" i="10"/>
  <c r="H16" i="10" s="1"/>
  <c r="L16" i="9"/>
  <c r="H17" i="9" s="1"/>
  <c r="K16" i="9"/>
  <c r="G17" i="9" s="1"/>
  <c r="J16" i="9"/>
  <c r="F17" i="9" s="1"/>
  <c r="I17" i="9" s="1"/>
  <c r="I13" i="7"/>
  <c r="K13" i="7" s="1"/>
  <c r="G14" i="7" s="1"/>
  <c r="K14" i="8"/>
  <c r="G15" i="8" s="1"/>
  <c r="J14" i="8"/>
  <c r="F15" i="8" s="1"/>
  <c r="I15" i="8" s="1"/>
  <c r="L15" i="8" s="1"/>
  <c r="H16" i="8" s="1"/>
  <c r="J14" i="13" l="1"/>
  <c r="F15" i="13" s="1"/>
  <c r="I15" i="13" s="1"/>
  <c r="L14" i="13"/>
  <c r="H15" i="13" s="1"/>
  <c r="K14" i="13"/>
  <c r="G15" i="13" s="1"/>
  <c r="L16" i="12"/>
  <c r="H17" i="12" s="1"/>
  <c r="K16" i="12"/>
  <c r="G17" i="12" s="1"/>
  <c r="J16" i="12"/>
  <c r="F17" i="12" s="1"/>
  <c r="I17" i="12" s="1"/>
  <c r="L16" i="11"/>
  <c r="H17" i="11" s="1"/>
  <c r="K16" i="11"/>
  <c r="G17" i="11" s="1"/>
  <c r="J16" i="11"/>
  <c r="F17" i="11" s="1"/>
  <c r="I17" i="11" s="1"/>
  <c r="L16" i="10"/>
  <c r="H17" i="10" s="1"/>
  <c r="K16" i="10"/>
  <c r="G17" i="10" s="1"/>
  <c r="J16" i="10"/>
  <c r="F17" i="10" s="1"/>
  <c r="I17" i="10" s="1"/>
  <c r="L17" i="9"/>
  <c r="H18" i="9" s="1"/>
  <c r="K17" i="9"/>
  <c r="G18" i="9" s="1"/>
  <c r="J17" i="9"/>
  <c r="F18" i="9" s="1"/>
  <c r="I18" i="9" s="1"/>
  <c r="L13" i="7"/>
  <c r="H14" i="7" s="1"/>
  <c r="J13" i="7"/>
  <c r="F14" i="7" s="1"/>
  <c r="I14" i="7" s="1"/>
  <c r="J14" i="7" s="1"/>
  <c r="F15" i="7" s="1"/>
  <c r="I15" i="7" s="1"/>
  <c r="L14" i="7"/>
  <c r="H15" i="7" s="1"/>
  <c r="K14" i="7"/>
  <c r="G15" i="7" s="1"/>
  <c r="K15" i="8"/>
  <c r="G16" i="8" s="1"/>
  <c r="J15" i="8"/>
  <c r="F16" i="8" s="1"/>
  <c r="I16" i="8" s="1"/>
  <c r="L16" i="8" s="1"/>
  <c r="H17" i="8" s="1"/>
  <c r="L15" i="13" l="1"/>
  <c r="H16" i="13" s="1"/>
  <c r="K15" i="13"/>
  <c r="G16" i="13" s="1"/>
  <c r="J15" i="13"/>
  <c r="F16" i="13" s="1"/>
  <c r="I16" i="13" s="1"/>
  <c r="L17" i="12"/>
  <c r="H18" i="12" s="1"/>
  <c r="K17" i="12"/>
  <c r="G18" i="12" s="1"/>
  <c r="J17" i="12"/>
  <c r="F18" i="12" s="1"/>
  <c r="I18" i="12" s="1"/>
  <c r="L17" i="11"/>
  <c r="H18" i="11" s="1"/>
  <c r="K17" i="11"/>
  <c r="G18" i="11" s="1"/>
  <c r="J17" i="11"/>
  <c r="F18" i="11" s="1"/>
  <c r="I18" i="11" s="1"/>
  <c r="L17" i="10"/>
  <c r="H18" i="10" s="1"/>
  <c r="K17" i="10"/>
  <c r="G18" i="10" s="1"/>
  <c r="J17" i="10"/>
  <c r="F18" i="10" s="1"/>
  <c r="I18" i="10" s="1"/>
  <c r="K18" i="9"/>
  <c r="G19" i="9" s="1"/>
  <c r="J18" i="9"/>
  <c r="F19" i="9" s="1"/>
  <c r="I19" i="9" s="1"/>
  <c r="L18" i="9"/>
  <c r="H19" i="9" s="1"/>
  <c r="K15" i="7"/>
  <c r="G16" i="7" s="1"/>
  <c r="J15" i="7"/>
  <c r="F16" i="7" s="1"/>
  <c r="L15" i="7"/>
  <c r="H16" i="7" s="1"/>
  <c r="K16" i="8"/>
  <c r="G17" i="8" s="1"/>
  <c r="J16" i="8"/>
  <c r="F17" i="8" s="1"/>
  <c r="I17" i="8" s="1"/>
  <c r="L17" i="8" s="1"/>
  <c r="H18" i="8" s="1"/>
  <c r="J16" i="13" l="1"/>
  <c r="F17" i="13" s="1"/>
  <c r="I17" i="13" s="1"/>
  <c r="L16" i="13"/>
  <c r="H17" i="13" s="1"/>
  <c r="K16" i="13"/>
  <c r="G17" i="13" s="1"/>
  <c r="K18" i="12"/>
  <c r="G19" i="12" s="1"/>
  <c r="J18" i="12"/>
  <c r="F19" i="12" s="1"/>
  <c r="I19" i="12" s="1"/>
  <c r="L18" i="12"/>
  <c r="H19" i="12" s="1"/>
  <c r="J18" i="11"/>
  <c r="F19" i="11" s="1"/>
  <c r="I19" i="11" s="1"/>
  <c r="L18" i="11"/>
  <c r="H19" i="11" s="1"/>
  <c r="K18" i="11"/>
  <c r="G19" i="11" s="1"/>
  <c r="K18" i="10"/>
  <c r="G19" i="10" s="1"/>
  <c r="J18" i="10"/>
  <c r="F19" i="10" s="1"/>
  <c r="I19" i="10" s="1"/>
  <c r="L18" i="10"/>
  <c r="H19" i="10" s="1"/>
  <c r="L19" i="9"/>
  <c r="H20" i="9" s="1"/>
  <c r="K19" i="9"/>
  <c r="G20" i="9" s="1"/>
  <c r="J19" i="9"/>
  <c r="F20" i="9" s="1"/>
  <c r="I20" i="9" s="1"/>
  <c r="I16" i="7"/>
  <c r="L16" i="7" s="1"/>
  <c r="H17" i="7" s="1"/>
  <c r="K17" i="8"/>
  <c r="G18" i="8" s="1"/>
  <c r="J17" i="8"/>
  <c r="F18" i="8" s="1"/>
  <c r="I18" i="8" s="1"/>
  <c r="L18" i="8" s="1"/>
  <c r="H19" i="8" s="1"/>
  <c r="J18" i="8"/>
  <c r="F19" i="8" s="1"/>
  <c r="I19" i="8" s="1"/>
  <c r="L19" i="8" s="1"/>
  <c r="H20" i="8" s="1"/>
  <c r="L17" i="13" l="1"/>
  <c r="H18" i="13" s="1"/>
  <c r="K17" i="13"/>
  <c r="G18" i="13" s="1"/>
  <c r="J17" i="13"/>
  <c r="F18" i="13" s="1"/>
  <c r="I18" i="13" s="1"/>
  <c r="L19" i="12"/>
  <c r="H20" i="12" s="1"/>
  <c r="K19" i="12"/>
  <c r="G20" i="12" s="1"/>
  <c r="J19" i="12"/>
  <c r="F20" i="12" s="1"/>
  <c r="I20" i="12" s="1"/>
  <c r="L19" i="11"/>
  <c r="H20" i="11" s="1"/>
  <c r="K19" i="11"/>
  <c r="G20" i="11" s="1"/>
  <c r="J19" i="11"/>
  <c r="F20" i="11" s="1"/>
  <c r="I20" i="11" s="1"/>
  <c r="L19" i="10"/>
  <c r="H20" i="10" s="1"/>
  <c r="K19" i="10"/>
  <c r="G20" i="10" s="1"/>
  <c r="J19" i="10"/>
  <c r="F20" i="10" s="1"/>
  <c r="I20" i="10" s="1"/>
  <c r="L20" i="9"/>
  <c r="H21" i="9" s="1"/>
  <c r="K20" i="9"/>
  <c r="G21" i="9" s="1"/>
  <c r="J20" i="9"/>
  <c r="F21" i="9" s="1"/>
  <c r="I21" i="9" s="1"/>
  <c r="J16" i="7"/>
  <c r="F17" i="7" s="1"/>
  <c r="I17" i="7" s="1"/>
  <c r="K16" i="7"/>
  <c r="G17" i="7" s="1"/>
  <c r="L17" i="7"/>
  <c r="H18" i="7" s="1"/>
  <c r="K17" i="7"/>
  <c r="G18" i="7" s="1"/>
  <c r="J17" i="7"/>
  <c r="F18" i="7" s="1"/>
  <c r="K18" i="8"/>
  <c r="G19" i="8" s="1"/>
  <c r="K19" i="8" s="1"/>
  <c r="G20" i="8" s="1"/>
  <c r="J19" i="8"/>
  <c r="F20" i="8" s="1"/>
  <c r="L18" i="13" l="1"/>
  <c r="H19" i="13" s="1"/>
  <c r="K18" i="13"/>
  <c r="G19" i="13" s="1"/>
  <c r="J18" i="13"/>
  <c r="F19" i="13" s="1"/>
  <c r="I19" i="13" s="1"/>
  <c r="K20" i="12"/>
  <c r="G21" i="12" s="1"/>
  <c r="J20" i="12"/>
  <c r="F21" i="12" s="1"/>
  <c r="I21" i="12" s="1"/>
  <c r="L20" i="12"/>
  <c r="H21" i="12" s="1"/>
  <c r="K20" i="11"/>
  <c r="G21" i="11" s="1"/>
  <c r="J20" i="11"/>
  <c r="F21" i="11" s="1"/>
  <c r="I21" i="11" s="1"/>
  <c r="L20" i="11"/>
  <c r="H21" i="11" s="1"/>
  <c r="L20" i="10"/>
  <c r="H21" i="10" s="1"/>
  <c r="K20" i="10"/>
  <c r="G21" i="10" s="1"/>
  <c r="J20" i="10"/>
  <c r="F21" i="10" s="1"/>
  <c r="I21" i="10" s="1"/>
  <c r="L21" i="9"/>
  <c r="H22" i="9" s="1"/>
  <c r="K21" i="9"/>
  <c r="G22" i="9" s="1"/>
  <c r="J21" i="9"/>
  <c r="F22" i="9" s="1"/>
  <c r="I22" i="9" s="1"/>
  <c r="I18" i="7"/>
  <c r="J18" i="7" s="1"/>
  <c r="F19" i="7" s="1"/>
  <c r="I19" i="7" s="1"/>
  <c r="I20" i="8"/>
  <c r="L20" i="8" s="1"/>
  <c r="H21" i="8" s="1"/>
  <c r="L19" i="13" l="1"/>
  <c r="H20" i="13" s="1"/>
  <c r="K19" i="13"/>
  <c r="G20" i="13" s="1"/>
  <c r="J19" i="13"/>
  <c r="F20" i="13" s="1"/>
  <c r="I20" i="13" s="1"/>
  <c r="L21" i="12"/>
  <c r="H22" i="12" s="1"/>
  <c r="K21" i="12"/>
  <c r="G22" i="12" s="1"/>
  <c r="J21" i="12"/>
  <c r="F22" i="12" s="1"/>
  <c r="I22" i="12" s="1"/>
  <c r="L21" i="11"/>
  <c r="H22" i="11" s="1"/>
  <c r="K21" i="11"/>
  <c r="G22" i="11" s="1"/>
  <c r="J21" i="11"/>
  <c r="F22" i="11" s="1"/>
  <c r="I22" i="11" s="1"/>
  <c r="L21" i="10"/>
  <c r="H22" i="10" s="1"/>
  <c r="K21" i="10"/>
  <c r="G22" i="10" s="1"/>
  <c r="J21" i="10"/>
  <c r="F22" i="10" s="1"/>
  <c r="I22" i="10" s="1"/>
  <c r="L22" i="9"/>
  <c r="H23" i="9" s="1"/>
  <c r="K22" i="9"/>
  <c r="G23" i="9" s="1"/>
  <c r="J22" i="9"/>
  <c r="F23" i="9" s="1"/>
  <c r="I23" i="9" s="1"/>
  <c r="L18" i="7"/>
  <c r="H19" i="7" s="1"/>
  <c r="K18" i="7"/>
  <c r="G19" i="7" s="1"/>
  <c r="L19" i="7"/>
  <c r="H20" i="7" s="1"/>
  <c r="K19" i="7"/>
  <c r="G20" i="7" s="1"/>
  <c r="J19" i="7"/>
  <c r="F20" i="7" s="1"/>
  <c r="K20" i="8"/>
  <c r="G21" i="8" s="1"/>
  <c r="J20" i="8"/>
  <c r="F21" i="8" s="1"/>
  <c r="J20" i="13" l="1"/>
  <c r="F21" i="13" s="1"/>
  <c r="L20" i="13"/>
  <c r="H21" i="13" s="1"/>
  <c r="K20" i="13"/>
  <c r="G21" i="13" s="1"/>
  <c r="L22" i="12"/>
  <c r="H23" i="12" s="1"/>
  <c r="K22" i="12"/>
  <c r="G23" i="12" s="1"/>
  <c r="J22" i="12"/>
  <c r="F23" i="12" s="1"/>
  <c r="I23" i="12" s="1"/>
  <c r="L22" i="11"/>
  <c r="H23" i="11" s="1"/>
  <c r="K22" i="11"/>
  <c r="G23" i="11" s="1"/>
  <c r="J22" i="11"/>
  <c r="F23" i="11" s="1"/>
  <c r="I23" i="11" s="1"/>
  <c r="L22" i="10"/>
  <c r="H23" i="10" s="1"/>
  <c r="K22" i="10"/>
  <c r="G23" i="10" s="1"/>
  <c r="J22" i="10"/>
  <c r="F23" i="10" s="1"/>
  <c r="I23" i="10" s="1"/>
  <c r="L23" i="9"/>
  <c r="H24" i="9" s="1"/>
  <c r="K23" i="9"/>
  <c r="G24" i="9" s="1"/>
  <c r="J23" i="9"/>
  <c r="F24" i="9" s="1"/>
  <c r="I24" i="9" s="1"/>
  <c r="I20" i="7"/>
  <c r="L20" i="7" s="1"/>
  <c r="H21" i="7" s="1"/>
  <c r="I21" i="8"/>
  <c r="L21" i="8" s="1"/>
  <c r="H22" i="8" s="1"/>
  <c r="I21" i="13" l="1"/>
  <c r="L23" i="12"/>
  <c r="H24" i="12" s="1"/>
  <c r="J23" i="12"/>
  <c r="F24" i="12" s="1"/>
  <c r="I24" i="12" s="1"/>
  <c r="K23" i="12"/>
  <c r="G24" i="12" s="1"/>
  <c r="L23" i="11"/>
  <c r="H24" i="11" s="1"/>
  <c r="K23" i="11"/>
  <c r="G24" i="11" s="1"/>
  <c r="J23" i="11"/>
  <c r="F24" i="11" s="1"/>
  <c r="I24" i="11" s="1"/>
  <c r="L23" i="10"/>
  <c r="H24" i="10" s="1"/>
  <c r="K23" i="10"/>
  <c r="G24" i="10" s="1"/>
  <c r="J23" i="10"/>
  <c r="F24" i="10" s="1"/>
  <c r="I24" i="10" s="1"/>
  <c r="L24" i="9"/>
  <c r="H25" i="9" s="1"/>
  <c r="K24" i="9"/>
  <c r="G25" i="9" s="1"/>
  <c r="J24" i="9"/>
  <c r="F25" i="9" s="1"/>
  <c r="I25" i="9" s="1"/>
  <c r="J20" i="7"/>
  <c r="F21" i="7" s="1"/>
  <c r="K20" i="7"/>
  <c r="G21" i="7" s="1"/>
  <c r="I21" i="7"/>
  <c r="L21" i="7" s="1"/>
  <c r="H22" i="7" s="1"/>
  <c r="K21" i="8"/>
  <c r="G22" i="8" s="1"/>
  <c r="J21" i="8"/>
  <c r="F22" i="8" s="1"/>
  <c r="I22" i="8" s="1"/>
  <c r="L22" i="8" s="1"/>
  <c r="H23" i="8" s="1"/>
  <c r="L21" i="13" l="1"/>
  <c r="H22" i="13" s="1"/>
  <c r="K21" i="13"/>
  <c r="G22" i="13" s="1"/>
  <c r="J21" i="13"/>
  <c r="F22" i="13" s="1"/>
  <c r="I22" i="13" s="1"/>
  <c r="K24" i="12"/>
  <c r="G25" i="12" s="1"/>
  <c r="J24" i="12"/>
  <c r="F25" i="12" s="1"/>
  <c r="I25" i="12" s="1"/>
  <c r="L24" i="12"/>
  <c r="H25" i="12" s="1"/>
  <c r="L24" i="11"/>
  <c r="H25" i="11" s="1"/>
  <c r="K24" i="11"/>
  <c r="G25" i="11" s="1"/>
  <c r="J24" i="11"/>
  <c r="F25" i="11" s="1"/>
  <c r="I25" i="11" s="1"/>
  <c r="L24" i="10"/>
  <c r="H25" i="10" s="1"/>
  <c r="K24" i="10"/>
  <c r="G25" i="10" s="1"/>
  <c r="J24" i="10"/>
  <c r="F25" i="10" s="1"/>
  <c r="I25" i="10" s="1"/>
  <c r="L25" i="9"/>
  <c r="H26" i="9" s="1"/>
  <c r="K25" i="9"/>
  <c r="G26" i="9" s="1"/>
  <c r="J25" i="9"/>
  <c r="F26" i="9" s="1"/>
  <c r="I26" i="9" s="1"/>
  <c r="J21" i="7"/>
  <c r="F22" i="7" s="1"/>
  <c r="I22" i="7" s="1"/>
  <c r="J22" i="7" s="1"/>
  <c r="F23" i="7" s="1"/>
  <c r="K21" i="7"/>
  <c r="G22" i="7" s="1"/>
  <c r="K22" i="8"/>
  <c r="G23" i="8" s="1"/>
  <c r="J22" i="8"/>
  <c r="F23" i="8" s="1"/>
  <c r="I23" i="8" s="1"/>
  <c r="L23" i="8" s="1"/>
  <c r="H24" i="8" s="1"/>
  <c r="L22" i="13" l="1"/>
  <c r="H23" i="13" s="1"/>
  <c r="K22" i="13"/>
  <c r="G23" i="13" s="1"/>
  <c r="J22" i="13"/>
  <c r="F23" i="13" s="1"/>
  <c r="I23" i="13" s="1"/>
  <c r="L25" i="12"/>
  <c r="H26" i="12" s="1"/>
  <c r="K25" i="12"/>
  <c r="G26" i="12" s="1"/>
  <c r="J25" i="12"/>
  <c r="F26" i="12" s="1"/>
  <c r="I26" i="12" s="1"/>
  <c r="L25" i="11"/>
  <c r="H26" i="11" s="1"/>
  <c r="K25" i="11"/>
  <c r="G26" i="11" s="1"/>
  <c r="J25" i="11"/>
  <c r="F26" i="11" s="1"/>
  <c r="I26" i="11" s="1"/>
  <c r="L25" i="10"/>
  <c r="H26" i="10" s="1"/>
  <c r="K25" i="10"/>
  <c r="G26" i="10" s="1"/>
  <c r="J25" i="10"/>
  <c r="F26" i="10" s="1"/>
  <c r="I26" i="10" s="1"/>
  <c r="J26" i="9"/>
  <c r="F27" i="9" s="1"/>
  <c r="I27" i="9" s="1"/>
  <c r="K26" i="9"/>
  <c r="G27" i="9" s="1"/>
  <c r="L26" i="9"/>
  <c r="H27" i="9" s="1"/>
  <c r="L22" i="7"/>
  <c r="H23" i="7" s="1"/>
  <c r="K22" i="7"/>
  <c r="G23" i="7" s="1"/>
  <c r="I23" i="7"/>
  <c r="J23" i="8"/>
  <c r="F24" i="8" s="1"/>
  <c r="I24" i="8" s="1"/>
  <c r="K23" i="8"/>
  <c r="G24" i="8" s="1"/>
  <c r="L23" i="13" l="1"/>
  <c r="H24" i="13" s="1"/>
  <c r="K23" i="13"/>
  <c r="G24" i="13" s="1"/>
  <c r="J23" i="13"/>
  <c r="F24" i="13" s="1"/>
  <c r="I24" i="13" s="1"/>
  <c r="K26" i="12"/>
  <c r="G27" i="12" s="1"/>
  <c r="J26" i="12"/>
  <c r="F27" i="12" s="1"/>
  <c r="I27" i="12" s="1"/>
  <c r="L26" i="12"/>
  <c r="H27" i="12" s="1"/>
  <c r="K26" i="11"/>
  <c r="G27" i="11" s="1"/>
  <c r="J26" i="11"/>
  <c r="F27" i="11" s="1"/>
  <c r="I27" i="11" s="1"/>
  <c r="L26" i="11"/>
  <c r="H27" i="11" s="1"/>
  <c r="L26" i="10"/>
  <c r="H27" i="10" s="1"/>
  <c r="K26" i="10"/>
  <c r="G27" i="10" s="1"/>
  <c r="J26" i="10"/>
  <c r="F27" i="10" s="1"/>
  <c r="I27" i="10" s="1"/>
  <c r="L27" i="9"/>
  <c r="H28" i="9" s="1"/>
  <c r="J27" i="9"/>
  <c r="F28" i="9" s="1"/>
  <c r="K27" i="9"/>
  <c r="G28" i="9" s="1"/>
  <c r="L23" i="7"/>
  <c r="H24" i="7" s="1"/>
  <c r="K23" i="7"/>
  <c r="G24" i="7" s="1"/>
  <c r="J23" i="7"/>
  <c r="F24" i="7" s="1"/>
  <c r="I24" i="7" s="1"/>
  <c r="K24" i="8"/>
  <c r="G25" i="8" s="1"/>
  <c r="L24" i="8"/>
  <c r="H25" i="8" s="1"/>
  <c r="J24" i="8"/>
  <c r="F25" i="8" s="1"/>
  <c r="L24" i="13" l="1"/>
  <c r="H25" i="13" s="1"/>
  <c r="K24" i="13"/>
  <c r="G25" i="13" s="1"/>
  <c r="J24" i="13"/>
  <c r="F25" i="13" s="1"/>
  <c r="I25" i="13" s="1"/>
  <c r="L27" i="12"/>
  <c r="H28" i="12" s="1"/>
  <c r="K27" i="12"/>
  <c r="G28" i="12" s="1"/>
  <c r="J27" i="12"/>
  <c r="F28" i="12" s="1"/>
  <c r="I28" i="12" s="1"/>
  <c r="L27" i="11"/>
  <c r="H28" i="11" s="1"/>
  <c r="K27" i="11"/>
  <c r="G28" i="11" s="1"/>
  <c r="J27" i="11"/>
  <c r="F28" i="11" s="1"/>
  <c r="I28" i="11" s="1"/>
  <c r="L27" i="10"/>
  <c r="H28" i="10" s="1"/>
  <c r="K27" i="10"/>
  <c r="G28" i="10" s="1"/>
  <c r="J27" i="10"/>
  <c r="F28" i="10" s="1"/>
  <c r="I28" i="10" s="1"/>
  <c r="I28" i="9"/>
  <c r="K24" i="7"/>
  <c r="G25" i="7" s="1"/>
  <c r="J24" i="7"/>
  <c r="F25" i="7" s="1"/>
  <c r="I25" i="7" s="1"/>
  <c r="L24" i="7"/>
  <c r="H25" i="7" s="1"/>
  <c r="I25" i="8"/>
  <c r="L25" i="13" l="1"/>
  <c r="H26" i="13" s="1"/>
  <c r="K25" i="13"/>
  <c r="G26" i="13" s="1"/>
  <c r="J25" i="13"/>
  <c r="F26" i="13" s="1"/>
  <c r="I26" i="13" s="1"/>
  <c r="L28" i="12"/>
  <c r="H29" i="12" s="1"/>
  <c r="K28" i="12"/>
  <c r="G29" i="12" s="1"/>
  <c r="J28" i="12"/>
  <c r="F29" i="12" s="1"/>
  <c r="L28" i="11"/>
  <c r="H29" i="11" s="1"/>
  <c r="K28" i="11"/>
  <c r="G29" i="11" s="1"/>
  <c r="J28" i="11"/>
  <c r="F29" i="11" s="1"/>
  <c r="I29" i="11" s="1"/>
  <c r="J28" i="10"/>
  <c r="F29" i="10" s="1"/>
  <c r="L28" i="10"/>
  <c r="H29" i="10" s="1"/>
  <c r="K28" i="10"/>
  <c r="G29" i="10" s="1"/>
  <c r="L28" i="9"/>
  <c r="H29" i="9" s="1"/>
  <c r="K28" i="9"/>
  <c r="G29" i="9" s="1"/>
  <c r="J28" i="9"/>
  <c r="F29" i="9" s="1"/>
  <c r="I29" i="9" s="1"/>
  <c r="L25" i="7"/>
  <c r="H26" i="7" s="1"/>
  <c r="K25" i="7"/>
  <c r="G26" i="7" s="1"/>
  <c r="J25" i="7"/>
  <c r="F26" i="7" s="1"/>
  <c r="I26" i="7" s="1"/>
  <c r="L25" i="8"/>
  <c r="H26" i="8" s="1"/>
  <c r="J25" i="8"/>
  <c r="F26" i="8" s="1"/>
  <c r="I26" i="8" s="1"/>
  <c r="K25" i="8"/>
  <c r="G26" i="8" s="1"/>
  <c r="L26" i="13" l="1"/>
  <c r="H27" i="13" s="1"/>
  <c r="K26" i="13"/>
  <c r="G27" i="13" s="1"/>
  <c r="J26" i="13"/>
  <c r="F27" i="13" s="1"/>
  <c r="I27" i="13" s="1"/>
  <c r="I29" i="12"/>
  <c r="L29" i="11"/>
  <c r="H30" i="11" s="1"/>
  <c r="K29" i="11"/>
  <c r="G30" i="11" s="1"/>
  <c r="J29" i="11"/>
  <c r="F30" i="11" s="1"/>
  <c r="I30" i="11" s="1"/>
  <c r="I29" i="10"/>
  <c r="L29" i="9"/>
  <c r="H30" i="9" s="1"/>
  <c r="K29" i="9"/>
  <c r="G30" i="9" s="1"/>
  <c r="J29" i="9"/>
  <c r="F30" i="9" s="1"/>
  <c r="L26" i="7"/>
  <c r="H27" i="7" s="1"/>
  <c r="K26" i="7"/>
  <c r="G27" i="7" s="1"/>
  <c r="J26" i="7"/>
  <c r="F27" i="7" s="1"/>
  <c r="I27" i="7" s="1"/>
  <c r="L26" i="8"/>
  <c r="H27" i="8" s="1"/>
  <c r="J26" i="8"/>
  <c r="F27" i="8" s="1"/>
  <c r="I27" i="8" s="1"/>
  <c r="K26" i="8"/>
  <c r="G27" i="8" s="1"/>
  <c r="L27" i="13" l="1"/>
  <c r="H28" i="13" s="1"/>
  <c r="K27" i="13"/>
  <c r="G28" i="13" s="1"/>
  <c r="J27" i="13"/>
  <c r="F28" i="13" s="1"/>
  <c r="I28" i="13" s="1"/>
  <c r="L29" i="12"/>
  <c r="H30" i="12" s="1"/>
  <c r="K29" i="12"/>
  <c r="G30" i="12" s="1"/>
  <c r="J29" i="12"/>
  <c r="F30" i="12" s="1"/>
  <c r="I30" i="12" s="1"/>
  <c r="J30" i="11"/>
  <c r="F31" i="11" s="1"/>
  <c r="I31" i="11" s="1"/>
  <c r="L30" i="11"/>
  <c r="H31" i="11" s="1"/>
  <c r="K30" i="11"/>
  <c r="G31" i="11" s="1"/>
  <c r="L29" i="10"/>
  <c r="H30" i="10" s="1"/>
  <c r="K29" i="10"/>
  <c r="G30" i="10" s="1"/>
  <c r="J29" i="10"/>
  <c r="F30" i="10" s="1"/>
  <c r="I30" i="10" s="1"/>
  <c r="I30" i="9"/>
  <c r="K27" i="7"/>
  <c r="G28" i="7" s="1"/>
  <c r="L27" i="7"/>
  <c r="H28" i="7" s="1"/>
  <c r="J27" i="7"/>
  <c r="F28" i="7" s="1"/>
  <c r="L27" i="8"/>
  <c r="H28" i="8" s="1"/>
  <c r="K27" i="8"/>
  <c r="G28" i="8" s="1"/>
  <c r="J27" i="8"/>
  <c r="F28" i="8" s="1"/>
  <c r="I28" i="8" s="1"/>
  <c r="K28" i="13" l="1"/>
  <c r="G29" i="13" s="1"/>
  <c r="J28" i="13"/>
  <c r="F29" i="13" s="1"/>
  <c r="L28" i="13"/>
  <c r="H29" i="13" s="1"/>
  <c r="J30" i="12"/>
  <c r="F31" i="12" s="1"/>
  <c r="I31" i="12" s="1"/>
  <c r="L30" i="12"/>
  <c r="H31" i="12" s="1"/>
  <c r="K30" i="12"/>
  <c r="G31" i="12" s="1"/>
  <c r="L31" i="11"/>
  <c r="H32" i="11" s="1"/>
  <c r="K31" i="11"/>
  <c r="G32" i="11" s="1"/>
  <c r="J31" i="11"/>
  <c r="F32" i="11" s="1"/>
  <c r="I32" i="11" s="1"/>
  <c r="L30" i="10"/>
  <c r="H31" i="10" s="1"/>
  <c r="K30" i="10"/>
  <c r="G31" i="10" s="1"/>
  <c r="J30" i="10"/>
  <c r="F31" i="10" s="1"/>
  <c r="I31" i="10" s="1"/>
  <c r="J30" i="9"/>
  <c r="F31" i="9" s="1"/>
  <c r="I31" i="9" s="1"/>
  <c r="L30" i="9"/>
  <c r="H31" i="9" s="1"/>
  <c r="K30" i="9"/>
  <c r="G31" i="9" s="1"/>
  <c r="I28" i="7"/>
  <c r="L28" i="7" s="1"/>
  <c r="H29" i="7" s="1"/>
  <c r="L28" i="8"/>
  <c r="H29" i="8" s="1"/>
  <c r="J28" i="8"/>
  <c r="F29" i="8" s="1"/>
  <c r="K28" i="8"/>
  <c r="G29" i="8" s="1"/>
  <c r="I29" i="13" l="1"/>
  <c r="L31" i="12"/>
  <c r="H32" i="12" s="1"/>
  <c r="K31" i="12"/>
  <c r="G32" i="12" s="1"/>
  <c r="J31" i="12"/>
  <c r="F32" i="12" s="1"/>
  <c r="I32" i="12" s="1"/>
  <c r="J32" i="11"/>
  <c r="F33" i="11" s="1"/>
  <c r="I33" i="11" s="1"/>
  <c r="L32" i="11"/>
  <c r="H33" i="11" s="1"/>
  <c r="K32" i="11"/>
  <c r="G33" i="11" s="1"/>
  <c r="L31" i="10"/>
  <c r="H32" i="10" s="1"/>
  <c r="K31" i="10"/>
  <c r="G32" i="10" s="1"/>
  <c r="J31" i="10"/>
  <c r="F32" i="10" s="1"/>
  <c r="I32" i="10" s="1"/>
  <c r="L31" i="9"/>
  <c r="H32" i="9" s="1"/>
  <c r="K31" i="9"/>
  <c r="G32" i="9" s="1"/>
  <c r="J31" i="9"/>
  <c r="F32" i="9" s="1"/>
  <c r="I32" i="9" s="1"/>
  <c r="J28" i="7"/>
  <c r="F29" i="7" s="1"/>
  <c r="K28" i="7"/>
  <c r="G29" i="7" s="1"/>
  <c r="I29" i="7" s="1"/>
  <c r="K29" i="7" s="1"/>
  <c r="G30" i="7" s="1"/>
  <c r="I29" i="8"/>
  <c r="L29" i="13" l="1"/>
  <c r="H30" i="13" s="1"/>
  <c r="K29" i="13"/>
  <c r="G30" i="13" s="1"/>
  <c r="J29" i="13"/>
  <c r="F30" i="13" s="1"/>
  <c r="I30" i="13" s="1"/>
  <c r="K32" i="12"/>
  <c r="G33" i="12" s="1"/>
  <c r="L32" i="12"/>
  <c r="H33" i="12" s="1"/>
  <c r="J32" i="12"/>
  <c r="F33" i="12" s="1"/>
  <c r="I33" i="12" s="1"/>
  <c r="L33" i="11"/>
  <c r="H34" i="11" s="1"/>
  <c r="K33" i="11"/>
  <c r="G34" i="11" s="1"/>
  <c r="J33" i="11"/>
  <c r="F34" i="11" s="1"/>
  <c r="I34" i="11" s="1"/>
  <c r="L32" i="10"/>
  <c r="H33" i="10" s="1"/>
  <c r="K32" i="10"/>
  <c r="G33" i="10" s="1"/>
  <c r="J32" i="10"/>
  <c r="F33" i="10" s="1"/>
  <c r="I33" i="10" s="1"/>
  <c r="L32" i="9"/>
  <c r="H33" i="9" s="1"/>
  <c r="K32" i="9"/>
  <c r="G33" i="9" s="1"/>
  <c r="J32" i="9"/>
  <c r="F33" i="9" s="1"/>
  <c r="I33" i="9" s="1"/>
  <c r="J29" i="7"/>
  <c r="F30" i="7" s="1"/>
  <c r="L29" i="7"/>
  <c r="H30" i="7" s="1"/>
  <c r="J29" i="8"/>
  <c r="F30" i="8" s="1"/>
  <c r="L29" i="8"/>
  <c r="H30" i="8" s="1"/>
  <c r="K29" i="8"/>
  <c r="G30" i="8" s="1"/>
  <c r="I30" i="8" s="1"/>
  <c r="L30" i="13" l="1"/>
  <c r="H31" i="13" s="1"/>
  <c r="K30" i="13"/>
  <c r="G31" i="13" s="1"/>
  <c r="J30" i="13"/>
  <c r="F31" i="13" s="1"/>
  <c r="I31" i="13" s="1"/>
  <c r="L33" i="12"/>
  <c r="H34" i="12" s="1"/>
  <c r="K33" i="12"/>
  <c r="G34" i="12" s="1"/>
  <c r="J33" i="12"/>
  <c r="F34" i="12" s="1"/>
  <c r="I34" i="12" s="1"/>
  <c r="L34" i="11"/>
  <c r="H35" i="11" s="1"/>
  <c r="K34" i="11"/>
  <c r="G35" i="11" s="1"/>
  <c r="J34" i="11"/>
  <c r="F35" i="11" s="1"/>
  <c r="I35" i="11" s="1"/>
  <c r="L33" i="10"/>
  <c r="H34" i="10" s="1"/>
  <c r="K33" i="10"/>
  <c r="G34" i="10" s="1"/>
  <c r="J33" i="10"/>
  <c r="F34" i="10" s="1"/>
  <c r="L33" i="9"/>
  <c r="H34" i="9" s="1"/>
  <c r="J33" i="9"/>
  <c r="F34" i="9" s="1"/>
  <c r="I34" i="9" s="1"/>
  <c r="K33" i="9"/>
  <c r="G34" i="9" s="1"/>
  <c r="I30" i="7"/>
  <c r="J30" i="7" s="1"/>
  <c r="F31" i="7" s="1"/>
  <c r="I31" i="7" s="1"/>
  <c r="K30" i="7"/>
  <c r="G31" i="7" s="1"/>
  <c r="K31" i="7" s="1"/>
  <c r="G32" i="7" s="1"/>
  <c r="L30" i="7"/>
  <c r="H31" i="7" s="1"/>
  <c r="L31" i="7" s="1"/>
  <c r="H32" i="7" s="1"/>
  <c r="J31" i="7"/>
  <c r="F32" i="7" s="1"/>
  <c r="L30" i="8"/>
  <c r="H31" i="8" s="1"/>
  <c r="K30" i="8"/>
  <c r="G31" i="8" s="1"/>
  <c r="J30" i="8"/>
  <c r="F31" i="8" s="1"/>
  <c r="I31" i="8" s="1"/>
  <c r="L31" i="13" l="1"/>
  <c r="H32" i="13" s="1"/>
  <c r="K31" i="13"/>
  <c r="G32" i="13" s="1"/>
  <c r="J31" i="13"/>
  <c r="F32" i="13" s="1"/>
  <c r="I32" i="13" s="1"/>
  <c r="L34" i="12"/>
  <c r="H35" i="12" s="1"/>
  <c r="J34" i="12"/>
  <c r="F35" i="12" s="1"/>
  <c r="I35" i="12" s="1"/>
  <c r="K34" i="12"/>
  <c r="G35" i="12" s="1"/>
  <c r="L35" i="11"/>
  <c r="H36" i="11" s="1"/>
  <c r="K35" i="11"/>
  <c r="G36" i="11" s="1"/>
  <c r="J35" i="11"/>
  <c r="F36" i="11" s="1"/>
  <c r="I36" i="11" s="1"/>
  <c r="I34" i="10"/>
  <c r="J34" i="9"/>
  <c r="F35" i="9" s="1"/>
  <c r="I35" i="9" s="1"/>
  <c r="L34" i="9"/>
  <c r="H35" i="9" s="1"/>
  <c r="K34" i="9"/>
  <c r="G35" i="9" s="1"/>
  <c r="I32" i="7"/>
  <c r="L31" i="8"/>
  <c r="H32" i="8" s="1"/>
  <c r="K31" i="8"/>
  <c r="G32" i="8" s="1"/>
  <c r="J31" i="8"/>
  <c r="F32" i="8" s="1"/>
  <c r="I32" i="8" s="1"/>
  <c r="L32" i="8" s="1"/>
  <c r="H33" i="8" s="1"/>
  <c r="J32" i="13" l="1"/>
  <c r="F33" i="13" s="1"/>
  <c r="I33" i="13" s="1"/>
  <c r="L32" i="13"/>
  <c r="H33" i="13" s="1"/>
  <c r="K32" i="13"/>
  <c r="G33" i="13" s="1"/>
  <c r="L35" i="12"/>
  <c r="H36" i="12" s="1"/>
  <c r="K35" i="12"/>
  <c r="G36" i="12" s="1"/>
  <c r="J35" i="12"/>
  <c r="F36" i="12" s="1"/>
  <c r="I36" i="12" s="1"/>
  <c r="L36" i="11"/>
  <c r="H37" i="11" s="1"/>
  <c r="K36" i="11"/>
  <c r="G37" i="11" s="1"/>
  <c r="J36" i="11"/>
  <c r="F37" i="11" s="1"/>
  <c r="I37" i="11" s="1"/>
  <c r="L34" i="10"/>
  <c r="H35" i="10" s="1"/>
  <c r="K34" i="10"/>
  <c r="G35" i="10" s="1"/>
  <c r="J34" i="10"/>
  <c r="F35" i="10" s="1"/>
  <c r="I35" i="10" s="1"/>
  <c r="L35" i="9"/>
  <c r="H36" i="9" s="1"/>
  <c r="J35" i="9"/>
  <c r="F36" i="9" s="1"/>
  <c r="K35" i="9"/>
  <c r="G36" i="9" s="1"/>
  <c r="K32" i="7"/>
  <c r="G33" i="7" s="1"/>
  <c r="J32" i="7"/>
  <c r="F33" i="7" s="1"/>
  <c r="I33" i="7" s="1"/>
  <c r="L32" i="7"/>
  <c r="H33" i="7" s="1"/>
  <c r="J32" i="8"/>
  <c r="F33" i="8" s="1"/>
  <c r="I33" i="8" s="1"/>
  <c r="L33" i="8" s="1"/>
  <c r="H34" i="8" s="1"/>
  <c r="K32" i="8"/>
  <c r="G33" i="8" s="1"/>
  <c r="K33" i="8" s="1"/>
  <c r="G34" i="8" s="1"/>
  <c r="J33" i="8"/>
  <c r="F34" i="8" s="1"/>
  <c r="L33" i="13" l="1"/>
  <c r="H34" i="13" s="1"/>
  <c r="K33" i="13"/>
  <c r="G34" i="13" s="1"/>
  <c r="J33" i="13"/>
  <c r="F34" i="13" s="1"/>
  <c r="I34" i="13" s="1"/>
  <c r="L36" i="12"/>
  <c r="H37" i="12" s="1"/>
  <c r="J36" i="12"/>
  <c r="F37" i="12" s="1"/>
  <c r="K36" i="12"/>
  <c r="G37" i="12" s="1"/>
  <c r="L37" i="11"/>
  <c r="H38" i="11" s="1"/>
  <c r="K37" i="11"/>
  <c r="G38" i="11" s="1"/>
  <c r="J37" i="11"/>
  <c r="F38" i="11" s="1"/>
  <c r="I38" i="11" s="1"/>
  <c r="L35" i="10"/>
  <c r="H36" i="10" s="1"/>
  <c r="K35" i="10"/>
  <c r="G36" i="10" s="1"/>
  <c r="J35" i="10"/>
  <c r="F36" i="10" s="1"/>
  <c r="I36" i="10" s="1"/>
  <c r="I36" i="9"/>
  <c r="L33" i="7"/>
  <c r="H34" i="7" s="1"/>
  <c r="K33" i="7"/>
  <c r="G34" i="7" s="1"/>
  <c r="J33" i="7"/>
  <c r="F34" i="7" s="1"/>
  <c r="I34" i="8"/>
  <c r="L34" i="8" s="1"/>
  <c r="H35" i="8" s="1"/>
  <c r="K34" i="8"/>
  <c r="G35" i="8" s="1"/>
  <c r="J34" i="8"/>
  <c r="F35" i="8" s="1"/>
  <c r="I35" i="8" s="1"/>
  <c r="L35" i="8" s="1"/>
  <c r="H36" i="8" s="1"/>
  <c r="L34" i="13" l="1"/>
  <c r="H35" i="13" s="1"/>
  <c r="K34" i="13"/>
  <c r="G35" i="13" s="1"/>
  <c r="J34" i="13"/>
  <c r="F35" i="13" s="1"/>
  <c r="I35" i="13" s="1"/>
  <c r="I37" i="12"/>
  <c r="L38" i="11"/>
  <c r="H39" i="11" s="1"/>
  <c r="K38" i="11"/>
  <c r="G39" i="11" s="1"/>
  <c r="J38" i="11"/>
  <c r="F39" i="11" s="1"/>
  <c r="I39" i="11" s="1"/>
  <c r="L36" i="10"/>
  <c r="H37" i="10" s="1"/>
  <c r="K36" i="10"/>
  <c r="G37" i="10" s="1"/>
  <c r="J36" i="10"/>
  <c r="F37" i="10" s="1"/>
  <c r="I37" i="10" s="1"/>
  <c r="L36" i="9"/>
  <c r="H37" i="9" s="1"/>
  <c r="K36" i="9"/>
  <c r="G37" i="9" s="1"/>
  <c r="J36" i="9"/>
  <c r="F37" i="9" s="1"/>
  <c r="I37" i="9" s="1"/>
  <c r="I34" i="7"/>
  <c r="L34" i="7" s="1"/>
  <c r="H35" i="7" s="1"/>
  <c r="K35" i="8"/>
  <c r="G36" i="8" s="1"/>
  <c r="J35" i="8"/>
  <c r="F36" i="8" s="1"/>
  <c r="I36" i="8" s="1"/>
  <c r="L36" i="8" s="1"/>
  <c r="H37" i="8" s="1"/>
  <c r="L35" i="13" l="1"/>
  <c r="H36" i="13" s="1"/>
  <c r="K35" i="13"/>
  <c r="G36" i="13" s="1"/>
  <c r="J35" i="13"/>
  <c r="F36" i="13" s="1"/>
  <c r="I36" i="13" s="1"/>
  <c r="L37" i="12"/>
  <c r="H38" i="12" s="1"/>
  <c r="K37" i="12"/>
  <c r="G38" i="12" s="1"/>
  <c r="J37" i="12"/>
  <c r="F38" i="12" s="1"/>
  <c r="I38" i="12" s="1"/>
  <c r="L39" i="11"/>
  <c r="H40" i="11" s="1"/>
  <c r="K39" i="11"/>
  <c r="G40" i="11" s="1"/>
  <c r="J39" i="11"/>
  <c r="F40" i="11" s="1"/>
  <c r="I40" i="11" s="1"/>
  <c r="L37" i="10"/>
  <c r="H38" i="10" s="1"/>
  <c r="K37" i="10"/>
  <c r="G38" i="10" s="1"/>
  <c r="J37" i="10"/>
  <c r="F38" i="10" s="1"/>
  <c r="I38" i="10" s="1"/>
  <c r="L37" i="9"/>
  <c r="H38" i="9" s="1"/>
  <c r="K37" i="9"/>
  <c r="G38" i="9" s="1"/>
  <c r="J37" i="9"/>
  <c r="F38" i="9" s="1"/>
  <c r="I38" i="9" s="1"/>
  <c r="J34" i="7"/>
  <c r="F35" i="7" s="1"/>
  <c r="I35" i="7" s="1"/>
  <c r="K34" i="7"/>
  <c r="G35" i="7" s="1"/>
  <c r="K35" i="7"/>
  <c r="G36" i="7" s="1"/>
  <c r="J35" i="7"/>
  <c r="F36" i="7" s="1"/>
  <c r="L35" i="7"/>
  <c r="H36" i="7" s="1"/>
  <c r="K36" i="8"/>
  <c r="G37" i="8" s="1"/>
  <c r="J36" i="8"/>
  <c r="F37" i="8" s="1"/>
  <c r="I37" i="8" s="1"/>
  <c r="L37" i="8" s="1"/>
  <c r="H38" i="8" s="1"/>
  <c r="L36" i="13" l="1"/>
  <c r="H37" i="13" s="1"/>
  <c r="K36" i="13"/>
  <c r="G37" i="13" s="1"/>
  <c r="J36" i="13"/>
  <c r="F37" i="13" s="1"/>
  <c r="I37" i="13" s="1"/>
  <c r="L38" i="12"/>
  <c r="H39" i="12" s="1"/>
  <c r="K38" i="12"/>
  <c r="G39" i="12" s="1"/>
  <c r="J38" i="12"/>
  <c r="F39" i="12" s="1"/>
  <c r="I39" i="12" s="1"/>
  <c r="L40" i="11"/>
  <c r="H41" i="11" s="1"/>
  <c r="K40" i="11"/>
  <c r="G41" i="11" s="1"/>
  <c r="J40" i="11"/>
  <c r="F41" i="11" s="1"/>
  <c r="I41" i="11" s="1"/>
  <c r="L38" i="10"/>
  <c r="H39" i="10" s="1"/>
  <c r="K38" i="10"/>
  <c r="G39" i="10" s="1"/>
  <c r="J38" i="10"/>
  <c r="F39" i="10" s="1"/>
  <c r="I39" i="10" s="1"/>
  <c r="K38" i="9"/>
  <c r="G39" i="9" s="1"/>
  <c r="J38" i="9"/>
  <c r="F39" i="9" s="1"/>
  <c r="I39" i="9" s="1"/>
  <c r="L38" i="9"/>
  <c r="H39" i="9" s="1"/>
  <c r="I36" i="7"/>
  <c r="L36" i="7" s="1"/>
  <c r="H37" i="7" s="1"/>
  <c r="K37" i="8"/>
  <c r="G38" i="8" s="1"/>
  <c r="J37" i="8"/>
  <c r="F38" i="8" s="1"/>
  <c r="I38" i="8" s="1"/>
  <c r="L38" i="8" s="1"/>
  <c r="H39" i="8" s="1"/>
  <c r="L37" i="13" l="1"/>
  <c r="H38" i="13" s="1"/>
  <c r="K37" i="13"/>
  <c r="G38" i="13" s="1"/>
  <c r="J37" i="13"/>
  <c r="F38" i="13" s="1"/>
  <c r="I38" i="13" s="1"/>
  <c r="L39" i="12"/>
  <c r="H40" i="12" s="1"/>
  <c r="K39" i="12"/>
  <c r="G40" i="12" s="1"/>
  <c r="J39" i="12"/>
  <c r="F40" i="12" s="1"/>
  <c r="I40" i="12" s="1"/>
  <c r="L41" i="11"/>
  <c r="H42" i="11" s="1"/>
  <c r="K41" i="11"/>
  <c r="G42" i="11" s="1"/>
  <c r="J41" i="11"/>
  <c r="F42" i="11" s="1"/>
  <c r="I42" i="11" s="1"/>
  <c r="L39" i="10"/>
  <c r="H40" i="10" s="1"/>
  <c r="K39" i="10"/>
  <c r="G40" i="10" s="1"/>
  <c r="J39" i="10"/>
  <c r="F40" i="10" s="1"/>
  <c r="I40" i="10" s="1"/>
  <c r="L39" i="9"/>
  <c r="H40" i="9" s="1"/>
  <c r="J39" i="9"/>
  <c r="F40" i="9" s="1"/>
  <c r="K39" i="9"/>
  <c r="G40" i="9" s="1"/>
  <c r="K36" i="7"/>
  <c r="G37" i="7" s="1"/>
  <c r="J36" i="7"/>
  <c r="F37" i="7" s="1"/>
  <c r="K38" i="8"/>
  <c r="G39" i="8" s="1"/>
  <c r="J38" i="8"/>
  <c r="F39" i="8" s="1"/>
  <c r="I39" i="8" s="1"/>
  <c r="L39" i="8" s="1"/>
  <c r="H40" i="8" s="1"/>
  <c r="K38" i="13" l="1"/>
  <c r="G39" i="13" s="1"/>
  <c r="J38" i="13"/>
  <c r="F39" i="13" s="1"/>
  <c r="I39" i="13" s="1"/>
  <c r="L38" i="13"/>
  <c r="H39" i="13" s="1"/>
  <c r="L40" i="12"/>
  <c r="H41" i="12" s="1"/>
  <c r="K40" i="12"/>
  <c r="G41" i="12" s="1"/>
  <c r="J40" i="12"/>
  <c r="F41" i="12" s="1"/>
  <c r="I41" i="12" s="1"/>
  <c r="L42" i="11"/>
  <c r="H43" i="11" s="1"/>
  <c r="J42" i="11"/>
  <c r="F43" i="11" s="1"/>
  <c r="I43" i="11" s="1"/>
  <c r="K42" i="11"/>
  <c r="G43" i="11" s="1"/>
  <c r="L40" i="10"/>
  <c r="H41" i="10" s="1"/>
  <c r="K40" i="10"/>
  <c r="G41" i="10" s="1"/>
  <c r="J40" i="10"/>
  <c r="F41" i="10" s="1"/>
  <c r="I41" i="10" s="1"/>
  <c r="I40" i="9"/>
  <c r="I37" i="7"/>
  <c r="L37" i="7" s="1"/>
  <c r="H38" i="7" s="1"/>
  <c r="K39" i="8"/>
  <c r="G40" i="8" s="1"/>
  <c r="J39" i="8"/>
  <c r="F40" i="8" s="1"/>
  <c r="I40" i="8" s="1"/>
  <c r="L40" i="8" s="1"/>
  <c r="H41" i="8" s="1"/>
  <c r="L39" i="13" l="1"/>
  <c r="H40" i="13" s="1"/>
  <c r="K39" i="13"/>
  <c r="G40" i="13" s="1"/>
  <c r="J39" i="13"/>
  <c r="F40" i="13" s="1"/>
  <c r="I40" i="13" s="1"/>
  <c r="L41" i="12"/>
  <c r="H42" i="12" s="1"/>
  <c r="K41" i="12"/>
  <c r="G42" i="12" s="1"/>
  <c r="J41" i="12"/>
  <c r="F42" i="12" s="1"/>
  <c r="I42" i="12" s="1"/>
  <c r="L43" i="11"/>
  <c r="H44" i="11" s="1"/>
  <c r="K43" i="11"/>
  <c r="G44" i="11" s="1"/>
  <c r="J43" i="11"/>
  <c r="F44" i="11" s="1"/>
  <c r="I44" i="11" s="1"/>
  <c r="L41" i="10"/>
  <c r="H42" i="10" s="1"/>
  <c r="K41" i="10"/>
  <c r="G42" i="10" s="1"/>
  <c r="J41" i="10"/>
  <c r="F42" i="10" s="1"/>
  <c r="I42" i="10" s="1"/>
  <c r="L40" i="9"/>
  <c r="H41" i="9" s="1"/>
  <c r="K40" i="9"/>
  <c r="G41" i="9" s="1"/>
  <c r="J40" i="9"/>
  <c r="F41" i="9" s="1"/>
  <c r="I41" i="9" s="1"/>
  <c r="J37" i="7"/>
  <c r="F38" i="7" s="1"/>
  <c r="I38" i="7" s="1"/>
  <c r="L38" i="7" s="1"/>
  <c r="H39" i="7" s="1"/>
  <c r="K37" i="7"/>
  <c r="G38" i="7" s="1"/>
  <c r="J38" i="7"/>
  <c r="F39" i="7" s="1"/>
  <c r="I39" i="7" s="1"/>
  <c r="L39" i="7" s="1"/>
  <c r="H40" i="7" s="1"/>
  <c r="K38" i="7"/>
  <c r="G39" i="7" s="1"/>
  <c r="K40" i="8"/>
  <c r="G41" i="8" s="1"/>
  <c r="J40" i="8"/>
  <c r="F41" i="8" s="1"/>
  <c r="J40" i="13" l="1"/>
  <c r="F41" i="13" s="1"/>
  <c r="L40" i="13"/>
  <c r="H41" i="13" s="1"/>
  <c r="K40" i="13"/>
  <c r="G41" i="13" s="1"/>
  <c r="L42" i="12"/>
  <c r="H43" i="12" s="1"/>
  <c r="K42" i="12"/>
  <c r="G43" i="12" s="1"/>
  <c r="J42" i="12"/>
  <c r="F43" i="12" s="1"/>
  <c r="I43" i="12" s="1"/>
  <c r="L44" i="11"/>
  <c r="H45" i="11" s="1"/>
  <c r="K44" i="11"/>
  <c r="G45" i="11" s="1"/>
  <c r="J44" i="11"/>
  <c r="F45" i="11" s="1"/>
  <c r="I45" i="11" s="1"/>
  <c r="K42" i="10"/>
  <c r="G43" i="10" s="1"/>
  <c r="L42" i="10"/>
  <c r="H43" i="10" s="1"/>
  <c r="J42" i="10"/>
  <c r="F43" i="10" s="1"/>
  <c r="I43" i="10" s="1"/>
  <c r="L41" i="9"/>
  <c r="H42" i="9" s="1"/>
  <c r="K41" i="9"/>
  <c r="G42" i="9" s="1"/>
  <c r="J41" i="9"/>
  <c r="F42" i="9" s="1"/>
  <c r="I42" i="9" s="1"/>
  <c r="J39" i="7"/>
  <c r="F40" i="7" s="1"/>
  <c r="K39" i="7"/>
  <c r="G40" i="7" s="1"/>
  <c r="I40" i="7"/>
  <c r="L40" i="7" s="1"/>
  <c r="H41" i="7" s="1"/>
  <c r="K40" i="7"/>
  <c r="G41" i="7" s="1"/>
  <c r="J40" i="7"/>
  <c r="F41" i="7" s="1"/>
  <c r="I41" i="8"/>
  <c r="L41" i="8" s="1"/>
  <c r="H42" i="8" s="1"/>
  <c r="I41" i="13" l="1"/>
  <c r="L43" i="12"/>
  <c r="H44" i="12" s="1"/>
  <c r="K43" i="12"/>
  <c r="G44" i="12" s="1"/>
  <c r="J43" i="12"/>
  <c r="F44" i="12" s="1"/>
  <c r="I44" i="12" s="1"/>
  <c r="L45" i="11"/>
  <c r="H46" i="11" s="1"/>
  <c r="K45" i="11"/>
  <c r="G46" i="11" s="1"/>
  <c r="J45" i="11"/>
  <c r="F46" i="11" s="1"/>
  <c r="I46" i="11" s="1"/>
  <c r="L43" i="10"/>
  <c r="H44" i="10" s="1"/>
  <c r="K43" i="10"/>
  <c r="G44" i="10" s="1"/>
  <c r="J43" i="10"/>
  <c r="F44" i="10" s="1"/>
  <c r="I44" i="10" s="1"/>
  <c r="J42" i="9"/>
  <c r="F43" i="9" s="1"/>
  <c r="I43" i="9" s="1"/>
  <c r="K42" i="9"/>
  <c r="G43" i="9" s="1"/>
  <c r="L42" i="9"/>
  <c r="H43" i="9" s="1"/>
  <c r="I41" i="7"/>
  <c r="J41" i="7" s="1"/>
  <c r="F42" i="7" s="1"/>
  <c r="I42" i="7" s="1"/>
  <c r="K41" i="8"/>
  <c r="G42" i="8" s="1"/>
  <c r="J41" i="8"/>
  <c r="F42" i="8" s="1"/>
  <c r="I42" i="8" s="1"/>
  <c r="L42" i="8" s="1"/>
  <c r="H43" i="8" s="1"/>
  <c r="L41" i="13" l="1"/>
  <c r="H42" i="13" s="1"/>
  <c r="K41" i="13"/>
  <c r="G42" i="13" s="1"/>
  <c r="J41" i="13"/>
  <c r="F42" i="13" s="1"/>
  <c r="I42" i="13" s="1"/>
  <c r="L44" i="12"/>
  <c r="H45" i="12" s="1"/>
  <c r="K44" i="12"/>
  <c r="G45" i="12" s="1"/>
  <c r="J44" i="12"/>
  <c r="F45" i="12" s="1"/>
  <c r="I45" i="12" s="1"/>
  <c r="L46" i="11"/>
  <c r="H47" i="11" s="1"/>
  <c r="K46" i="11"/>
  <c r="G47" i="11" s="1"/>
  <c r="J46" i="11"/>
  <c r="F47" i="11" s="1"/>
  <c r="I47" i="11" s="1"/>
  <c r="L44" i="10"/>
  <c r="H45" i="10" s="1"/>
  <c r="K44" i="10"/>
  <c r="G45" i="10" s="1"/>
  <c r="J44" i="10"/>
  <c r="F45" i="10" s="1"/>
  <c r="I45" i="10" s="1"/>
  <c r="L43" i="9"/>
  <c r="H44" i="9" s="1"/>
  <c r="J43" i="9"/>
  <c r="F44" i="9" s="1"/>
  <c r="K43" i="9"/>
  <c r="G44" i="9" s="1"/>
  <c r="K41" i="7"/>
  <c r="G42" i="7" s="1"/>
  <c r="L41" i="7"/>
  <c r="H42" i="7" s="1"/>
  <c r="L42" i="7" s="1"/>
  <c r="H43" i="7" s="1"/>
  <c r="K42" i="7"/>
  <c r="G43" i="7" s="1"/>
  <c r="J42" i="7"/>
  <c r="F43" i="7" s="1"/>
  <c r="I43" i="7" s="1"/>
  <c r="K42" i="8"/>
  <c r="G43" i="8" s="1"/>
  <c r="J42" i="8"/>
  <c r="F43" i="8" s="1"/>
  <c r="I43" i="8" s="1"/>
  <c r="L43" i="8" s="1"/>
  <c r="H44" i="8" s="1"/>
  <c r="L42" i="13" l="1"/>
  <c r="H43" i="13" s="1"/>
  <c r="K42" i="13"/>
  <c r="G43" i="13" s="1"/>
  <c r="J42" i="13"/>
  <c r="F43" i="13" s="1"/>
  <c r="I43" i="13" s="1"/>
  <c r="L45" i="12"/>
  <c r="H46" i="12" s="1"/>
  <c r="K45" i="12"/>
  <c r="G46" i="12" s="1"/>
  <c r="J45" i="12"/>
  <c r="F46" i="12" s="1"/>
  <c r="I46" i="12" s="1"/>
  <c r="L47" i="11"/>
  <c r="H48" i="11" s="1"/>
  <c r="K47" i="11"/>
  <c r="G48" i="11" s="1"/>
  <c r="J47" i="11"/>
  <c r="F48" i="11" s="1"/>
  <c r="I48" i="11" s="1"/>
  <c r="L45" i="10"/>
  <c r="H46" i="10" s="1"/>
  <c r="K45" i="10"/>
  <c r="G46" i="10" s="1"/>
  <c r="J45" i="10"/>
  <c r="F46" i="10" s="1"/>
  <c r="I46" i="10" s="1"/>
  <c r="I44" i="9"/>
  <c r="L43" i="7"/>
  <c r="H44" i="7" s="1"/>
  <c r="K43" i="7"/>
  <c r="G44" i="7" s="1"/>
  <c r="J43" i="7"/>
  <c r="F44" i="7" s="1"/>
  <c r="I44" i="7" s="1"/>
  <c r="K43" i="8"/>
  <c r="G44" i="8" s="1"/>
  <c r="J43" i="8"/>
  <c r="F44" i="8" s="1"/>
  <c r="L43" i="13" l="1"/>
  <c r="H44" i="13" s="1"/>
  <c r="K43" i="13"/>
  <c r="G44" i="13" s="1"/>
  <c r="J43" i="13"/>
  <c r="F44" i="13" s="1"/>
  <c r="I44" i="13" s="1"/>
  <c r="L46" i="12"/>
  <c r="H47" i="12" s="1"/>
  <c r="K46" i="12"/>
  <c r="G47" i="12" s="1"/>
  <c r="J46" i="12"/>
  <c r="F47" i="12" s="1"/>
  <c r="I47" i="12" s="1"/>
  <c r="K48" i="11"/>
  <c r="G49" i="11" s="1"/>
  <c r="J48" i="11"/>
  <c r="F49" i="11" s="1"/>
  <c r="L48" i="11"/>
  <c r="H49" i="11" s="1"/>
  <c r="L46" i="10"/>
  <c r="H47" i="10" s="1"/>
  <c r="K46" i="10"/>
  <c r="G47" i="10" s="1"/>
  <c r="J46" i="10"/>
  <c r="F47" i="10" s="1"/>
  <c r="I47" i="10" s="1"/>
  <c r="K44" i="9"/>
  <c r="G45" i="9" s="1"/>
  <c r="L44" i="9"/>
  <c r="H45" i="9" s="1"/>
  <c r="J44" i="9"/>
  <c r="F45" i="9" s="1"/>
  <c r="I45" i="9" s="1"/>
  <c r="K44" i="7"/>
  <c r="G45" i="7" s="1"/>
  <c r="J44" i="7"/>
  <c r="F45" i="7" s="1"/>
  <c r="I45" i="7" s="1"/>
  <c r="L44" i="7"/>
  <c r="H45" i="7" s="1"/>
  <c r="I44" i="8"/>
  <c r="L44" i="8" s="1"/>
  <c r="H45" i="8" s="1"/>
  <c r="L44" i="13" l="1"/>
  <c r="H45" i="13" s="1"/>
  <c r="K44" i="13"/>
  <c r="G45" i="13" s="1"/>
  <c r="J44" i="13"/>
  <c r="F45" i="13" s="1"/>
  <c r="I45" i="13" s="1"/>
  <c r="L47" i="12"/>
  <c r="H48" i="12" s="1"/>
  <c r="J47" i="12"/>
  <c r="F48" i="12" s="1"/>
  <c r="I48" i="12" s="1"/>
  <c r="K47" i="12"/>
  <c r="G48" i="12" s="1"/>
  <c r="I49" i="11"/>
  <c r="L47" i="10"/>
  <c r="H48" i="10" s="1"/>
  <c r="K47" i="10"/>
  <c r="G48" i="10" s="1"/>
  <c r="J47" i="10"/>
  <c r="F48" i="10" s="1"/>
  <c r="I48" i="10" s="1"/>
  <c r="L45" i="9"/>
  <c r="H46" i="9" s="1"/>
  <c r="K45" i="9"/>
  <c r="G46" i="9" s="1"/>
  <c r="J45" i="9"/>
  <c r="F46" i="9" s="1"/>
  <c r="I46" i="9" s="1"/>
  <c r="J45" i="7"/>
  <c r="F46" i="7" s="1"/>
  <c r="L45" i="7"/>
  <c r="H46" i="7" s="1"/>
  <c r="K45" i="7"/>
  <c r="G46" i="7" s="1"/>
  <c r="K44" i="8"/>
  <c r="G45" i="8" s="1"/>
  <c r="J44" i="8"/>
  <c r="F45" i="8" s="1"/>
  <c r="I45" i="8" s="1"/>
  <c r="L45" i="8" s="1"/>
  <c r="H46" i="8" s="1"/>
  <c r="L45" i="13" l="1"/>
  <c r="H46" i="13" s="1"/>
  <c r="K45" i="13"/>
  <c r="G46" i="13" s="1"/>
  <c r="J45" i="13"/>
  <c r="F46" i="13" s="1"/>
  <c r="I46" i="13" s="1"/>
  <c r="K48" i="12"/>
  <c r="G49" i="12" s="1"/>
  <c r="L48" i="12"/>
  <c r="H49" i="12" s="1"/>
  <c r="J48" i="12"/>
  <c r="F49" i="12" s="1"/>
  <c r="I49" i="12" s="1"/>
  <c r="L49" i="11"/>
  <c r="H50" i="11" s="1"/>
  <c r="K49" i="11"/>
  <c r="G50" i="11" s="1"/>
  <c r="J49" i="11"/>
  <c r="F50" i="11" s="1"/>
  <c r="I50" i="11" s="1"/>
  <c r="L48" i="10"/>
  <c r="H49" i="10" s="1"/>
  <c r="K48" i="10"/>
  <c r="G49" i="10" s="1"/>
  <c r="J48" i="10"/>
  <c r="F49" i="10" s="1"/>
  <c r="I49" i="10" s="1"/>
  <c r="L46" i="9"/>
  <c r="H47" i="9" s="1"/>
  <c r="K46" i="9"/>
  <c r="G47" i="9" s="1"/>
  <c r="J46" i="9"/>
  <c r="F47" i="9" s="1"/>
  <c r="I47" i="9" s="1"/>
  <c r="I46" i="7"/>
  <c r="K45" i="8"/>
  <c r="G46" i="8" s="1"/>
  <c r="J45" i="8"/>
  <c r="F46" i="8" s="1"/>
  <c r="J46" i="13" l="1"/>
  <c r="F47" i="13" s="1"/>
  <c r="I47" i="13" s="1"/>
  <c r="L46" i="13"/>
  <c r="H47" i="13" s="1"/>
  <c r="K46" i="13"/>
  <c r="G47" i="13" s="1"/>
  <c r="L49" i="12"/>
  <c r="H50" i="12" s="1"/>
  <c r="K49" i="12"/>
  <c r="G50" i="12" s="1"/>
  <c r="J49" i="12"/>
  <c r="F50" i="12" s="1"/>
  <c r="I50" i="12" s="1"/>
  <c r="K50" i="11"/>
  <c r="G51" i="11" s="1"/>
  <c r="J50" i="11"/>
  <c r="F51" i="11" s="1"/>
  <c r="I51" i="11" s="1"/>
  <c r="L50" i="11"/>
  <c r="H51" i="11" s="1"/>
  <c r="L49" i="10"/>
  <c r="H50" i="10" s="1"/>
  <c r="K49" i="10"/>
  <c r="G50" i="10" s="1"/>
  <c r="J49" i="10"/>
  <c r="F50" i="10" s="1"/>
  <c r="I50" i="10" s="1"/>
  <c r="L47" i="9"/>
  <c r="H48" i="9" s="1"/>
  <c r="J47" i="9"/>
  <c r="F48" i="9" s="1"/>
  <c r="K47" i="9"/>
  <c r="G48" i="9" s="1"/>
  <c r="L46" i="7"/>
  <c r="H47" i="7" s="1"/>
  <c r="J46" i="7"/>
  <c r="F47" i="7" s="1"/>
  <c r="I47" i="7" s="1"/>
  <c r="K46" i="7"/>
  <c r="G47" i="7" s="1"/>
  <c r="I46" i="8"/>
  <c r="L46" i="8" s="1"/>
  <c r="H47" i="8" s="1"/>
  <c r="L47" i="13" l="1"/>
  <c r="H48" i="13" s="1"/>
  <c r="K47" i="13"/>
  <c r="G48" i="13" s="1"/>
  <c r="J47" i="13"/>
  <c r="F48" i="13" s="1"/>
  <c r="I48" i="13" s="1"/>
  <c r="J50" i="12"/>
  <c r="F51" i="12" s="1"/>
  <c r="L50" i="12"/>
  <c r="H51" i="12" s="1"/>
  <c r="K50" i="12"/>
  <c r="G51" i="12" s="1"/>
  <c r="L51" i="11"/>
  <c r="H52" i="11" s="1"/>
  <c r="K51" i="11"/>
  <c r="G52" i="11" s="1"/>
  <c r="J51" i="11"/>
  <c r="F52" i="11" s="1"/>
  <c r="I52" i="11" s="1"/>
  <c r="K50" i="10"/>
  <c r="G51" i="10" s="1"/>
  <c r="J50" i="10"/>
  <c r="F51" i="10" s="1"/>
  <c r="I51" i="10" s="1"/>
  <c r="L50" i="10"/>
  <c r="H51" i="10" s="1"/>
  <c r="I48" i="9"/>
  <c r="K47" i="7"/>
  <c r="G48" i="7" s="1"/>
  <c r="J47" i="7"/>
  <c r="F48" i="7" s="1"/>
  <c r="I48" i="7" s="1"/>
  <c r="L47" i="7"/>
  <c r="H48" i="7" s="1"/>
  <c r="K46" i="8"/>
  <c r="G47" i="8" s="1"/>
  <c r="J46" i="8"/>
  <c r="F47" i="8" s="1"/>
  <c r="I47" i="8" s="1"/>
  <c r="L47" i="8" s="1"/>
  <c r="H48" i="8" s="1"/>
  <c r="J48" i="13" l="1"/>
  <c r="F49" i="13" s="1"/>
  <c r="L48" i="13"/>
  <c r="H49" i="13" s="1"/>
  <c r="K48" i="13"/>
  <c r="G49" i="13" s="1"/>
  <c r="I51" i="12"/>
  <c r="K52" i="11"/>
  <c r="G53" i="11" s="1"/>
  <c r="J52" i="11"/>
  <c r="F53" i="11" s="1"/>
  <c r="L52" i="11"/>
  <c r="H53" i="11" s="1"/>
  <c r="L51" i="10"/>
  <c r="H52" i="10" s="1"/>
  <c r="K51" i="10"/>
  <c r="G52" i="10" s="1"/>
  <c r="J51" i="10"/>
  <c r="F52" i="10" s="1"/>
  <c r="I52" i="10" s="1"/>
  <c r="K48" i="9"/>
  <c r="G49" i="9" s="1"/>
  <c r="J48" i="9"/>
  <c r="F49" i="9" s="1"/>
  <c r="L48" i="9"/>
  <c r="H49" i="9" s="1"/>
  <c r="L48" i="7"/>
  <c r="H49" i="7" s="1"/>
  <c r="K48" i="7"/>
  <c r="G49" i="7" s="1"/>
  <c r="J48" i="7"/>
  <c r="F49" i="7" s="1"/>
  <c r="K47" i="8"/>
  <c r="G48" i="8" s="1"/>
  <c r="J47" i="8"/>
  <c r="F48" i="8" s="1"/>
  <c r="I49" i="13" l="1"/>
  <c r="L51" i="12"/>
  <c r="H52" i="12" s="1"/>
  <c r="K51" i="12"/>
  <c r="G52" i="12" s="1"/>
  <c r="J51" i="12"/>
  <c r="F52" i="12" s="1"/>
  <c r="I52" i="12" s="1"/>
  <c r="I53" i="11"/>
  <c r="K52" i="10"/>
  <c r="G53" i="10" s="1"/>
  <c r="L52" i="10"/>
  <c r="H53" i="10" s="1"/>
  <c r="J52" i="10"/>
  <c r="F53" i="10" s="1"/>
  <c r="I53" i="10" s="1"/>
  <c r="I49" i="9"/>
  <c r="I49" i="7"/>
  <c r="L49" i="7"/>
  <c r="H50" i="7" s="1"/>
  <c r="K49" i="7"/>
  <c r="G50" i="7" s="1"/>
  <c r="J49" i="7"/>
  <c r="F50" i="7" s="1"/>
  <c r="I50" i="7" s="1"/>
  <c r="I48" i="8"/>
  <c r="L48" i="8" s="1"/>
  <c r="H49" i="8" s="1"/>
  <c r="L49" i="13" l="1"/>
  <c r="H50" i="13" s="1"/>
  <c r="K49" i="13"/>
  <c r="G50" i="13" s="1"/>
  <c r="J49" i="13"/>
  <c r="F50" i="13" s="1"/>
  <c r="I50" i="13" s="1"/>
  <c r="L52" i="12"/>
  <c r="H53" i="12" s="1"/>
  <c r="J52" i="12"/>
  <c r="F53" i="12" s="1"/>
  <c r="K52" i="12"/>
  <c r="G53" i="12" s="1"/>
  <c r="L53" i="11"/>
  <c r="H54" i="11" s="1"/>
  <c r="K53" i="11"/>
  <c r="G54" i="11" s="1"/>
  <c r="J53" i="11"/>
  <c r="F54" i="11" s="1"/>
  <c r="I54" i="11" s="1"/>
  <c r="L53" i="10"/>
  <c r="H54" i="10" s="1"/>
  <c r="K53" i="10"/>
  <c r="G54" i="10" s="1"/>
  <c r="J53" i="10"/>
  <c r="F54" i="10" s="1"/>
  <c r="I54" i="10" s="1"/>
  <c r="L49" i="9"/>
  <c r="H50" i="9" s="1"/>
  <c r="K49" i="9"/>
  <c r="G50" i="9" s="1"/>
  <c r="J49" i="9"/>
  <c r="F50" i="9" s="1"/>
  <c r="I50" i="9" s="1"/>
  <c r="L50" i="7"/>
  <c r="H51" i="7" s="1"/>
  <c r="K50" i="7"/>
  <c r="G51" i="7" s="1"/>
  <c r="J50" i="7"/>
  <c r="F51" i="7" s="1"/>
  <c r="K48" i="8"/>
  <c r="G49" i="8" s="1"/>
  <c r="J48" i="8"/>
  <c r="F49" i="8" s="1"/>
  <c r="L50" i="13" l="1"/>
  <c r="H51" i="13" s="1"/>
  <c r="K50" i="13"/>
  <c r="G51" i="13" s="1"/>
  <c r="J50" i="13"/>
  <c r="F51" i="13" s="1"/>
  <c r="I51" i="13" s="1"/>
  <c r="I53" i="12"/>
  <c r="L54" i="11"/>
  <c r="H55" i="11" s="1"/>
  <c r="K54" i="11"/>
  <c r="G55" i="11" s="1"/>
  <c r="J54" i="11"/>
  <c r="F55" i="11" s="1"/>
  <c r="I55" i="11" s="1"/>
  <c r="L54" i="10"/>
  <c r="H55" i="10" s="1"/>
  <c r="K54" i="10"/>
  <c r="G55" i="10" s="1"/>
  <c r="J54" i="10"/>
  <c r="F55" i="10" s="1"/>
  <c r="I55" i="10" s="1"/>
  <c r="L50" i="9"/>
  <c r="H51" i="9" s="1"/>
  <c r="J50" i="9"/>
  <c r="F51" i="9" s="1"/>
  <c r="K50" i="9"/>
  <c r="G51" i="9" s="1"/>
  <c r="I51" i="7"/>
  <c r="L51" i="7" s="1"/>
  <c r="H52" i="7" s="1"/>
  <c r="K51" i="7"/>
  <c r="G52" i="7" s="1"/>
  <c r="J51" i="7"/>
  <c r="F52" i="7" s="1"/>
  <c r="I52" i="7" s="1"/>
  <c r="I49" i="8"/>
  <c r="L49" i="8" s="1"/>
  <c r="H50" i="8" s="1"/>
  <c r="L51" i="13" l="1"/>
  <c r="H52" i="13" s="1"/>
  <c r="K51" i="13"/>
  <c r="G52" i="13" s="1"/>
  <c r="J51" i="13"/>
  <c r="F52" i="13" s="1"/>
  <c r="I52" i="13" s="1"/>
  <c r="L53" i="12"/>
  <c r="H54" i="12" s="1"/>
  <c r="J53" i="12"/>
  <c r="F54" i="12" s="1"/>
  <c r="K53" i="12"/>
  <c r="G54" i="12" s="1"/>
  <c r="L55" i="11"/>
  <c r="H56" i="11" s="1"/>
  <c r="K55" i="11"/>
  <c r="G56" i="11" s="1"/>
  <c r="J55" i="11"/>
  <c r="F56" i="11" s="1"/>
  <c r="I56" i="11" s="1"/>
  <c r="L55" i="10"/>
  <c r="H56" i="10" s="1"/>
  <c r="K55" i="10"/>
  <c r="G56" i="10" s="1"/>
  <c r="J55" i="10"/>
  <c r="F56" i="10" s="1"/>
  <c r="I56" i="10" s="1"/>
  <c r="I51" i="9"/>
  <c r="K52" i="7"/>
  <c r="G53" i="7" s="1"/>
  <c r="J52" i="7"/>
  <c r="F53" i="7" s="1"/>
  <c r="L52" i="7"/>
  <c r="H53" i="7" s="1"/>
  <c r="K49" i="8"/>
  <c r="G50" i="8" s="1"/>
  <c r="J49" i="8"/>
  <c r="F50" i="8" s="1"/>
  <c r="I50" i="8" s="1"/>
  <c r="L50" i="8" s="1"/>
  <c r="H51" i="8" s="1"/>
  <c r="L52" i="13" l="1"/>
  <c r="H53" i="13" s="1"/>
  <c r="K52" i="13"/>
  <c r="G53" i="13" s="1"/>
  <c r="J52" i="13"/>
  <c r="F53" i="13" s="1"/>
  <c r="I53" i="13" s="1"/>
  <c r="I54" i="12"/>
  <c r="L56" i="11"/>
  <c r="H57" i="11" s="1"/>
  <c r="K56" i="11"/>
  <c r="G57" i="11" s="1"/>
  <c r="J56" i="11"/>
  <c r="F57" i="11" s="1"/>
  <c r="I57" i="11" s="1"/>
  <c r="L56" i="10"/>
  <c r="H57" i="10" s="1"/>
  <c r="K56" i="10"/>
  <c r="G57" i="10" s="1"/>
  <c r="J56" i="10"/>
  <c r="F57" i="10" s="1"/>
  <c r="I57" i="10" s="1"/>
  <c r="L51" i="9"/>
  <c r="H52" i="9" s="1"/>
  <c r="J51" i="9"/>
  <c r="F52" i="9" s="1"/>
  <c r="I52" i="9" s="1"/>
  <c r="K51" i="9"/>
  <c r="G52" i="9" s="1"/>
  <c r="I53" i="7"/>
  <c r="K50" i="8"/>
  <c r="G51" i="8" s="1"/>
  <c r="J50" i="8"/>
  <c r="F51" i="8" s="1"/>
  <c r="L53" i="13" l="1"/>
  <c r="H54" i="13" s="1"/>
  <c r="K53" i="13"/>
  <c r="G54" i="13" s="1"/>
  <c r="J53" i="13"/>
  <c r="F54" i="13" s="1"/>
  <c r="I54" i="13" s="1"/>
  <c r="L54" i="12"/>
  <c r="H55" i="12" s="1"/>
  <c r="K54" i="12"/>
  <c r="G55" i="12" s="1"/>
  <c r="J54" i="12"/>
  <c r="F55" i="12" s="1"/>
  <c r="I55" i="12" s="1"/>
  <c r="L57" i="11"/>
  <c r="H58" i="11" s="1"/>
  <c r="K57" i="11"/>
  <c r="G58" i="11" s="1"/>
  <c r="J57" i="11"/>
  <c r="F58" i="11" s="1"/>
  <c r="I58" i="11" s="1"/>
  <c r="L57" i="10"/>
  <c r="H58" i="10" s="1"/>
  <c r="K57" i="10"/>
  <c r="G58" i="10" s="1"/>
  <c r="J57" i="10"/>
  <c r="F58" i="10" s="1"/>
  <c r="I58" i="10" s="1"/>
  <c r="L52" i="9"/>
  <c r="H53" i="9" s="1"/>
  <c r="K52" i="9"/>
  <c r="G53" i="9" s="1"/>
  <c r="J52" i="9"/>
  <c r="F53" i="9" s="1"/>
  <c r="I53" i="9" s="1"/>
  <c r="L53" i="7"/>
  <c r="H54" i="7" s="1"/>
  <c r="K53" i="7"/>
  <c r="G54" i="7" s="1"/>
  <c r="J53" i="7"/>
  <c r="F54" i="7" s="1"/>
  <c r="I51" i="8"/>
  <c r="L51" i="8" s="1"/>
  <c r="H52" i="8" s="1"/>
  <c r="K54" i="13" l="1"/>
  <c r="G55" i="13" s="1"/>
  <c r="L54" i="13"/>
  <c r="H55" i="13" s="1"/>
  <c r="J54" i="13"/>
  <c r="F55" i="13" s="1"/>
  <c r="I55" i="13" s="1"/>
  <c r="L55" i="12"/>
  <c r="H56" i="12" s="1"/>
  <c r="J55" i="12"/>
  <c r="F56" i="12" s="1"/>
  <c r="I56" i="12" s="1"/>
  <c r="K55" i="12"/>
  <c r="G56" i="12" s="1"/>
  <c r="J58" i="11"/>
  <c r="F59" i="11" s="1"/>
  <c r="I59" i="11" s="1"/>
  <c r="L58" i="11"/>
  <c r="H59" i="11" s="1"/>
  <c r="K58" i="11"/>
  <c r="G59" i="11" s="1"/>
  <c r="L58" i="10"/>
  <c r="H59" i="10" s="1"/>
  <c r="J58" i="10"/>
  <c r="F59" i="10" s="1"/>
  <c r="I59" i="10" s="1"/>
  <c r="K58" i="10"/>
  <c r="G59" i="10" s="1"/>
  <c r="L53" i="9"/>
  <c r="H54" i="9" s="1"/>
  <c r="K53" i="9"/>
  <c r="G54" i="9" s="1"/>
  <c r="J53" i="9"/>
  <c r="F54" i="9" s="1"/>
  <c r="I54" i="9" s="1"/>
  <c r="I54" i="7"/>
  <c r="L54" i="7" s="1"/>
  <c r="H55" i="7" s="1"/>
  <c r="K51" i="8"/>
  <c r="G52" i="8" s="1"/>
  <c r="J51" i="8"/>
  <c r="F52" i="8" s="1"/>
  <c r="I52" i="8" s="1"/>
  <c r="L52" i="8" s="1"/>
  <c r="H53" i="8" s="1"/>
  <c r="L55" i="13" l="1"/>
  <c r="H56" i="13" s="1"/>
  <c r="K55" i="13"/>
  <c r="G56" i="13" s="1"/>
  <c r="J55" i="13"/>
  <c r="F56" i="13" s="1"/>
  <c r="I56" i="13" s="1"/>
  <c r="L56" i="12"/>
  <c r="H57" i="12" s="1"/>
  <c r="K56" i="12"/>
  <c r="G57" i="12" s="1"/>
  <c r="J56" i="12"/>
  <c r="F57" i="12" s="1"/>
  <c r="I57" i="12" s="1"/>
  <c r="L59" i="11"/>
  <c r="H60" i="11" s="1"/>
  <c r="K59" i="11"/>
  <c r="G60" i="11" s="1"/>
  <c r="J59" i="11"/>
  <c r="F60" i="11" s="1"/>
  <c r="L59" i="10"/>
  <c r="H60" i="10" s="1"/>
  <c r="K59" i="10"/>
  <c r="G60" i="10" s="1"/>
  <c r="J59" i="10"/>
  <c r="F60" i="10" s="1"/>
  <c r="I60" i="10" s="1"/>
  <c r="J54" i="9"/>
  <c r="F55" i="9" s="1"/>
  <c r="L54" i="9"/>
  <c r="H55" i="9" s="1"/>
  <c r="K54" i="9"/>
  <c r="G55" i="9" s="1"/>
  <c r="J54" i="7"/>
  <c r="F55" i="7" s="1"/>
  <c r="K54" i="7"/>
  <c r="G55" i="7" s="1"/>
  <c r="K52" i="8"/>
  <c r="G53" i="8" s="1"/>
  <c r="J52" i="8"/>
  <c r="F53" i="8" s="1"/>
  <c r="L56" i="13" l="1"/>
  <c r="H57" i="13" s="1"/>
  <c r="J56" i="13"/>
  <c r="F57" i="13" s="1"/>
  <c r="K56" i="13"/>
  <c r="G57" i="13" s="1"/>
  <c r="L57" i="12"/>
  <c r="H58" i="12" s="1"/>
  <c r="K57" i="12"/>
  <c r="G58" i="12" s="1"/>
  <c r="J57" i="12"/>
  <c r="F58" i="12" s="1"/>
  <c r="I58" i="12" s="1"/>
  <c r="I60" i="11"/>
  <c r="L60" i="10"/>
  <c r="H61" i="10" s="1"/>
  <c r="K60" i="10"/>
  <c r="G61" i="10" s="1"/>
  <c r="J60" i="10"/>
  <c r="F61" i="10" s="1"/>
  <c r="I61" i="10" s="1"/>
  <c r="I55" i="9"/>
  <c r="I55" i="7"/>
  <c r="I53" i="8"/>
  <c r="L53" i="8" s="1"/>
  <c r="H54" i="8" s="1"/>
  <c r="I57" i="13" l="1"/>
  <c r="K58" i="12"/>
  <c r="G59" i="12" s="1"/>
  <c r="J58" i="12"/>
  <c r="F59" i="12" s="1"/>
  <c r="I59" i="12" s="1"/>
  <c r="L58" i="12"/>
  <c r="H59" i="12" s="1"/>
  <c r="L60" i="11"/>
  <c r="H61" i="11" s="1"/>
  <c r="K60" i="11"/>
  <c r="G61" i="11" s="1"/>
  <c r="J60" i="11"/>
  <c r="F61" i="11" s="1"/>
  <c r="I61" i="11" s="1"/>
  <c r="L61" i="10"/>
  <c r="H62" i="10" s="1"/>
  <c r="K61" i="10"/>
  <c r="G62" i="10" s="1"/>
  <c r="J61" i="10"/>
  <c r="F62" i="10" s="1"/>
  <c r="I62" i="10" s="1"/>
  <c r="L55" i="9"/>
  <c r="H56" i="9" s="1"/>
  <c r="J55" i="9"/>
  <c r="F56" i="9" s="1"/>
  <c r="I56" i="9" s="1"/>
  <c r="K55" i="9"/>
  <c r="G56" i="9" s="1"/>
  <c r="L55" i="7"/>
  <c r="H56" i="7" s="1"/>
  <c r="K55" i="7"/>
  <c r="G56" i="7" s="1"/>
  <c r="J55" i="7"/>
  <c r="F56" i="7" s="1"/>
  <c r="I56" i="7" s="1"/>
  <c r="K53" i="8"/>
  <c r="G54" i="8" s="1"/>
  <c r="J53" i="8"/>
  <c r="F54" i="8" s="1"/>
  <c r="L57" i="13" l="1"/>
  <c r="H58" i="13" s="1"/>
  <c r="K57" i="13"/>
  <c r="G58" i="13" s="1"/>
  <c r="J57" i="13"/>
  <c r="F58" i="13" s="1"/>
  <c r="I58" i="13" s="1"/>
  <c r="L59" i="12"/>
  <c r="H60" i="12" s="1"/>
  <c r="J59" i="12"/>
  <c r="F60" i="12" s="1"/>
  <c r="K59" i="12"/>
  <c r="G60" i="12" s="1"/>
  <c r="L61" i="11"/>
  <c r="H62" i="11" s="1"/>
  <c r="K61" i="11"/>
  <c r="G62" i="11" s="1"/>
  <c r="J61" i="11"/>
  <c r="F62" i="11" s="1"/>
  <c r="I62" i="11" s="1"/>
  <c r="L62" i="10"/>
  <c r="H63" i="10" s="1"/>
  <c r="K62" i="10"/>
  <c r="G63" i="10" s="1"/>
  <c r="J62" i="10"/>
  <c r="F63" i="10" s="1"/>
  <c r="I63" i="10" s="1"/>
  <c r="L56" i="9"/>
  <c r="H57" i="9" s="1"/>
  <c r="K56" i="9"/>
  <c r="G57" i="9" s="1"/>
  <c r="J56" i="9"/>
  <c r="F57" i="9" s="1"/>
  <c r="I57" i="9" s="1"/>
  <c r="L56" i="7"/>
  <c r="H57" i="7" s="1"/>
  <c r="K56" i="7"/>
  <c r="G57" i="7" s="1"/>
  <c r="J56" i="7"/>
  <c r="F57" i="7" s="1"/>
  <c r="I57" i="7" s="1"/>
  <c r="I54" i="8"/>
  <c r="L54" i="8" s="1"/>
  <c r="H55" i="8" s="1"/>
  <c r="L58" i="13" l="1"/>
  <c r="H59" i="13" s="1"/>
  <c r="K58" i="13"/>
  <c r="G59" i="13" s="1"/>
  <c r="J58" i="13"/>
  <c r="F59" i="13" s="1"/>
  <c r="I59" i="13" s="1"/>
  <c r="I60" i="12"/>
  <c r="J62" i="11"/>
  <c r="F63" i="11" s="1"/>
  <c r="I63" i="11" s="1"/>
  <c r="L62" i="11"/>
  <c r="H63" i="11" s="1"/>
  <c r="K62" i="11"/>
  <c r="G63" i="11" s="1"/>
  <c r="L63" i="10"/>
  <c r="H64" i="10" s="1"/>
  <c r="K63" i="10"/>
  <c r="G64" i="10" s="1"/>
  <c r="J63" i="10"/>
  <c r="F64" i="10" s="1"/>
  <c r="I64" i="10" s="1"/>
  <c r="L57" i="9"/>
  <c r="H58" i="9" s="1"/>
  <c r="K57" i="9"/>
  <c r="G58" i="9" s="1"/>
  <c r="J57" i="9"/>
  <c r="F58" i="9" s="1"/>
  <c r="I58" i="9" s="1"/>
  <c r="L57" i="7"/>
  <c r="H58" i="7" s="1"/>
  <c r="K57" i="7"/>
  <c r="G58" i="7" s="1"/>
  <c r="J57" i="7"/>
  <c r="F58" i="7" s="1"/>
  <c r="I58" i="7" s="1"/>
  <c r="K54" i="8"/>
  <c r="G55" i="8" s="1"/>
  <c r="J54" i="8"/>
  <c r="F55" i="8" s="1"/>
  <c r="L59" i="13" l="1"/>
  <c r="H60" i="13" s="1"/>
  <c r="K59" i="13"/>
  <c r="G60" i="13" s="1"/>
  <c r="J59" i="13"/>
  <c r="F60" i="13" s="1"/>
  <c r="I60" i="13" s="1"/>
  <c r="J60" i="12"/>
  <c r="F61" i="12" s="1"/>
  <c r="L60" i="12"/>
  <c r="H61" i="12" s="1"/>
  <c r="K60" i="12"/>
  <c r="G61" i="12" s="1"/>
  <c r="L63" i="11"/>
  <c r="H64" i="11" s="1"/>
  <c r="K63" i="11"/>
  <c r="G64" i="11" s="1"/>
  <c r="J63" i="11"/>
  <c r="F64" i="11" s="1"/>
  <c r="I64" i="11" s="1"/>
  <c r="L64" i="10"/>
  <c r="H65" i="10" s="1"/>
  <c r="J64" i="10"/>
  <c r="F65" i="10" s="1"/>
  <c r="K64" i="10"/>
  <c r="G65" i="10" s="1"/>
  <c r="J58" i="9"/>
  <c r="F59" i="9" s="1"/>
  <c r="I59" i="9" s="1"/>
  <c r="L58" i="9"/>
  <c r="H59" i="9" s="1"/>
  <c r="K58" i="9"/>
  <c r="G59" i="9" s="1"/>
  <c r="K58" i="7"/>
  <c r="G59" i="7" s="1"/>
  <c r="L58" i="7"/>
  <c r="H59" i="7" s="1"/>
  <c r="J58" i="7"/>
  <c r="F59" i="7" s="1"/>
  <c r="I59" i="7" s="1"/>
  <c r="I55" i="8"/>
  <c r="L55" i="8" s="1"/>
  <c r="H56" i="8" s="1"/>
  <c r="L60" i="13" l="1"/>
  <c r="H61" i="13" s="1"/>
  <c r="K60" i="13"/>
  <c r="G61" i="13" s="1"/>
  <c r="J60" i="13"/>
  <c r="F61" i="13" s="1"/>
  <c r="I61" i="13" s="1"/>
  <c r="I61" i="12"/>
  <c r="J64" i="11"/>
  <c r="F65" i="11" s="1"/>
  <c r="L64" i="11"/>
  <c r="H65" i="11" s="1"/>
  <c r="K64" i="11"/>
  <c r="G65" i="11" s="1"/>
  <c r="I65" i="10"/>
  <c r="L59" i="9"/>
  <c r="H60" i="9" s="1"/>
  <c r="J59" i="9"/>
  <c r="F60" i="9" s="1"/>
  <c r="K59" i="9"/>
  <c r="G60" i="9" s="1"/>
  <c r="K59" i="7"/>
  <c r="G60" i="7" s="1"/>
  <c r="J59" i="7"/>
  <c r="F60" i="7" s="1"/>
  <c r="I60" i="7" s="1"/>
  <c r="L59" i="7"/>
  <c r="H60" i="7" s="1"/>
  <c r="K60" i="7"/>
  <c r="G61" i="7" s="1"/>
  <c r="L60" i="7"/>
  <c r="H61" i="7" s="1"/>
  <c r="J60" i="7"/>
  <c r="F61" i="7" s="1"/>
  <c r="I61" i="7" s="1"/>
  <c r="K55" i="8"/>
  <c r="G56" i="8" s="1"/>
  <c r="J55" i="8"/>
  <c r="F56" i="8" s="1"/>
  <c r="I56" i="8" s="1"/>
  <c r="L56" i="8" s="1"/>
  <c r="H57" i="8" s="1"/>
  <c r="L61" i="13" l="1"/>
  <c r="H62" i="13" s="1"/>
  <c r="K61" i="13"/>
  <c r="G62" i="13" s="1"/>
  <c r="J61" i="13"/>
  <c r="F62" i="13" s="1"/>
  <c r="I62" i="13" s="1"/>
  <c r="L61" i="12"/>
  <c r="H62" i="12" s="1"/>
  <c r="J61" i="12"/>
  <c r="F62" i="12" s="1"/>
  <c r="I62" i="12" s="1"/>
  <c r="K61" i="12"/>
  <c r="G62" i="12" s="1"/>
  <c r="I65" i="11"/>
  <c r="L65" i="10"/>
  <c r="H66" i="10" s="1"/>
  <c r="K65" i="10"/>
  <c r="G66" i="10" s="1"/>
  <c r="J65" i="10"/>
  <c r="F66" i="10" s="1"/>
  <c r="I66" i="10" s="1"/>
  <c r="I60" i="9"/>
  <c r="L61" i="7"/>
  <c r="H62" i="7" s="1"/>
  <c r="J61" i="7"/>
  <c r="F62" i="7" s="1"/>
  <c r="I62" i="7" s="1"/>
  <c r="K61" i="7"/>
  <c r="G62" i="7" s="1"/>
  <c r="K56" i="8"/>
  <c r="G57" i="8" s="1"/>
  <c r="J56" i="8"/>
  <c r="F57" i="8" s="1"/>
  <c r="J62" i="13" l="1"/>
  <c r="F63" i="13" s="1"/>
  <c r="I63" i="13" s="1"/>
  <c r="L62" i="13"/>
  <c r="H63" i="13" s="1"/>
  <c r="K62" i="13"/>
  <c r="G63" i="13" s="1"/>
  <c r="J62" i="12"/>
  <c r="F63" i="12" s="1"/>
  <c r="I63" i="12" s="1"/>
  <c r="K62" i="12"/>
  <c r="G63" i="12" s="1"/>
  <c r="L62" i="12"/>
  <c r="H63" i="12" s="1"/>
  <c r="L65" i="11"/>
  <c r="H66" i="11" s="1"/>
  <c r="K65" i="11"/>
  <c r="G66" i="11" s="1"/>
  <c r="J65" i="11"/>
  <c r="F66" i="11" s="1"/>
  <c r="I66" i="11" s="1"/>
  <c r="L66" i="10"/>
  <c r="H67" i="10" s="1"/>
  <c r="K66" i="10"/>
  <c r="G67" i="10" s="1"/>
  <c r="J66" i="10"/>
  <c r="F67" i="10" s="1"/>
  <c r="I67" i="10" s="1"/>
  <c r="K60" i="9"/>
  <c r="G61" i="9" s="1"/>
  <c r="J60" i="9"/>
  <c r="F61" i="9" s="1"/>
  <c r="I61" i="9" s="1"/>
  <c r="L60" i="9"/>
  <c r="H61" i="9" s="1"/>
  <c r="J62" i="7"/>
  <c r="F63" i="7" s="1"/>
  <c r="I63" i="7" s="1"/>
  <c r="L62" i="7"/>
  <c r="H63" i="7" s="1"/>
  <c r="K62" i="7"/>
  <c r="G63" i="7" s="1"/>
  <c r="I57" i="8"/>
  <c r="L57" i="8" s="1"/>
  <c r="H58" i="8" s="1"/>
  <c r="L63" i="13" l="1"/>
  <c r="H64" i="13" s="1"/>
  <c r="K63" i="13"/>
  <c r="G64" i="13" s="1"/>
  <c r="J63" i="13"/>
  <c r="F64" i="13" s="1"/>
  <c r="I64" i="13" s="1"/>
  <c r="L63" i="12"/>
  <c r="H64" i="12" s="1"/>
  <c r="K63" i="12"/>
  <c r="G64" i="12" s="1"/>
  <c r="J63" i="12"/>
  <c r="F64" i="12" s="1"/>
  <c r="I64" i="12" s="1"/>
  <c r="L66" i="11"/>
  <c r="H67" i="11" s="1"/>
  <c r="K66" i="11"/>
  <c r="G67" i="11" s="1"/>
  <c r="J66" i="11"/>
  <c r="F67" i="11" s="1"/>
  <c r="I67" i="11" s="1"/>
  <c r="L67" i="10"/>
  <c r="H68" i="10" s="1"/>
  <c r="K67" i="10"/>
  <c r="G68" i="10" s="1"/>
  <c r="J67" i="10"/>
  <c r="F68" i="10" s="1"/>
  <c r="I68" i="10" s="1"/>
  <c r="L61" i="9"/>
  <c r="H62" i="9" s="1"/>
  <c r="K61" i="9"/>
  <c r="G62" i="9" s="1"/>
  <c r="J61" i="9"/>
  <c r="F62" i="9" s="1"/>
  <c r="I62" i="9" s="1"/>
  <c r="K63" i="7"/>
  <c r="G64" i="7" s="1"/>
  <c r="J63" i="7"/>
  <c r="F64" i="7" s="1"/>
  <c r="I64" i="7" s="1"/>
  <c r="L63" i="7"/>
  <c r="H64" i="7" s="1"/>
  <c r="K57" i="8"/>
  <c r="G58" i="8" s="1"/>
  <c r="J57" i="8"/>
  <c r="F58" i="8" s="1"/>
  <c r="I58" i="8" s="1"/>
  <c r="L58" i="8" s="1"/>
  <c r="H59" i="8" s="1"/>
  <c r="J64" i="13" l="1"/>
  <c r="F65" i="13" s="1"/>
  <c r="I65" i="13" s="1"/>
  <c r="L64" i="13"/>
  <c r="H65" i="13" s="1"/>
  <c r="K64" i="13"/>
  <c r="G65" i="13" s="1"/>
  <c r="K64" i="12"/>
  <c r="G65" i="12" s="1"/>
  <c r="L64" i="12"/>
  <c r="H65" i="12" s="1"/>
  <c r="J64" i="12"/>
  <c r="F65" i="12" s="1"/>
  <c r="I65" i="12" s="1"/>
  <c r="L67" i="11"/>
  <c r="H68" i="11" s="1"/>
  <c r="K67" i="11"/>
  <c r="G68" i="11" s="1"/>
  <c r="J67" i="11"/>
  <c r="F68" i="11" s="1"/>
  <c r="I68" i="11" s="1"/>
  <c r="L68" i="10"/>
  <c r="H69" i="10" s="1"/>
  <c r="K68" i="10"/>
  <c r="G69" i="10" s="1"/>
  <c r="J68" i="10"/>
  <c r="F69" i="10" s="1"/>
  <c r="I69" i="10" s="1"/>
  <c r="L62" i="9"/>
  <c r="H63" i="9" s="1"/>
  <c r="K62" i="9"/>
  <c r="G63" i="9" s="1"/>
  <c r="J62" i="9"/>
  <c r="F63" i="9" s="1"/>
  <c r="I63" i="9" s="1"/>
  <c r="K64" i="7"/>
  <c r="G65" i="7" s="1"/>
  <c r="J64" i="7"/>
  <c r="F65" i="7" s="1"/>
  <c r="L64" i="7"/>
  <c r="H65" i="7" s="1"/>
  <c r="K58" i="8"/>
  <c r="G59" i="8" s="1"/>
  <c r="J58" i="8"/>
  <c r="F59" i="8" s="1"/>
  <c r="I59" i="8" s="1"/>
  <c r="L59" i="8" s="1"/>
  <c r="H60" i="8" s="1"/>
  <c r="L65" i="13" l="1"/>
  <c r="H66" i="13" s="1"/>
  <c r="K65" i="13"/>
  <c r="G66" i="13" s="1"/>
  <c r="J65" i="13"/>
  <c r="F66" i="13" s="1"/>
  <c r="I66" i="13" s="1"/>
  <c r="L65" i="12"/>
  <c r="H66" i="12" s="1"/>
  <c r="K65" i="12"/>
  <c r="G66" i="12" s="1"/>
  <c r="J65" i="12"/>
  <c r="F66" i="12" s="1"/>
  <c r="I66" i="12" s="1"/>
  <c r="K68" i="11"/>
  <c r="G69" i="11" s="1"/>
  <c r="J68" i="11"/>
  <c r="F69" i="11" s="1"/>
  <c r="I69" i="11" s="1"/>
  <c r="L68" i="11"/>
  <c r="H69" i="11" s="1"/>
  <c r="L69" i="10"/>
  <c r="H70" i="10" s="1"/>
  <c r="K69" i="10"/>
  <c r="G70" i="10" s="1"/>
  <c r="J69" i="10"/>
  <c r="F70" i="10" s="1"/>
  <c r="I70" i="10" s="1"/>
  <c r="L63" i="9"/>
  <c r="H64" i="9" s="1"/>
  <c r="J63" i="9"/>
  <c r="F64" i="9" s="1"/>
  <c r="I64" i="9" s="1"/>
  <c r="K63" i="9"/>
  <c r="G64" i="9" s="1"/>
  <c r="I65" i="7"/>
  <c r="K59" i="8"/>
  <c r="G60" i="8" s="1"/>
  <c r="J59" i="8"/>
  <c r="F60" i="8" s="1"/>
  <c r="I60" i="8" s="1"/>
  <c r="L60" i="8" s="1"/>
  <c r="H61" i="8" s="1"/>
  <c r="L66" i="13" l="1"/>
  <c r="H67" i="13" s="1"/>
  <c r="K66" i="13"/>
  <c r="G67" i="13" s="1"/>
  <c r="J66" i="13"/>
  <c r="F67" i="13" s="1"/>
  <c r="I67" i="13" s="1"/>
  <c r="L66" i="12"/>
  <c r="H67" i="12" s="1"/>
  <c r="K66" i="12"/>
  <c r="G67" i="12" s="1"/>
  <c r="J66" i="12"/>
  <c r="F67" i="12" s="1"/>
  <c r="I67" i="12" s="1"/>
  <c r="L69" i="11"/>
  <c r="H70" i="11" s="1"/>
  <c r="K69" i="11"/>
  <c r="G70" i="11" s="1"/>
  <c r="J69" i="11"/>
  <c r="F70" i="11" s="1"/>
  <c r="I70" i="11" s="1"/>
  <c r="L70" i="10"/>
  <c r="H71" i="10" s="1"/>
  <c r="K70" i="10"/>
  <c r="G71" i="10" s="1"/>
  <c r="J70" i="10"/>
  <c r="F71" i="10" s="1"/>
  <c r="I71" i="10" s="1"/>
  <c r="K64" i="9"/>
  <c r="G65" i="9" s="1"/>
  <c r="J64" i="9"/>
  <c r="F65" i="9" s="1"/>
  <c r="L64" i="9"/>
  <c r="H65" i="9" s="1"/>
  <c r="K65" i="7"/>
  <c r="G66" i="7" s="1"/>
  <c r="J65" i="7"/>
  <c r="F66" i="7" s="1"/>
  <c r="I66" i="7" s="1"/>
  <c r="L65" i="7"/>
  <c r="H66" i="7" s="1"/>
  <c r="K60" i="8"/>
  <c r="G61" i="8" s="1"/>
  <c r="J60" i="8"/>
  <c r="F61" i="8" s="1"/>
  <c r="L67" i="13" l="1"/>
  <c r="H68" i="13" s="1"/>
  <c r="K67" i="13"/>
  <c r="G68" i="13" s="1"/>
  <c r="J67" i="13"/>
  <c r="F68" i="13" s="1"/>
  <c r="I68" i="13" s="1"/>
  <c r="L67" i="12"/>
  <c r="H68" i="12" s="1"/>
  <c r="K67" i="12"/>
  <c r="G68" i="12" s="1"/>
  <c r="J67" i="12"/>
  <c r="F68" i="12" s="1"/>
  <c r="I68" i="12" s="1"/>
  <c r="J70" i="11"/>
  <c r="F71" i="11" s="1"/>
  <c r="L70" i="11"/>
  <c r="H71" i="11" s="1"/>
  <c r="K70" i="11"/>
  <c r="G71" i="11" s="1"/>
  <c r="L71" i="10"/>
  <c r="H72" i="10" s="1"/>
  <c r="K71" i="10"/>
  <c r="G72" i="10" s="1"/>
  <c r="J71" i="10"/>
  <c r="F72" i="10" s="1"/>
  <c r="I72" i="10" s="1"/>
  <c r="I65" i="9"/>
  <c r="L66" i="7"/>
  <c r="H67" i="7" s="1"/>
  <c r="K66" i="7"/>
  <c r="G67" i="7" s="1"/>
  <c r="J66" i="7"/>
  <c r="F67" i="7" s="1"/>
  <c r="I67" i="7" s="1"/>
  <c r="I61" i="8"/>
  <c r="L61" i="8" s="1"/>
  <c r="H62" i="8" s="1"/>
  <c r="L68" i="13" l="1"/>
  <c r="H69" i="13" s="1"/>
  <c r="K68" i="13"/>
  <c r="G69" i="13" s="1"/>
  <c r="J68" i="13"/>
  <c r="F69" i="13" s="1"/>
  <c r="I69" i="13" s="1"/>
  <c r="K68" i="12"/>
  <c r="G69" i="12" s="1"/>
  <c r="L68" i="12"/>
  <c r="H69" i="12" s="1"/>
  <c r="J68" i="12"/>
  <c r="F69" i="12" s="1"/>
  <c r="I69" i="12" s="1"/>
  <c r="I71" i="11"/>
  <c r="L72" i="10"/>
  <c r="H73" i="10" s="1"/>
  <c r="K72" i="10"/>
  <c r="G73" i="10" s="1"/>
  <c r="J72" i="10"/>
  <c r="F73" i="10" s="1"/>
  <c r="I73" i="10" s="1"/>
  <c r="L65" i="9"/>
  <c r="H66" i="9" s="1"/>
  <c r="K65" i="9"/>
  <c r="G66" i="9" s="1"/>
  <c r="J65" i="9"/>
  <c r="F66" i="9" s="1"/>
  <c r="I66" i="9" s="1"/>
  <c r="L67" i="7"/>
  <c r="H68" i="7" s="1"/>
  <c r="K67" i="7"/>
  <c r="G68" i="7" s="1"/>
  <c r="J67" i="7"/>
  <c r="F68" i="7" s="1"/>
  <c r="I68" i="7" s="1"/>
  <c r="K61" i="8"/>
  <c r="G62" i="8" s="1"/>
  <c r="J61" i="8"/>
  <c r="F62" i="8" s="1"/>
  <c r="I62" i="8" s="1"/>
  <c r="L62" i="8" s="1"/>
  <c r="H63" i="8" s="1"/>
  <c r="L69" i="13" l="1"/>
  <c r="H70" i="13" s="1"/>
  <c r="K69" i="13"/>
  <c r="G70" i="13" s="1"/>
  <c r="J69" i="13"/>
  <c r="F70" i="13" s="1"/>
  <c r="I70" i="13" s="1"/>
  <c r="L69" i="12"/>
  <c r="H70" i="12" s="1"/>
  <c r="J69" i="12"/>
  <c r="F70" i="12" s="1"/>
  <c r="K69" i="12"/>
  <c r="G70" i="12" s="1"/>
  <c r="L71" i="11"/>
  <c r="H72" i="11" s="1"/>
  <c r="K71" i="11"/>
  <c r="G72" i="11" s="1"/>
  <c r="J71" i="11"/>
  <c r="F72" i="11" s="1"/>
  <c r="I72" i="11" s="1"/>
  <c r="L73" i="10"/>
  <c r="H74" i="10" s="1"/>
  <c r="K73" i="10"/>
  <c r="G74" i="10" s="1"/>
  <c r="J73" i="10"/>
  <c r="F74" i="10" s="1"/>
  <c r="I74" i="10" s="1"/>
  <c r="L66" i="9"/>
  <c r="H67" i="9" s="1"/>
  <c r="J66" i="9"/>
  <c r="F67" i="9" s="1"/>
  <c r="I67" i="9" s="1"/>
  <c r="K66" i="9"/>
  <c r="G67" i="9" s="1"/>
  <c r="L68" i="7"/>
  <c r="H69" i="7" s="1"/>
  <c r="K68" i="7"/>
  <c r="G69" i="7" s="1"/>
  <c r="J68" i="7"/>
  <c r="F69" i="7" s="1"/>
  <c r="I69" i="7" s="1"/>
  <c r="K62" i="8"/>
  <c r="G63" i="8" s="1"/>
  <c r="J62" i="8"/>
  <c r="F63" i="8" s="1"/>
  <c r="I63" i="8" s="1"/>
  <c r="L63" i="8" s="1"/>
  <c r="H64" i="8" s="1"/>
  <c r="J70" i="13" l="1"/>
  <c r="F71" i="13" s="1"/>
  <c r="L70" i="13"/>
  <c r="H71" i="13" s="1"/>
  <c r="K70" i="13"/>
  <c r="G71" i="13" s="1"/>
  <c r="I70" i="12"/>
  <c r="J72" i="11"/>
  <c r="F73" i="11" s="1"/>
  <c r="I73" i="11" s="1"/>
  <c r="L72" i="11"/>
  <c r="H73" i="11" s="1"/>
  <c r="K72" i="11"/>
  <c r="G73" i="11" s="1"/>
  <c r="K74" i="10"/>
  <c r="G75" i="10" s="1"/>
  <c r="J74" i="10"/>
  <c r="F75" i="10" s="1"/>
  <c r="I75" i="10" s="1"/>
  <c r="L74" i="10"/>
  <c r="H75" i="10" s="1"/>
  <c r="L67" i="9"/>
  <c r="H68" i="9" s="1"/>
  <c r="J67" i="9"/>
  <c r="F68" i="9" s="1"/>
  <c r="I68" i="9" s="1"/>
  <c r="K67" i="9"/>
  <c r="G68" i="9" s="1"/>
  <c r="L69" i="7"/>
  <c r="H70" i="7" s="1"/>
  <c r="K69" i="7"/>
  <c r="G70" i="7" s="1"/>
  <c r="J69" i="7"/>
  <c r="F70" i="7" s="1"/>
  <c r="I70" i="7" s="1"/>
  <c r="K63" i="8"/>
  <c r="G64" i="8" s="1"/>
  <c r="J63" i="8"/>
  <c r="F64" i="8" s="1"/>
  <c r="I71" i="13" l="1"/>
  <c r="K70" i="12"/>
  <c r="G71" i="12" s="1"/>
  <c r="L70" i="12"/>
  <c r="H71" i="12" s="1"/>
  <c r="J70" i="12"/>
  <c r="F71" i="12" s="1"/>
  <c r="I71" i="12" s="1"/>
  <c r="L73" i="11"/>
  <c r="H74" i="11" s="1"/>
  <c r="K73" i="11"/>
  <c r="G74" i="11" s="1"/>
  <c r="J73" i="11"/>
  <c r="F74" i="11" s="1"/>
  <c r="I74" i="11" s="1"/>
  <c r="L75" i="10"/>
  <c r="H76" i="10" s="1"/>
  <c r="K75" i="10"/>
  <c r="G76" i="10" s="1"/>
  <c r="J75" i="10"/>
  <c r="F76" i="10" s="1"/>
  <c r="I76" i="10" s="1"/>
  <c r="J68" i="9"/>
  <c r="F69" i="9" s="1"/>
  <c r="I69" i="9" s="1"/>
  <c r="L68" i="9"/>
  <c r="H69" i="9" s="1"/>
  <c r="K68" i="9"/>
  <c r="G69" i="9" s="1"/>
  <c r="J70" i="7"/>
  <c r="F71" i="7" s="1"/>
  <c r="K70" i="7"/>
  <c r="G71" i="7" s="1"/>
  <c r="L70" i="7"/>
  <c r="H71" i="7" s="1"/>
  <c r="I64" i="8"/>
  <c r="L64" i="8" s="1"/>
  <c r="H65" i="8" s="1"/>
  <c r="L71" i="13" l="1"/>
  <c r="H72" i="13" s="1"/>
  <c r="K71" i="13"/>
  <c r="G72" i="13" s="1"/>
  <c r="J71" i="13"/>
  <c r="F72" i="13" s="1"/>
  <c r="I72" i="13" s="1"/>
  <c r="L71" i="12"/>
  <c r="H72" i="12" s="1"/>
  <c r="J71" i="12"/>
  <c r="F72" i="12" s="1"/>
  <c r="K71" i="12"/>
  <c r="G72" i="12" s="1"/>
  <c r="L74" i="11"/>
  <c r="H75" i="11" s="1"/>
  <c r="K74" i="11"/>
  <c r="G75" i="11" s="1"/>
  <c r="J74" i="11"/>
  <c r="F75" i="11" s="1"/>
  <c r="I75" i="11" s="1"/>
  <c r="K76" i="10"/>
  <c r="G77" i="10" s="1"/>
  <c r="J76" i="10"/>
  <c r="F77" i="10" s="1"/>
  <c r="L76" i="10"/>
  <c r="H77" i="10" s="1"/>
  <c r="L69" i="9"/>
  <c r="H70" i="9" s="1"/>
  <c r="K69" i="9"/>
  <c r="G70" i="9" s="1"/>
  <c r="J69" i="9"/>
  <c r="F70" i="9" s="1"/>
  <c r="I70" i="9" s="1"/>
  <c r="I71" i="7"/>
  <c r="K64" i="8"/>
  <c r="G65" i="8" s="1"/>
  <c r="J64" i="8"/>
  <c r="F65" i="8" s="1"/>
  <c r="I65" i="8" s="1"/>
  <c r="L65" i="8" s="1"/>
  <c r="H66" i="8" s="1"/>
  <c r="L72" i="13" l="1"/>
  <c r="H73" i="13" s="1"/>
  <c r="K72" i="13"/>
  <c r="G73" i="13" s="1"/>
  <c r="J72" i="13"/>
  <c r="F73" i="13" s="1"/>
  <c r="I73" i="13" s="1"/>
  <c r="I72" i="12"/>
  <c r="L75" i="11"/>
  <c r="H76" i="11" s="1"/>
  <c r="K75" i="11"/>
  <c r="G76" i="11" s="1"/>
  <c r="J75" i="11"/>
  <c r="F76" i="11" s="1"/>
  <c r="I76" i="11" s="1"/>
  <c r="I77" i="10"/>
  <c r="J70" i="9"/>
  <c r="F71" i="9" s="1"/>
  <c r="L70" i="9"/>
  <c r="H71" i="9" s="1"/>
  <c r="K70" i="9"/>
  <c r="G71" i="9" s="1"/>
  <c r="L71" i="7"/>
  <c r="H72" i="7" s="1"/>
  <c r="K71" i="7"/>
  <c r="G72" i="7" s="1"/>
  <c r="J71" i="7"/>
  <c r="F72" i="7" s="1"/>
  <c r="I72" i="7" s="1"/>
  <c r="K65" i="8"/>
  <c r="G66" i="8" s="1"/>
  <c r="J65" i="8"/>
  <c r="F66" i="8" s="1"/>
  <c r="I66" i="8" s="1"/>
  <c r="L66" i="8" s="1"/>
  <c r="H67" i="8" s="1"/>
  <c r="L73" i="13" l="1"/>
  <c r="H74" i="13" s="1"/>
  <c r="K73" i="13"/>
  <c r="G74" i="13" s="1"/>
  <c r="J73" i="13"/>
  <c r="F74" i="13" s="1"/>
  <c r="I74" i="13" s="1"/>
  <c r="K72" i="12"/>
  <c r="G73" i="12" s="1"/>
  <c r="L72" i="12"/>
  <c r="H73" i="12" s="1"/>
  <c r="J72" i="12"/>
  <c r="F73" i="12" s="1"/>
  <c r="I73" i="12" s="1"/>
  <c r="L76" i="11"/>
  <c r="H77" i="11" s="1"/>
  <c r="K76" i="11"/>
  <c r="G77" i="11" s="1"/>
  <c r="J76" i="11"/>
  <c r="F77" i="11" s="1"/>
  <c r="I77" i="11" s="1"/>
  <c r="L77" i="10"/>
  <c r="H78" i="10" s="1"/>
  <c r="K77" i="10"/>
  <c r="G78" i="10" s="1"/>
  <c r="J77" i="10"/>
  <c r="F78" i="10" s="1"/>
  <c r="I78" i="10" s="1"/>
  <c r="I71" i="9"/>
  <c r="L72" i="7"/>
  <c r="H73" i="7" s="1"/>
  <c r="K72" i="7"/>
  <c r="G73" i="7" s="1"/>
  <c r="J72" i="7"/>
  <c r="F73" i="7" s="1"/>
  <c r="I73" i="7" s="1"/>
  <c r="K66" i="8"/>
  <c r="G67" i="8" s="1"/>
  <c r="J66" i="8"/>
  <c r="F67" i="8" s="1"/>
  <c r="I67" i="8" s="1"/>
  <c r="L67" i="8" s="1"/>
  <c r="H68" i="8" s="1"/>
  <c r="J74" i="13" l="1"/>
  <c r="F75" i="13" s="1"/>
  <c r="I75" i="13" s="1"/>
  <c r="L74" i="13"/>
  <c r="H75" i="13" s="1"/>
  <c r="K74" i="13"/>
  <c r="G75" i="13" s="1"/>
  <c r="L73" i="12"/>
  <c r="H74" i="12" s="1"/>
  <c r="K73" i="12"/>
  <c r="G74" i="12" s="1"/>
  <c r="J73" i="12"/>
  <c r="F74" i="12" s="1"/>
  <c r="I74" i="12" s="1"/>
  <c r="L77" i="11"/>
  <c r="H78" i="11" s="1"/>
  <c r="K77" i="11"/>
  <c r="G78" i="11" s="1"/>
  <c r="J77" i="11"/>
  <c r="F78" i="11" s="1"/>
  <c r="I78" i="11" s="1"/>
  <c r="L78" i="10"/>
  <c r="H79" i="10" s="1"/>
  <c r="K78" i="10"/>
  <c r="G79" i="10" s="1"/>
  <c r="J78" i="10"/>
  <c r="F79" i="10" s="1"/>
  <c r="I79" i="10" s="1"/>
  <c r="L71" i="9"/>
  <c r="H72" i="9" s="1"/>
  <c r="K71" i="9"/>
  <c r="G72" i="9" s="1"/>
  <c r="J71" i="9"/>
  <c r="F72" i="9" s="1"/>
  <c r="I72" i="9" s="1"/>
  <c r="L73" i="7"/>
  <c r="H74" i="7" s="1"/>
  <c r="K73" i="7"/>
  <c r="G74" i="7" s="1"/>
  <c r="J73" i="7"/>
  <c r="F74" i="7" s="1"/>
  <c r="I74" i="7" s="1"/>
  <c r="K67" i="8"/>
  <c r="G68" i="8" s="1"/>
  <c r="J67" i="8"/>
  <c r="F68" i="8" s="1"/>
  <c r="I68" i="8" s="1"/>
  <c r="L68" i="8" s="1"/>
  <c r="H69" i="8" s="1"/>
  <c r="L75" i="13" l="1"/>
  <c r="H76" i="13" s="1"/>
  <c r="K75" i="13"/>
  <c r="G76" i="13" s="1"/>
  <c r="J75" i="13"/>
  <c r="F76" i="13" s="1"/>
  <c r="I76" i="13" s="1"/>
  <c r="K74" i="12"/>
  <c r="G75" i="12" s="1"/>
  <c r="J74" i="12"/>
  <c r="F75" i="12" s="1"/>
  <c r="I75" i="12" s="1"/>
  <c r="L74" i="12"/>
  <c r="H75" i="12" s="1"/>
  <c r="L78" i="11"/>
  <c r="H79" i="11" s="1"/>
  <c r="K78" i="11"/>
  <c r="G79" i="11" s="1"/>
  <c r="J78" i="11"/>
  <c r="F79" i="11" s="1"/>
  <c r="I79" i="11" s="1"/>
  <c r="L79" i="10"/>
  <c r="H80" i="10" s="1"/>
  <c r="K79" i="10"/>
  <c r="G80" i="10" s="1"/>
  <c r="J79" i="10"/>
  <c r="F80" i="10" s="1"/>
  <c r="I80" i="10" s="1"/>
  <c r="L72" i="9"/>
  <c r="H73" i="9" s="1"/>
  <c r="K72" i="9"/>
  <c r="G73" i="9" s="1"/>
  <c r="J72" i="9"/>
  <c r="F73" i="9" s="1"/>
  <c r="I73" i="9" s="1"/>
  <c r="J74" i="7"/>
  <c r="F75" i="7" s="1"/>
  <c r="I75" i="7" s="1"/>
  <c r="L74" i="7"/>
  <c r="H75" i="7" s="1"/>
  <c r="K74" i="7"/>
  <c r="G75" i="7" s="1"/>
  <c r="K68" i="8"/>
  <c r="G69" i="8" s="1"/>
  <c r="J68" i="8"/>
  <c r="F69" i="8" s="1"/>
  <c r="I69" i="8" s="1"/>
  <c r="L69" i="8" s="1"/>
  <c r="H70" i="8" s="1"/>
  <c r="L76" i="13" l="1"/>
  <c r="H77" i="13" s="1"/>
  <c r="K76" i="13"/>
  <c r="G77" i="13" s="1"/>
  <c r="J76" i="13"/>
  <c r="F77" i="13" s="1"/>
  <c r="I77" i="13" s="1"/>
  <c r="L75" i="12"/>
  <c r="H76" i="12" s="1"/>
  <c r="J75" i="12"/>
  <c r="F76" i="12" s="1"/>
  <c r="K75" i="12"/>
  <c r="G76" i="12" s="1"/>
  <c r="L79" i="11"/>
  <c r="H80" i="11" s="1"/>
  <c r="K79" i="11"/>
  <c r="G80" i="11" s="1"/>
  <c r="J79" i="11"/>
  <c r="F80" i="11" s="1"/>
  <c r="I80" i="11" s="1"/>
  <c r="L80" i="10"/>
  <c r="H81" i="10" s="1"/>
  <c r="J80" i="10"/>
  <c r="F81" i="10" s="1"/>
  <c r="K80" i="10"/>
  <c r="G81" i="10" s="1"/>
  <c r="L73" i="9"/>
  <c r="H74" i="9" s="1"/>
  <c r="K73" i="9"/>
  <c r="G74" i="9" s="1"/>
  <c r="J73" i="9"/>
  <c r="F74" i="9" s="1"/>
  <c r="I74" i="9" s="1"/>
  <c r="L75" i="7"/>
  <c r="H76" i="7" s="1"/>
  <c r="K75" i="7"/>
  <c r="G76" i="7" s="1"/>
  <c r="J75" i="7"/>
  <c r="F76" i="7" s="1"/>
  <c r="I76" i="7" s="1"/>
  <c r="K69" i="8"/>
  <c r="G70" i="8" s="1"/>
  <c r="J69" i="8"/>
  <c r="F70" i="8" s="1"/>
  <c r="I70" i="8" s="1"/>
  <c r="L70" i="8" s="1"/>
  <c r="H71" i="8" s="1"/>
  <c r="L77" i="13" l="1"/>
  <c r="H78" i="13" s="1"/>
  <c r="K77" i="13"/>
  <c r="G78" i="13" s="1"/>
  <c r="J77" i="13"/>
  <c r="F78" i="13" s="1"/>
  <c r="I78" i="13" s="1"/>
  <c r="I76" i="12"/>
  <c r="K80" i="11"/>
  <c r="G81" i="11" s="1"/>
  <c r="J80" i="11"/>
  <c r="F81" i="11" s="1"/>
  <c r="I81" i="11" s="1"/>
  <c r="L80" i="11"/>
  <c r="H81" i="11" s="1"/>
  <c r="I81" i="10"/>
  <c r="J74" i="9"/>
  <c r="F75" i="9" s="1"/>
  <c r="I75" i="9" s="1"/>
  <c r="L74" i="9"/>
  <c r="H75" i="9" s="1"/>
  <c r="K74" i="9"/>
  <c r="G75" i="9" s="1"/>
  <c r="L76" i="7"/>
  <c r="H77" i="7" s="1"/>
  <c r="J76" i="7"/>
  <c r="F77" i="7" s="1"/>
  <c r="K76" i="7"/>
  <c r="G77" i="7" s="1"/>
  <c r="K70" i="8"/>
  <c r="G71" i="8" s="1"/>
  <c r="J70" i="8"/>
  <c r="F71" i="8" s="1"/>
  <c r="L78" i="13" l="1"/>
  <c r="H79" i="13" s="1"/>
  <c r="K78" i="13"/>
  <c r="G79" i="13" s="1"/>
  <c r="J78" i="13"/>
  <c r="F79" i="13" s="1"/>
  <c r="I79" i="13" s="1"/>
  <c r="L76" i="12"/>
  <c r="H77" i="12" s="1"/>
  <c r="K76" i="12"/>
  <c r="G77" i="12" s="1"/>
  <c r="J76" i="12"/>
  <c r="F77" i="12" s="1"/>
  <c r="I77" i="12" s="1"/>
  <c r="L81" i="11"/>
  <c r="H82" i="11" s="1"/>
  <c r="K81" i="11"/>
  <c r="G82" i="11" s="1"/>
  <c r="J81" i="11"/>
  <c r="F82" i="11" s="1"/>
  <c r="I82" i="11" s="1"/>
  <c r="L81" i="10"/>
  <c r="H82" i="10" s="1"/>
  <c r="K81" i="10"/>
  <c r="G82" i="10" s="1"/>
  <c r="J81" i="10"/>
  <c r="F82" i="10" s="1"/>
  <c r="I82" i="10" s="1"/>
  <c r="L75" i="9"/>
  <c r="H76" i="9" s="1"/>
  <c r="K75" i="9"/>
  <c r="G76" i="9" s="1"/>
  <c r="J75" i="9"/>
  <c r="F76" i="9" s="1"/>
  <c r="I76" i="9" s="1"/>
  <c r="I77" i="7"/>
  <c r="J77" i="7" s="1"/>
  <c r="F78" i="7" s="1"/>
  <c r="I78" i="7" s="1"/>
  <c r="I71" i="8"/>
  <c r="L71" i="8" s="1"/>
  <c r="H72" i="8" s="1"/>
  <c r="L79" i="13" l="1"/>
  <c r="H80" i="13" s="1"/>
  <c r="K79" i="13"/>
  <c r="G80" i="13" s="1"/>
  <c r="J79" i="13"/>
  <c r="F80" i="13" s="1"/>
  <c r="I80" i="13" s="1"/>
  <c r="L77" i="12"/>
  <c r="H78" i="12" s="1"/>
  <c r="J77" i="12"/>
  <c r="F78" i="12" s="1"/>
  <c r="I78" i="12" s="1"/>
  <c r="K77" i="12"/>
  <c r="G78" i="12" s="1"/>
  <c r="L82" i="11"/>
  <c r="H83" i="11" s="1"/>
  <c r="J82" i="11"/>
  <c r="F83" i="11" s="1"/>
  <c r="I83" i="11" s="1"/>
  <c r="K82" i="11"/>
  <c r="G83" i="11" s="1"/>
  <c r="L82" i="10"/>
  <c r="H83" i="10" s="1"/>
  <c r="K82" i="10"/>
  <c r="G83" i="10" s="1"/>
  <c r="J82" i="10"/>
  <c r="F83" i="10" s="1"/>
  <c r="I83" i="10" s="1"/>
  <c r="K76" i="9"/>
  <c r="G77" i="9" s="1"/>
  <c r="L76" i="9"/>
  <c r="H77" i="9" s="1"/>
  <c r="J76" i="9"/>
  <c r="F77" i="9" s="1"/>
  <c r="I77" i="9" s="1"/>
  <c r="K77" i="7"/>
  <c r="G78" i="7" s="1"/>
  <c r="K78" i="7" s="1"/>
  <c r="G79" i="7" s="1"/>
  <c r="L77" i="7"/>
  <c r="H78" i="7" s="1"/>
  <c r="L78" i="7" s="1"/>
  <c r="H79" i="7" s="1"/>
  <c r="J78" i="7"/>
  <c r="F79" i="7" s="1"/>
  <c r="I79" i="7" s="1"/>
  <c r="K71" i="8"/>
  <c r="G72" i="8" s="1"/>
  <c r="J71" i="8"/>
  <c r="F72" i="8" s="1"/>
  <c r="I72" i="8" s="1"/>
  <c r="L72" i="8" s="1"/>
  <c r="H73" i="8" s="1"/>
  <c r="J80" i="13" l="1"/>
  <c r="F81" i="13" s="1"/>
  <c r="K80" i="13"/>
  <c r="G81" i="13" s="1"/>
  <c r="L80" i="13"/>
  <c r="H81" i="13" s="1"/>
  <c r="L78" i="12"/>
  <c r="H79" i="12" s="1"/>
  <c r="K78" i="12"/>
  <c r="G79" i="12" s="1"/>
  <c r="J78" i="12"/>
  <c r="F79" i="12" s="1"/>
  <c r="I79" i="12" s="1"/>
  <c r="L83" i="11"/>
  <c r="H84" i="11" s="1"/>
  <c r="K83" i="11"/>
  <c r="G84" i="11" s="1"/>
  <c r="J83" i="11"/>
  <c r="F84" i="11" s="1"/>
  <c r="I84" i="11" s="1"/>
  <c r="L83" i="10"/>
  <c r="H84" i="10" s="1"/>
  <c r="K83" i="10"/>
  <c r="G84" i="10" s="1"/>
  <c r="J83" i="10"/>
  <c r="F84" i="10" s="1"/>
  <c r="I84" i="10" s="1"/>
  <c r="L77" i="9"/>
  <c r="H78" i="9" s="1"/>
  <c r="K77" i="9"/>
  <c r="G78" i="9" s="1"/>
  <c r="J77" i="9"/>
  <c r="F78" i="9" s="1"/>
  <c r="I78" i="9" s="1"/>
  <c r="K79" i="7"/>
  <c r="G80" i="7" s="1"/>
  <c r="J79" i="7"/>
  <c r="F80" i="7" s="1"/>
  <c r="I80" i="7" s="1"/>
  <c r="L79" i="7"/>
  <c r="H80" i="7" s="1"/>
  <c r="K72" i="8"/>
  <c r="G73" i="8" s="1"/>
  <c r="J72" i="8"/>
  <c r="F73" i="8" s="1"/>
  <c r="I73" i="8" s="1"/>
  <c r="L73" i="8" s="1"/>
  <c r="H74" i="8" s="1"/>
  <c r="I81" i="13" l="1"/>
  <c r="L79" i="12"/>
  <c r="H80" i="12" s="1"/>
  <c r="J79" i="12"/>
  <c r="F80" i="12" s="1"/>
  <c r="K79" i="12"/>
  <c r="G80" i="12" s="1"/>
  <c r="K84" i="11"/>
  <c r="G85" i="11" s="1"/>
  <c r="J84" i="11"/>
  <c r="F85" i="11" s="1"/>
  <c r="I85" i="11" s="1"/>
  <c r="L84" i="11"/>
  <c r="H85" i="11" s="1"/>
  <c r="J84" i="10"/>
  <c r="F85" i="10" s="1"/>
  <c r="I85" i="10" s="1"/>
  <c r="K84" i="10"/>
  <c r="G85" i="10" s="1"/>
  <c r="L84" i="10"/>
  <c r="H85" i="10" s="1"/>
  <c r="L78" i="9"/>
  <c r="H79" i="9" s="1"/>
  <c r="J78" i="9"/>
  <c r="F79" i="9" s="1"/>
  <c r="I79" i="9" s="1"/>
  <c r="K78" i="9"/>
  <c r="G79" i="9" s="1"/>
  <c r="K80" i="7"/>
  <c r="G81" i="7" s="1"/>
  <c r="L80" i="7"/>
  <c r="H81" i="7" s="1"/>
  <c r="J80" i="7"/>
  <c r="F81" i="7" s="1"/>
  <c r="I81" i="7" s="1"/>
  <c r="K73" i="8"/>
  <c r="G74" i="8" s="1"/>
  <c r="J73" i="8"/>
  <c r="F74" i="8" s="1"/>
  <c r="I74" i="8" s="1"/>
  <c r="L74" i="8" s="1"/>
  <c r="H75" i="8" s="1"/>
  <c r="L81" i="13" l="1"/>
  <c r="H82" i="13" s="1"/>
  <c r="K81" i="13"/>
  <c r="G82" i="13" s="1"/>
  <c r="J81" i="13"/>
  <c r="F82" i="13" s="1"/>
  <c r="I82" i="13" s="1"/>
  <c r="I80" i="12"/>
  <c r="L85" i="11"/>
  <c r="H86" i="11" s="1"/>
  <c r="K85" i="11"/>
  <c r="G86" i="11" s="1"/>
  <c r="J85" i="11"/>
  <c r="F86" i="11" s="1"/>
  <c r="I86" i="11" s="1"/>
  <c r="L85" i="10"/>
  <c r="H86" i="10" s="1"/>
  <c r="K85" i="10"/>
  <c r="G86" i="10" s="1"/>
  <c r="J85" i="10"/>
  <c r="F86" i="10" s="1"/>
  <c r="I86" i="10" s="1"/>
  <c r="L79" i="9"/>
  <c r="H80" i="9" s="1"/>
  <c r="J79" i="9"/>
  <c r="F80" i="9" s="1"/>
  <c r="K79" i="9"/>
  <c r="G80" i="9" s="1"/>
  <c r="L81" i="7"/>
  <c r="H82" i="7" s="1"/>
  <c r="K81" i="7"/>
  <c r="G82" i="7" s="1"/>
  <c r="J81" i="7"/>
  <c r="F82" i="7" s="1"/>
  <c r="I82" i="7" s="1"/>
  <c r="K74" i="8"/>
  <c r="G75" i="8" s="1"/>
  <c r="J74" i="8"/>
  <c r="F75" i="8" s="1"/>
  <c r="I75" i="8" s="1"/>
  <c r="L75" i="8" s="1"/>
  <c r="H76" i="8" s="1"/>
  <c r="L82" i="13" l="1"/>
  <c r="H83" i="13" s="1"/>
  <c r="K82" i="13"/>
  <c r="G83" i="13" s="1"/>
  <c r="J82" i="13"/>
  <c r="F83" i="13" s="1"/>
  <c r="I83" i="13" s="1"/>
  <c r="L80" i="12"/>
  <c r="H81" i="12" s="1"/>
  <c r="J80" i="12"/>
  <c r="F81" i="12" s="1"/>
  <c r="I81" i="12" s="1"/>
  <c r="K80" i="12"/>
  <c r="G81" i="12" s="1"/>
  <c r="K86" i="11"/>
  <c r="G87" i="11" s="1"/>
  <c r="L86" i="11"/>
  <c r="H87" i="11" s="1"/>
  <c r="J86" i="11"/>
  <c r="F87" i="11" s="1"/>
  <c r="I87" i="11" s="1"/>
  <c r="L86" i="10"/>
  <c r="H87" i="10" s="1"/>
  <c r="K86" i="10"/>
  <c r="G87" i="10" s="1"/>
  <c r="J86" i="10"/>
  <c r="F87" i="10" s="1"/>
  <c r="I87" i="10" s="1"/>
  <c r="I80" i="9"/>
  <c r="L82" i="7"/>
  <c r="H83" i="7" s="1"/>
  <c r="K82" i="7"/>
  <c r="G83" i="7" s="1"/>
  <c r="J82" i="7"/>
  <c r="F83" i="7" s="1"/>
  <c r="I83" i="7" s="1"/>
  <c r="K75" i="8"/>
  <c r="G76" i="8" s="1"/>
  <c r="J75" i="8"/>
  <c r="F76" i="8" s="1"/>
  <c r="I76" i="8" s="1"/>
  <c r="L76" i="8" s="1"/>
  <c r="H77" i="8" s="1"/>
  <c r="L83" i="13" l="1"/>
  <c r="H84" i="13" s="1"/>
  <c r="K83" i="13"/>
  <c r="G84" i="13" s="1"/>
  <c r="J83" i="13"/>
  <c r="F84" i="13" s="1"/>
  <c r="I84" i="13" s="1"/>
  <c r="L81" i="12"/>
  <c r="H82" i="12" s="1"/>
  <c r="K81" i="12"/>
  <c r="G82" i="12" s="1"/>
  <c r="J81" i="12"/>
  <c r="F82" i="12" s="1"/>
  <c r="L87" i="11"/>
  <c r="H88" i="11" s="1"/>
  <c r="K87" i="11"/>
  <c r="G88" i="11" s="1"/>
  <c r="J87" i="11"/>
  <c r="F88" i="11" s="1"/>
  <c r="I88" i="11" s="1"/>
  <c r="L87" i="10"/>
  <c r="H88" i="10" s="1"/>
  <c r="K87" i="10"/>
  <c r="G88" i="10" s="1"/>
  <c r="J87" i="10"/>
  <c r="F88" i="10" s="1"/>
  <c r="I88" i="10" s="1"/>
  <c r="L80" i="9"/>
  <c r="H81" i="9" s="1"/>
  <c r="K80" i="9"/>
  <c r="G81" i="9" s="1"/>
  <c r="J80" i="9"/>
  <c r="F81" i="9" s="1"/>
  <c r="I81" i="9" s="1"/>
  <c r="L83" i="7"/>
  <c r="H84" i="7" s="1"/>
  <c r="K83" i="7"/>
  <c r="G84" i="7" s="1"/>
  <c r="J83" i="7"/>
  <c r="F84" i="7" s="1"/>
  <c r="I84" i="7" s="1"/>
  <c r="K76" i="8"/>
  <c r="G77" i="8" s="1"/>
  <c r="J76" i="8"/>
  <c r="F77" i="8" s="1"/>
  <c r="I77" i="8" s="1"/>
  <c r="L77" i="8" s="1"/>
  <c r="H78" i="8" s="1"/>
  <c r="L84" i="13" l="1"/>
  <c r="H85" i="13" s="1"/>
  <c r="K84" i="13"/>
  <c r="G85" i="13" s="1"/>
  <c r="J84" i="13"/>
  <c r="F85" i="13" s="1"/>
  <c r="I85" i="13" s="1"/>
  <c r="I82" i="12"/>
  <c r="L88" i="11"/>
  <c r="H89" i="11" s="1"/>
  <c r="K88" i="11"/>
  <c r="G89" i="11" s="1"/>
  <c r="J88" i="11"/>
  <c r="F89" i="11" s="1"/>
  <c r="I89" i="11" s="1"/>
  <c r="L88" i="10"/>
  <c r="H89" i="10" s="1"/>
  <c r="K88" i="10"/>
  <c r="G89" i="10" s="1"/>
  <c r="J88" i="10"/>
  <c r="F89" i="10" s="1"/>
  <c r="I89" i="10" s="1"/>
  <c r="L81" i="9"/>
  <c r="H82" i="9" s="1"/>
  <c r="K81" i="9"/>
  <c r="G82" i="9" s="1"/>
  <c r="J81" i="9"/>
  <c r="F82" i="9" s="1"/>
  <c r="I82" i="9" s="1"/>
  <c r="K84" i="7"/>
  <c r="G85" i="7" s="1"/>
  <c r="J84" i="7"/>
  <c r="F85" i="7" s="1"/>
  <c r="I85" i="7" s="1"/>
  <c r="L84" i="7"/>
  <c r="H85" i="7" s="1"/>
  <c r="K77" i="8"/>
  <c r="G78" i="8" s="1"/>
  <c r="J77" i="8"/>
  <c r="F78" i="8" s="1"/>
  <c r="I78" i="8" s="1"/>
  <c r="L78" i="8" s="1"/>
  <c r="H79" i="8" s="1"/>
  <c r="L85" i="13" l="1"/>
  <c r="H86" i="13" s="1"/>
  <c r="K85" i="13"/>
  <c r="G86" i="13" s="1"/>
  <c r="J85" i="13"/>
  <c r="F86" i="13" s="1"/>
  <c r="I86" i="13" s="1"/>
  <c r="L82" i="12"/>
  <c r="H83" i="12" s="1"/>
  <c r="K82" i="12"/>
  <c r="G83" i="12" s="1"/>
  <c r="J82" i="12"/>
  <c r="F83" i="12" s="1"/>
  <c r="I83" i="12" s="1"/>
  <c r="L89" i="11"/>
  <c r="H90" i="11" s="1"/>
  <c r="K89" i="11"/>
  <c r="G90" i="11" s="1"/>
  <c r="J89" i="11"/>
  <c r="F90" i="11" s="1"/>
  <c r="I90" i="11" s="1"/>
  <c r="L89" i="10"/>
  <c r="H90" i="10" s="1"/>
  <c r="K89" i="10"/>
  <c r="G90" i="10" s="1"/>
  <c r="J89" i="10"/>
  <c r="F90" i="10" s="1"/>
  <c r="I90" i="10" s="1"/>
  <c r="L82" i="9"/>
  <c r="H83" i="9" s="1"/>
  <c r="J82" i="9"/>
  <c r="F83" i="9" s="1"/>
  <c r="I83" i="9" s="1"/>
  <c r="K82" i="9"/>
  <c r="G83" i="9" s="1"/>
  <c r="L85" i="7"/>
  <c r="H86" i="7" s="1"/>
  <c r="K85" i="7"/>
  <c r="G86" i="7" s="1"/>
  <c r="J85" i="7"/>
  <c r="F86" i="7" s="1"/>
  <c r="I86" i="7" s="1"/>
  <c r="K78" i="8"/>
  <c r="G79" i="8" s="1"/>
  <c r="J78" i="8"/>
  <c r="F79" i="8" s="1"/>
  <c r="I79" i="8" s="1"/>
  <c r="L79" i="8" s="1"/>
  <c r="H80" i="8" s="1"/>
  <c r="L86" i="13" l="1"/>
  <c r="H87" i="13" s="1"/>
  <c r="J86" i="13"/>
  <c r="F87" i="13" s="1"/>
  <c r="I87" i="13" s="1"/>
  <c r="K86" i="13"/>
  <c r="G87" i="13" s="1"/>
  <c r="L83" i="12"/>
  <c r="H84" i="12" s="1"/>
  <c r="K83" i="12"/>
  <c r="G84" i="12" s="1"/>
  <c r="J83" i="12"/>
  <c r="F84" i="12" s="1"/>
  <c r="I84" i="12" s="1"/>
  <c r="L90" i="11"/>
  <c r="H91" i="11" s="1"/>
  <c r="K90" i="11"/>
  <c r="G91" i="11" s="1"/>
  <c r="J90" i="11"/>
  <c r="F91" i="11" s="1"/>
  <c r="I91" i="11" s="1"/>
  <c r="L90" i="10"/>
  <c r="H91" i="10" s="1"/>
  <c r="K90" i="10"/>
  <c r="G91" i="10" s="1"/>
  <c r="J90" i="10"/>
  <c r="F91" i="10" s="1"/>
  <c r="I91" i="10" s="1"/>
  <c r="L83" i="9"/>
  <c r="H84" i="9" s="1"/>
  <c r="J83" i="9"/>
  <c r="F84" i="9" s="1"/>
  <c r="K83" i="9"/>
  <c r="G84" i="9" s="1"/>
  <c r="L86" i="7"/>
  <c r="H87" i="7" s="1"/>
  <c r="K86" i="7"/>
  <c r="G87" i="7" s="1"/>
  <c r="J86" i="7"/>
  <c r="F87" i="7" s="1"/>
  <c r="I87" i="7" s="1"/>
  <c r="K79" i="8"/>
  <c r="G80" i="8" s="1"/>
  <c r="J79" i="8"/>
  <c r="F80" i="8" s="1"/>
  <c r="I80" i="8" s="1"/>
  <c r="L80" i="8" s="1"/>
  <c r="H81" i="8" s="1"/>
  <c r="L87" i="13" l="1"/>
  <c r="H88" i="13" s="1"/>
  <c r="K87" i="13"/>
  <c r="G88" i="13" s="1"/>
  <c r="J87" i="13"/>
  <c r="F88" i="13" s="1"/>
  <c r="I88" i="13" s="1"/>
  <c r="K84" i="12"/>
  <c r="G85" i="12" s="1"/>
  <c r="J84" i="12"/>
  <c r="F85" i="12" s="1"/>
  <c r="I85" i="12" s="1"/>
  <c r="L84" i="12"/>
  <c r="H85" i="12" s="1"/>
  <c r="L91" i="11"/>
  <c r="H92" i="11" s="1"/>
  <c r="K91" i="11"/>
  <c r="G92" i="11" s="1"/>
  <c r="J91" i="11"/>
  <c r="F92" i="11" s="1"/>
  <c r="I92" i="11" s="1"/>
  <c r="L91" i="10"/>
  <c r="H92" i="10" s="1"/>
  <c r="K91" i="10"/>
  <c r="G92" i="10" s="1"/>
  <c r="J91" i="10"/>
  <c r="F92" i="10" s="1"/>
  <c r="I92" i="10" s="1"/>
  <c r="I84" i="9"/>
  <c r="L87" i="7"/>
  <c r="H88" i="7" s="1"/>
  <c r="K87" i="7"/>
  <c r="G88" i="7" s="1"/>
  <c r="J87" i="7"/>
  <c r="F88" i="7" s="1"/>
  <c r="K80" i="8"/>
  <c r="G81" i="8" s="1"/>
  <c r="J80" i="8"/>
  <c r="F81" i="8" s="1"/>
  <c r="I81" i="8" s="1"/>
  <c r="L81" i="8" s="1"/>
  <c r="H82" i="8" s="1"/>
  <c r="L88" i="13" l="1"/>
  <c r="H89" i="13" s="1"/>
  <c r="K88" i="13"/>
  <c r="G89" i="13" s="1"/>
  <c r="J88" i="13"/>
  <c r="F89" i="13" s="1"/>
  <c r="I89" i="13" s="1"/>
  <c r="L85" i="12"/>
  <c r="H86" i="12" s="1"/>
  <c r="J85" i="12"/>
  <c r="F86" i="12" s="1"/>
  <c r="K85" i="12"/>
  <c r="G86" i="12" s="1"/>
  <c r="K92" i="11"/>
  <c r="G93" i="11" s="1"/>
  <c r="J92" i="11"/>
  <c r="F93" i="11" s="1"/>
  <c r="L92" i="11"/>
  <c r="H93" i="11" s="1"/>
  <c r="J92" i="10"/>
  <c r="F93" i="10" s="1"/>
  <c r="K92" i="10"/>
  <c r="G93" i="10" s="1"/>
  <c r="L92" i="10"/>
  <c r="H93" i="10" s="1"/>
  <c r="L84" i="9"/>
  <c r="H85" i="9" s="1"/>
  <c r="K84" i="9"/>
  <c r="G85" i="9" s="1"/>
  <c r="J84" i="9"/>
  <c r="F85" i="9" s="1"/>
  <c r="I85" i="9" s="1"/>
  <c r="I88" i="7"/>
  <c r="K88" i="7" s="1"/>
  <c r="G89" i="7" s="1"/>
  <c r="K81" i="8"/>
  <c r="G82" i="8" s="1"/>
  <c r="J81" i="8"/>
  <c r="F82" i="8" s="1"/>
  <c r="L89" i="13" l="1"/>
  <c r="H90" i="13" s="1"/>
  <c r="K89" i="13"/>
  <c r="G90" i="13" s="1"/>
  <c r="J89" i="13"/>
  <c r="F90" i="13" s="1"/>
  <c r="I90" i="13" s="1"/>
  <c r="I86" i="12"/>
  <c r="I93" i="11"/>
  <c r="I93" i="10"/>
  <c r="L85" i="9"/>
  <c r="H86" i="9" s="1"/>
  <c r="J85" i="9"/>
  <c r="F86" i="9" s="1"/>
  <c r="K85" i="9"/>
  <c r="G86" i="9" s="1"/>
  <c r="L88" i="7"/>
  <c r="H89" i="7" s="1"/>
  <c r="J88" i="7"/>
  <c r="F89" i="7" s="1"/>
  <c r="I89" i="7" s="1"/>
  <c r="J89" i="7" s="1"/>
  <c r="F90" i="7" s="1"/>
  <c r="I90" i="7" s="1"/>
  <c r="I82" i="8"/>
  <c r="L82" i="8" s="1"/>
  <c r="H83" i="8" s="1"/>
  <c r="L90" i="13" l="1"/>
  <c r="H91" i="13" s="1"/>
  <c r="K90" i="13"/>
  <c r="G91" i="13" s="1"/>
  <c r="J90" i="13"/>
  <c r="F91" i="13" s="1"/>
  <c r="I91" i="13" s="1"/>
  <c r="K86" i="12"/>
  <c r="G87" i="12" s="1"/>
  <c r="L86" i="12"/>
  <c r="H87" i="12" s="1"/>
  <c r="J86" i="12"/>
  <c r="F87" i="12" s="1"/>
  <c r="I87" i="12" s="1"/>
  <c r="L93" i="11"/>
  <c r="H94" i="11" s="1"/>
  <c r="K93" i="11"/>
  <c r="G94" i="11" s="1"/>
  <c r="J93" i="11"/>
  <c r="F94" i="11" s="1"/>
  <c r="I94" i="11" s="1"/>
  <c r="L93" i="10"/>
  <c r="H94" i="10" s="1"/>
  <c r="K93" i="10"/>
  <c r="G94" i="10" s="1"/>
  <c r="J93" i="10"/>
  <c r="F94" i="10" s="1"/>
  <c r="I94" i="10" s="1"/>
  <c r="I86" i="9"/>
  <c r="K89" i="7"/>
  <c r="G90" i="7" s="1"/>
  <c r="L89" i="7"/>
  <c r="H90" i="7" s="1"/>
  <c r="K90" i="7"/>
  <c r="G91" i="7" s="1"/>
  <c r="J90" i="7"/>
  <c r="F91" i="7" s="1"/>
  <c r="I91" i="7" s="1"/>
  <c r="L90" i="7"/>
  <c r="H91" i="7" s="1"/>
  <c r="K82" i="8"/>
  <c r="G83" i="8" s="1"/>
  <c r="J82" i="8"/>
  <c r="F83" i="8" s="1"/>
  <c r="I83" i="8" s="1"/>
  <c r="L83" i="8" s="1"/>
  <c r="H84" i="8" s="1"/>
  <c r="L91" i="13" l="1"/>
  <c r="H92" i="13" s="1"/>
  <c r="K91" i="13"/>
  <c r="G92" i="13" s="1"/>
  <c r="J91" i="13"/>
  <c r="F92" i="13" s="1"/>
  <c r="I92" i="13" s="1"/>
  <c r="L87" i="12"/>
  <c r="H88" i="12" s="1"/>
  <c r="K87" i="12"/>
  <c r="G88" i="12" s="1"/>
  <c r="J87" i="12"/>
  <c r="F88" i="12" s="1"/>
  <c r="I88" i="12" s="1"/>
  <c r="J94" i="11"/>
  <c r="F95" i="11" s="1"/>
  <c r="L94" i="11"/>
  <c r="H95" i="11" s="1"/>
  <c r="K94" i="11"/>
  <c r="G95" i="11" s="1"/>
  <c r="L94" i="10"/>
  <c r="H95" i="10" s="1"/>
  <c r="K94" i="10"/>
  <c r="G95" i="10" s="1"/>
  <c r="J94" i="10"/>
  <c r="F95" i="10" s="1"/>
  <c r="I95" i="10" s="1"/>
  <c r="J86" i="9"/>
  <c r="F87" i="9" s="1"/>
  <c r="I87" i="9" s="1"/>
  <c r="K86" i="9"/>
  <c r="G87" i="9" s="1"/>
  <c r="L86" i="9"/>
  <c r="H87" i="9" s="1"/>
  <c r="K91" i="7"/>
  <c r="G92" i="7" s="1"/>
  <c r="J91" i="7"/>
  <c r="F92" i="7" s="1"/>
  <c r="L91" i="7"/>
  <c r="H92" i="7" s="1"/>
  <c r="K83" i="8"/>
  <c r="G84" i="8" s="1"/>
  <c r="J83" i="8"/>
  <c r="F84" i="8" s="1"/>
  <c r="L92" i="13" l="1"/>
  <c r="H93" i="13" s="1"/>
  <c r="K92" i="13"/>
  <c r="G93" i="13" s="1"/>
  <c r="J92" i="13"/>
  <c r="F93" i="13" s="1"/>
  <c r="I93" i="13" s="1"/>
  <c r="K88" i="12"/>
  <c r="G89" i="12" s="1"/>
  <c r="L88" i="12"/>
  <c r="H89" i="12" s="1"/>
  <c r="J88" i="12"/>
  <c r="F89" i="12" s="1"/>
  <c r="I89" i="12" s="1"/>
  <c r="I95" i="11"/>
  <c r="L95" i="10"/>
  <c r="H96" i="10" s="1"/>
  <c r="K95" i="10"/>
  <c r="G96" i="10" s="1"/>
  <c r="J95" i="10"/>
  <c r="F96" i="10" s="1"/>
  <c r="I96" i="10" s="1"/>
  <c r="L87" i="9"/>
  <c r="H88" i="9" s="1"/>
  <c r="K87" i="9"/>
  <c r="G88" i="9" s="1"/>
  <c r="J87" i="9"/>
  <c r="F88" i="9" s="1"/>
  <c r="I88" i="9" s="1"/>
  <c r="I92" i="7"/>
  <c r="L92" i="7" s="1"/>
  <c r="H93" i="7" s="1"/>
  <c r="I84" i="8"/>
  <c r="L84" i="8" s="1"/>
  <c r="H85" i="8" s="1"/>
  <c r="L93" i="13" l="1"/>
  <c r="H94" i="13" s="1"/>
  <c r="K93" i="13"/>
  <c r="G94" i="13" s="1"/>
  <c r="J93" i="13"/>
  <c r="F94" i="13" s="1"/>
  <c r="I94" i="13" s="1"/>
  <c r="L89" i="12"/>
  <c r="H90" i="12" s="1"/>
  <c r="K89" i="12"/>
  <c r="G90" i="12" s="1"/>
  <c r="J89" i="12"/>
  <c r="F90" i="12" s="1"/>
  <c r="I90" i="12" s="1"/>
  <c r="L95" i="11"/>
  <c r="H96" i="11" s="1"/>
  <c r="K95" i="11"/>
  <c r="G96" i="11" s="1"/>
  <c r="J95" i="11"/>
  <c r="F96" i="11" s="1"/>
  <c r="I96" i="11" s="1"/>
  <c r="L96" i="10"/>
  <c r="H97" i="10" s="1"/>
  <c r="J96" i="10"/>
  <c r="F97" i="10" s="1"/>
  <c r="I97" i="10" s="1"/>
  <c r="K96" i="10"/>
  <c r="G97" i="10" s="1"/>
  <c r="L88" i="9"/>
  <c r="H89" i="9" s="1"/>
  <c r="K88" i="9"/>
  <c r="G89" i="9" s="1"/>
  <c r="J88" i="9"/>
  <c r="F89" i="9" s="1"/>
  <c r="I89" i="9" s="1"/>
  <c r="J92" i="7"/>
  <c r="F93" i="7" s="1"/>
  <c r="K92" i="7"/>
  <c r="G93" i="7" s="1"/>
  <c r="I93" i="7"/>
  <c r="L93" i="7" s="1"/>
  <c r="H94" i="7" s="1"/>
  <c r="K84" i="8"/>
  <c r="G85" i="8" s="1"/>
  <c r="J84" i="8"/>
  <c r="F85" i="8" s="1"/>
  <c r="I85" i="8" s="1"/>
  <c r="L85" i="8" s="1"/>
  <c r="H86" i="8" s="1"/>
  <c r="L94" i="13" l="1"/>
  <c r="H95" i="13" s="1"/>
  <c r="K94" i="13"/>
  <c r="G95" i="13" s="1"/>
  <c r="J94" i="13"/>
  <c r="F95" i="13" s="1"/>
  <c r="I95" i="13" s="1"/>
  <c r="J90" i="12"/>
  <c r="F91" i="12" s="1"/>
  <c r="I91" i="12" s="1"/>
  <c r="L90" i="12"/>
  <c r="H91" i="12" s="1"/>
  <c r="K90" i="12"/>
  <c r="G91" i="12" s="1"/>
  <c r="J96" i="11"/>
  <c r="F97" i="11" s="1"/>
  <c r="L96" i="11"/>
  <c r="H97" i="11" s="1"/>
  <c r="K96" i="11"/>
  <c r="G97" i="11" s="1"/>
  <c r="L97" i="10"/>
  <c r="H98" i="10" s="1"/>
  <c r="K97" i="10"/>
  <c r="G98" i="10" s="1"/>
  <c r="J97" i="10"/>
  <c r="F98" i="10" s="1"/>
  <c r="I98" i="10" s="1"/>
  <c r="L89" i="9"/>
  <c r="H90" i="9" s="1"/>
  <c r="K89" i="9"/>
  <c r="G90" i="9" s="1"/>
  <c r="J89" i="9"/>
  <c r="F90" i="9" s="1"/>
  <c r="I90" i="9" s="1"/>
  <c r="J93" i="7"/>
  <c r="F94" i="7" s="1"/>
  <c r="I94" i="7" s="1"/>
  <c r="J94" i="7" s="1"/>
  <c r="F95" i="7" s="1"/>
  <c r="K93" i="7"/>
  <c r="G94" i="7" s="1"/>
  <c r="K94" i="7" s="1"/>
  <c r="G95" i="7" s="1"/>
  <c r="K85" i="8"/>
  <c r="G86" i="8" s="1"/>
  <c r="J85" i="8"/>
  <c r="F86" i="8" s="1"/>
  <c r="I86" i="8" s="1"/>
  <c r="L86" i="8" s="1"/>
  <c r="H87" i="8" s="1"/>
  <c r="L95" i="13" l="1"/>
  <c r="H96" i="13" s="1"/>
  <c r="K95" i="13"/>
  <c r="G96" i="13" s="1"/>
  <c r="J95" i="13"/>
  <c r="F96" i="13" s="1"/>
  <c r="I96" i="13" s="1"/>
  <c r="L91" i="12"/>
  <c r="H92" i="12" s="1"/>
  <c r="J91" i="12"/>
  <c r="F92" i="12" s="1"/>
  <c r="I92" i="12" s="1"/>
  <c r="K91" i="12"/>
  <c r="G92" i="12" s="1"/>
  <c r="I97" i="11"/>
  <c r="L98" i="10"/>
  <c r="H99" i="10" s="1"/>
  <c r="K98" i="10"/>
  <c r="G99" i="10" s="1"/>
  <c r="J98" i="10"/>
  <c r="F99" i="10" s="1"/>
  <c r="I99" i="10" s="1"/>
  <c r="L90" i="9"/>
  <c r="H91" i="9" s="1"/>
  <c r="K90" i="9"/>
  <c r="G91" i="9" s="1"/>
  <c r="J90" i="9"/>
  <c r="F91" i="9" s="1"/>
  <c r="I91" i="9" s="1"/>
  <c r="L94" i="7"/>
  <c r="H95" i="7" s="1"/>
  <c r="I95" i="7"/>
  <c r="L95" i="7" s="1"/>
  <c r="H96" i="7" s="1"/>
  <c r="K86" i="8"/>
  <c r="G87" i="8" s="1"/>
  <c r="J86" i="8"/>
  <c r="F87" i="8" s="1"/>
  <c r="I87" i="8" s="1"/>
  <c r="L87" i="8" s="1"/>
  <c r="H88" i="8" s="1"/>
  <c r="J96" i="13" l="1"/>
  <c r="F97" i="13" s="1"/>
  <c r="K96" i="13"/>
  <c r="G97" i="13" s="1"/>
  <c r="L96" i="13"/>
  <c r="H97" i="13" s="1"/>
  <c r="L92" i="12"/>
  <c r="H93" i="12" s="1"/>
  <c r="K92" i="12"/>
  <c r="G93" i="12" s="1"/>
  <c r="J92" i="12"/>
  <c r="F93" i="12" s="1"/>
  <c r="I93" i="12" s="1"/>
  <c r="L97" i="11"/>
  <c r="H98" i="11" s="1"/>
  <c r="K97" i="11"/>
  <c r="G98" i="11" s="1"/>
  <c r="J97" i="11"/>
  <c r="F98" i="11" s="1"/>
  <c r="I98" i="11" s="1"/>
  <c r="L99" i="10"/>
  <c r="H100" i="10" s="1"/>
  <c r="K99" i="10"/>
  <c r="G100" i="10" s="1"/>
  <c r="J99" i="10"/>
  <c r="F100" i="10" s="1"/>
  <c r="I100" i="10" s="1"/>
  <c r="L91" i="9"/>
  <c r="H92" i="9" s="1"/>
  <c r="J91" i="9"/>
  <c r="F92" i="9" s="1"/>
  <c r="K91" i="9"/>
  <c r="G92" i="9" s="1"/>
  <c r="K95" i="7"/>
  <c r="G96" i="7" s="1"/>
  <c r="J95" i="7"/>
  <c r="F96" i="7" s="1"/>
  <c r="I96" i="7" s="1"/>
  <c r="J96" i="7" s="1"/>
  <c r="F97" i="7" s="1"/>
  <c r="K87" i="8"/>
  <c r="G88" i="8" s="1"/>
  <c r="J87" i="8"/>
  <c r="F88" i="8" s="1"/>
  <c r="I88" i="8" s="1"/>
  <c r="L88" i="8" s="1"/>
  <c r="H89" i="8" s="1"/>
  <c r="I97" i="13" l="1"/>
  <c r="L93" i="12"/>
  <c r="H94" i="12" s="1"/>
  <c r="K93" i="12"/>
  <c r="G94" i="12" s="1"/>
  <c r="J93" i="12"/>
  <c r="F94" i="12" s="1"/>
  <c r="I94" i="12" s="1"/>
  <c r="L98" i="11"/>
  <c r="H99" i="11" s="1"/>
  <c r="K98" i="11"/>
  <c r="G99" i="11" s="1"/>
  <c r="J98" i="11"/>
  <c r="F99" i="11" s="1"/>
  <c r="I99" i="11" s="1"/>
  <c r="L100" i="10"/>
  <c r="H101" i="10" s="1"/>
  <c r="K100" i="10"/>
  <c r="G101" i="10" s="1"/>
  <c r="J100" i="10"/>
  <c r="F101" i="10" s="1"/>
  <c r="I101" i="10" s="1"/>
  <c r="I92" i="9"/>
  <c r="L96" i="7"/>
  <c r="H97" i="7" s="1"/>
  <c r="K96" i="7"/>
  <c r="G97" i="7" s="1"/>
  <c r="I97" i="7"/>
  <c r="K97" i="7" s="1"/>
  <c r="G98" i="7" s="1"/>
  <c r="K88" i="8"/>
  <c r="G89" i="8" s="1"/>
  <c r="J88" i="8"/>
  <c r="F89" i="8" s="1"/>
  <c r="I89" i="8" s="1"/>
  <c r="L89" i="8" s="1"/>
  <c r="H90" i="8" s="1"/>
  <c r="L97" i="13" l="1"/>
  <c r="H98" i="13" s="1"/>
  <c r="K97" i="13"/>
  <c r="G98" i="13" s="1"/>
  <c r="J97" i="13"/>
  <c r="F98" i="13" s="1"/>
  <c r="I98" i="13" s="1"/>
  <c r="J94" i="12"/>
  <c r="F95" i="12" s="1"/>
  <c r="L94" i="12"/>
  <c r="H95" i="12" s="1"/>
  <c r="K94" i="12"/>
  <c r="G95" i="12" s="1"/>
  <c r="L99" i="11"/>
  <c r="H100" i="11" s="1"/>
  <c r="K99" i="11"/>
  <c r="G100" i="11" s="1"/>
  <c r="J99" i="11"/>
  <c r="F100" i="11" s="1"/>
  <c r="I100" i="11" s="1"/>
  <c r="L101" i="10"/>
  <c r="H102" i="10" s="1"/>
  <c r="K101" i="10"/>
  <c r="G102" i="10" s="1"/>
  <c r="J101" i="10"/>
  <c r="F102" i="10" s="1"/>
  <c r="I102" i="10" s="1"/>
  <c r="L92" i="9"/>
  <c r="H93" i="9" s="1"/>
  <c r="K92" i="9"/>
  <c r="G93" i="9" s="1"/>
  <c r="J92" i="9"/>
  <c r="F93" i="9" s="1"/>
  <c r="I93" i="9" s="1"/>
  <c r="J97" i="7"/>
  <c r="F98" i="7" s="1"/>
  <c r="I98" i="7" s="1"/>
  <c r="L97" i="7"/>
  <c r="H98" i="7" s="1"/>
  <c r="K89" i="8"/>
  <c r="G90" i="8" s="1"/>
  <c r="J89" i="8"/>
  <c r="F90" i="8" s="1"/>
  <c r="I90" i="8" s="1"/>
  <c r="L90" i="8" s="1"/>
  <c r="H91" i="8" s="1"/>
  <c r="L98" i="13" l="1"/>
  <c r="H99" i="13" s="1"/>
  <c r="K98" i="13"/>
  <c r="G99" i="13" s="1"/>
  <c r="J98" i="13"/>
  <c r="F99" i="13" s="1"/>
  <c r="I99" i="13" s="1"/>
  <c r="I95" i="12"/>
  <c r="L100" i="11"/>
  <c r="H101" i="11" s="1"/>
  <c r="J100" i="11"/>
  <c r="F101" i="11" s="1"/>
  <c r="K100" i="11"/>
  <c r="G101" i="11" s="1"/>
  <c r="L102" i="10"/>
  <c r="H103" i="10" s="1"/>
  <c r="K102" i="10"/>
  <c r="G103" i="10" s="1"/>
  <c r="J102" i="10"/>
  <c r="F103" i="10" s="1"/>
  <c r="I103" i="10" s="1"/>
  <c r="L93" i="9"/>
  <c r="H94" i="9" s="1"/>
  <c r="K93" i="9"/>
  <c r="G94" i="9" s="1"/>
  <c r="J93" i="9"/>
  <c r="F94" i="9" s="1"/>
  <c r="I94" i="9" s="1"/>
  <c r="L98" i="7"/>
  <c r="H99" i="7" s="1"/>
  <c r="J98" i="7"/>
  <c r="F99" i="7" s="1"/>
  <c r="K98" i="7"/>
  <c r="G99" i="7" s="1"/>
  <c r="I99" i="7" s="1"/>
  <c r="K90" i="8"/>
  <c r="G91" i="8" s="1"/>
  <c r="J90" i="8"/>
  <c r="F91" i="8" s="1"/>
  <c r="I91" i="8" s="1"/>
  <c r="L91" i="8" s="1"/>
  <c r="H92" i="8" s="1"/>
  <c r="L99" i="13" l="1"/>
  <c r="H100" i="13" s="1"/>
  <c r="K99" i="13"/>
  <c r="G100" i="13" s="1"/>
  <c r="J99" i="13"/>
  <c r="F100" i="13" s="1"/>
  <c r="I100" i="13" s="1"/>
  <c r="L95" i="12"/>
  <c r="H96" i="12" s="1"/>
  <c r="K95" i="12"/>
  <c r="G96" i="12" s="1"/>
  <c r="J95" i="12"/>
  <c r="F96" i="12" s="1"/>
  <c r="I96" i="12" s="1"/>
  <c r="I101" i="11"/>
  <c r="L103" i="10"/>
  <c r="H104" i="10" s="1"/>
  <c r="K103" i="10"/>
  <c r="G104" i="10" s="1"/>
  <c r="J103" i="10"/>
  <c r="F104" i="10" s="1"/>
  <c r="I104" i="10" s="1"/>
  <c r="L94" i="9"/>
  <c r="H95" i="9" s="1"/>
  <c r="K94" i="9"/>
  <c r="G95" i="9" s="1"/>
  <c r="J94" i="9"/>
  <c r="F95" i="9" s="1"/>
  <c r="I95" i="9" s="1"/>
  <c r="L99" i="7"/>
  <c r="H100" i="7" s="1"/>
  <c r="K99" i="7"/>
  <c r="G100" i="7" s="1"/>
  <c r="J99" i="7"/>
  <c r="F100" i="7" s="1"/>
  <c r="I100" i="7" s="1"/>
  <c r="J100" i="7" s="1"/>
  <c r="F101" i="7" s="1"/>
  <c r="K91" i="8"/>
  <c r="G92" i="8" s="1"/>
  <c r="J91" i="8"/>
  <c r="F92" i="8" s="1"/>
  <c r="I92" i="8" s="1"/>
  <c r="L92" i="8" s="1"/>
  <c r="H93" i="8" s="1"/>
  <c r="J100" i="13" l="1"/>
  <c r="F101" i="13" s="1"/>
  <c r="K100" i="13"/>
  <c r="G101" i="13" s="1"/>
  <c r="L100" i="13"/>
  <c r="H101" i="13" s="1"/>
  <c r="K96" i="12"/>
  <c r="G97" i="12" s="1"/>
  <c r="L96" i="12"/>
  <c r="H97" i="12" s="1"/>
  <c r="J96" i="12"/>
  <c r="F97" i="12" s="1"/>
  <c r="I97" i="12" s="1"/>
  <c r="L101" i="11"/>
  <c r="H102" i="11" s="1"/>
  <c r="K101" i="11"/>
  <c r="G102" i="11" s="1"/>
  <c r="J101" i="11"/>
  <c r="F102" i="11" s="1"/>
  <c r="I102" i="11" s="1"/>
  <c r="L104" i="10"/>
  <c r="H105" i="10" s="1"/>
  <c r="K104" i="10"/>
  <c r="G105" i="10" s="1"/>
  <c r="J104" i="10"/>
  <c r="F105" i="10" s="1"/>
  <c r="I105" i="10" s="1"/>
  <c r="L95" i="9"/>
  <c r="H96" i="9" s="1"/>
  <c r="J95" i="9"/>
  <c r="F96" i="9" s="1"/>
  <c r="I96" i="9" s="1"/>
  <c r="K95" i="9"/>
  <c r="G96" i="9" s="1"/>
  <c r="L100" i="7"/>
  <c r="H101" i="7" s="1"/>
  <c r="K100" i="7"/>
  <c r="G101" i="7" s="1"/>
  <c r="I101" i="7"/>
  <c r="L101" i="7" s="1"/>
  <c r="H102" i="7" s="1"/>
  <c r="K92" i="8"/>
  <c r="G93" i="8" s="1"/>
  <c r="J92" i="8"/>
  <c r="F93" i="8" s="1"/>
  <c r="I101" i="13" l="1"/>
  <c r="L97" i="12"/>
  <c r="H98" i="12" s="1"/>
  <c r="K97" i="12"/>
  <c r="G98" i="12" s="1"/>
  <c r="J97" i="12"/>
  <c r="F98" i="12" s="1"/>
  <c r="I98" i="12" s="1"/>
  <c r="J102" i="11"/>
  <c r="F103" i="11" s="1"/>
  <c r="I103" i="11" s="1"/>
  <c r="K102" i="11"/>
  <c r="G103" i="11" s="1"/>
  <c r="L102" i="11"/>
  <c r="H103" i="11" s="1"/>
  <c r="L105" i="10"/>
  <c r="H106" i="10" s="1"/>
  <c r="K105" i="10"/>
  <c r="G106" i="10" s="1"/>
  <c r="J105" i="10"/>
  <c r="F106" i="10" s="1"/>
  <c r="I106" i="10" s="1"/>
  <c r="J96" i="9"/>
  <c r="F97" i="9" s="1"/>
  <c r="L96" i="9"/>
  <c r="H97" i="9" s="1"/>
  <c r="K96" i="9"/>
  <c r="G97" i="9" s="1"/>
  <c r="J101" i="7"/>
  <c r="F102" i="7" s="1"/>
  <c r="K101" i="7"/>
  <c r="G102" i="7" s="1"/>
  <c r="I93" i="8"/>
  <c r="L93" i="8" s="1"/>
  <c r="H94" i="8" s="1"/>
  <c r="L101" i="13" l="1"/>
  <c r="H102" i="13" s="1"/>
  <c r="K101" i="13"/>
  <c r="G102" i="13" s="1"/>
  <c r="J101" i="13"/>
  <c r="F102" i="13" s="1"/>
  <c r="I102" i="13" s="1"/>
  <c r="L98" i="12"/>
  <c r="H99" i="12" s="1"/>
  <c r="J98" i="12"/>
  <c r="F99" i="12" s="1"/>
  <c r="K98" i="12"/>
  <c r="G99" i="12" s="1"/>
  <c r="L103" i="11"/>
  <c r="H104" i="11" s="1"/>
  <c r="K103" i="11"/>
  <c r="G104" i="11" s="1"/>
  <c r="J103" i="11"/>
  <c r="F104" i="11" s="1"/>
  <c r="I104" i="11" s="1"/>
  <c r="L106" i="10"/>
  <c r="H107" i="10" s="1"/>
  <c r="K106" i="10"/>
  <c r="G107" i="10" s="1"/>
  <c r="J106" i="10"/>
  <c r="F107" i="10" s="1"/>
  <c r="I107" i="10" s="1"/>
  <c r="I97" i="9"/>
  <c r="I102" i="7"/>
  <c r="K93" i="8"/>
  <c r="G94" i="8" s="1"/>
  <c r="J93" i="8"/>
  <c r="F94" i="8" s="1"/>
  <c r="I94" i="8" s="1"/>
  <c r="L94" i="8" s="1"/>
  <c r="H95" i="8" s="1"/>
  <c r="L102" i="13" l="1"/>
  <c r="H103" i="13" s="1"/>
  <c r="K102" i="13"/>
  <c r="G103" i="13" s="1"/>
  <c r="J102" i="13"/>
  <c r="F103" i="13" s="1"/>
  <c r="I103" i="13" s="1"/>
  <c r="I99" i="12"/>
  <c r="K104" i="11"/>
  <c r="G105" i="11" s="1"/>
  <c r="J104" i="11"/>
  <c r="F105" i="11" s="1"/>
  <c r="I105" i="11" s="1"/>
  <c r="L104" i="11"/>
  <c r="H105" i="11" s="1"/>
  <c r="L107" i="10"/>
  <c r="H108" i="10" s="1"/>
  <c r="K107" i="10"/>
  <c r="G108" i="10" s="1"/>
  <c r="J107" i="10"/>
  <c r="F108" i="10" s="1"/>
  <c r="I108" i="10" s="1"/>
  <c r="L97" i="9"/>
  <c r="H98" i="9" s="1"/>
  <c r="K97" i="9"/>
  <c r="G98" i="9" s="1"/>
  <c r="J97" i="9"/>
  <c r="F98" i="9" s="1"/>
  <c r="I98" i="9" s="1"/>
  <c r="J102" i="7"/>
  <c r="F103" i="7" s="1"/>
  <c r="I103" i="7" s="1"/>
  <c r="L102" i="7"/>
  <c r="H103" i="7" s="1"/>
  <c r="K102" i="7"/>
  <c r="G103" i="7" s="1"/>
  <c r="K94" i="8"/>
  <c r="G95" i="8" s="1"/>
  <c r="J94" i="8"/>
  <c r="F95" i="8" s="1"/>
  <c r="I95" i="8" s="1"/>
  <c r="L95" i="8" s="1"/>
  <c r="H96" i="8" s="1"/>
  <c r="L103" i="13" l="1"/>
  <c r="H104" i="13" s="1"/>
  <c r="K103" i="13"/>
  <c r="G104" i="13" s="1"/>
  <c r="J103" i="13"/>
  <c r="F104" i="13" s="1"/>
  <c r="I104" i="13" s="1"/>
  <c r="L99" i="12"/>
  <c r="H100" i="12" s="1"/>
  <c r="K99" i="12"/>
  <c r="G100" i="12" s="1"/>
  <c r="J99" i="12"/>
  <c r="F100" i="12" s="1"/>
  <c r="I100" i="12" s="1"/>
  <c r="L105" i="11"/>
  <c r="H106" i="11" s="1"/>
  <c r="K105" i="11"/>
  <c r="G106" i="11" s="1"/>
  <c r="J105" i="11"/>
  <c r="F106" i="11" s="1"/>
  <c r="I106" i="11" s="1"/>
  <c r="L108" i="10"/>
  <c r="H109" i="10" s="1"/>
  <c r="K108" i="10"/>
  <c r="G109" i="10" s="1"/>
  <c r="J108" i="10"/>
  <c r="F109" i="10" s="1"/>
  <c r="I109" i="10" s="1"/>
  <c r="L98" i="9"/>
  <c r="H99" i="9" s="1"/>
  <c r="K98" i="9"/>
  <c r="G99" i="9" s="1"/>
  <c r="J98" i="9"/>
  <c r="F99" i="9" s="1"/>
  <c r="I99" i="9" s="1"/>
  <c r="L103" i="7"/>
  <c r="H104" i="7" s="1"/>
  <c r="K103" i="7"/>
  <c r="G104" i="7" s="1"/>
  <c r="J103" i="7"/>
  <c r="F104" i="7" s="1"/>
  <c r="I104" i="7" s="1"/>
  <c r="K95" i="8"/>
  <c r="G96" i="8" s="1"/>
  <c r="J95" i="8"/>
  <c r="F96" i="8" s="1"/>
  <c r="I96" i="8" s="1"/>
  <c r="L96" i="8" s="1"/>
  <c r="H97" i="8" s="1"/>
  <c r="L104" i="13" l="1"/>
  <c r="H105" i="13" s="1"/>
  <c r="J104" i="13"/>
  <c r="F105" i="13" s="1"/>
  <c r="K104" i="13"/>
  <c r="G105" i="13" s="1"/>
  <c r="J100" i="12"/>
  <c r="F101" i="12" s="1"/>
  <c r="I101" i="12" s="1"/>
  <c r="L100" i="12"/>
  <c r="H101" i="12" s="1"/>
  <c r="K100" i="12"/>
  <c r="G101" i="12" s="1"/>
  <c r="L106" i="11"/>
  <c r="H107" i="11" s="1"/>
  <c r="K106" i="11"/>
  <c r="G107" i="11" s="1"/>
  <c r="J106" i="11"/>
  <c r="F107" i="11" s="1"/>
  <c r="I107" i="11" s="1"/>
  <c r="L109" i="10"/>
  <c r="H110" i="10" s="1"/>
  <c r="K109" i="10"/>
  <c r="G110" i="10" s="1"/>
  <c r="J109" i="10"/>
  <c r="F110" i="10" s="1"/>
  <c r="I110" i="10" s="1"/>
  <c r="L99" i="9"/>
  <c r="H100" i="9" s="1"/>
  <c r="K99" i="9"/>
  <c r="G100" i="9" s="1"/>
  <c r="J99" i="9"/>
  <c r="F100" i="9" s="1"/>
  <c r="I100" i="9" s="1"/>
  <c r="J104" i="7"/>
  <c r="F105" i="7" s="1"/>
  <c r="L104" i="7"/>
  <c r="H105" i="7" s="1"/>
  <c r="K104" i="7"/>
  <c r="G105" i="7" s="1"/>
  <c r="K96" i="8"/>
  <c r="G97" i="8" s="1"/>
  <c r="J96" i="8"/>
  <c r="F97" i="8" s="1"/>
  <c r="I97" i="8" s="1"/>
  <c r="L97" i="8" s="1"/>
  <c r="H98" i="8" s="1"/>
  <c r="I105" i="13" l="1"/>
  <c r="L101" i="12"/>
  <c r="H102" i="12" s="1"/>
  <c r="K101" i="12"/>
  <c r="G102" i="12" s="1"/>
  <c r="J101" i="12"/>
  <c r="F102" i="12" s="1"/>
  <c r="I102" i="12" s="1"/>
  <c r="L107" i="11"/>
  <c r="H108" i="11" s="1"/>
  <c r="K107" i="11"/>
  <c r="G108" i="11" s="1"/>
  <c r="J107" i="11"/>
  <c r="F108" i="11" s="1"/>
  <c r="I108" i="11" s="1"/>
  <c r="L110" i="10"/>
  <c r="H111" i="10" s="1"/>
  <c r="K110" i="10"/>
  <c r="G111" i="10" s="1"/>
  <c r="J110" i="10"/>
  <c r="F111" i="10" s="1"/>
  <c r="I111" i="10" s="1"/>
  <c r="J100" i="9"/>
  <c r="F101" i="9" s="1"/>
  <c r="I101" i="9" s="1"/>
  <c r="K100" i="9"/>
  <c r="G101" i="9" s="1"/>
  <c r="L100" i="9"/>
  <c r="H101" i="9" s="1"/>
  <c r="I105" i="7"/>
  <c r="K97" i="8"/>
  <c r="G98" i="8" s="1"/>
  <c r="J97" i="8"/>
  <c r="F98" i="8" s="1"/>
  <c r="I98" i="8" s="1"/>
  <c r="L98" i="8" s="1"/>
  <c r="H99" i="8" s="1"/>
  <c r="L105" i="13" l="1"/>
  <c r="H106" i="13" s="1"/>
  <c r="K105" i="13"/>
  <c r="G106" i="13" s="1"/>
  <c r="J105" i="13"/>
  <c r="F106" i="13" s="1"/>
  <c r="I106" i="13" s="1"/>
  <c r="L102" i="12"/>
  <c r="H103" i="12" s="1"/>
  <c r="J102" i="12"/>
  <c r="F103" i="12" s="1"/>
  <c r="I103" i="12" s="1"/>
  <c r="K102" i="12"/>
  <c r="G103" i="12" s="1"/>
  <c r="L108" i="11"/>
  <c r="H109" i="11" s="1"/>
  <c r="K108" i="11"/>
  <c r="G109" i="11" s="1"/>
  <c r="J108" i="11"/>
  <c r="F109" i="11" s="1"/>
  <c r="I109" i="11" s="1"/>
  <c r="L111" i="10"/>
  <c r="H112" i="10" s="1"/>
  <c r="K111" i="10"/>
  <c r="G112" i="10" s="1"/>
  <c r="J111" i="10"/>
  <c r="F112" i="10" s="1"/>
  <c r="I112" i="10" s="1"/>
  <c r="L101" i="9"/>
  <c r="H102" i="9" s="1"/>
  <c r="K101" i="9"/>
  <c r="G102" i="9" s="1"/>
  <c r="J101" i="9"/>
  <c r="F102" i="9" s="1"/>
  <c r="I102" i="9" s="1"/>
  <c r="K105" i="7"/>
  <c r="G106" i="7" s="1"/>
  <c r="J105" i="7"/>
  <c r="F106" i="7" s="1"/>
  <c r="I106" i="7" s="1"/>
  <c r="L105" i="7"/>
  <c r="H106" i="7" s="1"/>
  <c r="K98" i="8"/>
  <c r="G99" i="8" s="1"/>
  <c r="J98" i="8"/>
  <c r="F99" i="8" s="1"/>
  <c r="I99" i="8" s="1"/>
  <c r="L99" i="8" s="1"/>
  <c r="H100" i="8" s="1"/>
  <c r="L106" i="13" l="1"/>
  <c r="H107" i="13" s="1"/>
  <c r="K106" i="13"/>
  <c r="G107" i="13" s="1"/>
  <c r="J106" i="13"/>
  <c r="F107" i="13" s="1"/>
  <c r="I107" i="13" s="1"/>
  <c r="L103" i="12"/>
  <c r="H104" i="12" s="1"/>
  <c r="K103" i="12"/>
  <c r="G104" i="12" s="1"/>
  <c r="J103" i="12"/>
  <c r="F104" i="12" s="1"/>
  <c r="I104" i="12" s="1"/>
  <c r="L109" i="11"/>
  <c r="H110" i="11" s="1"/>
  <c r="K109" i="11"/>
  <c r="G110" i="11" s="1"/>
  <c r="J109" i="11"/>
  <c r="F110" i="11" s="1"/>
  <c r="L112" i="10"/>
  <c r="H113" i="10" s="1"/>
  <c r="K112" i="10"/>
  <c r="G113" i="10" s="1"/>
  <c r="J112" i="10"/>
  <c r="F113" i="10" s="1"/>
  <c r="I113" i="10" s="1"/>
  <c r="K102" i="9"/>
  <c r="G103" i="9" s="1"/>
  <c r="J102" i="9"/>
  <c r="F103" i="9" s="1"/>
  <c r="I103" i="9" s="1"/>
  <c r="L102" i="9"/>
  <c r="H103" i="9" s="1"/>
  <c r="K106" i="7"/>
  <c r="G107" i="7" s="1"/>
  <c r="L106" i="7"/>
  <c r="H107" i="7" s="1"/>
  <c r="J106" i="7"/>
  <c r="F107" i="7" s="1"/>
  <c r="I107" i="7" s="1"/>
  <c r="K99" i="8"/>
  <c r="G100" i="8" s="1"/>
  <c r="J99" i="8"/>
  <c r="F100" i="8" s="1"/>
  <c r="I100" i="8" s="1"/>
  <c r="L100" i="8" s="1"/>
  <c r="H101" i="8" s="1"/>
  <c r="L107" i="13" l="1"/>
  <c r="H108" i="13" s="1"/>
  <c r="K107" i="13"/>
  <c r="G108" i="13" s="1"/>
  <c r="J107" i="13"/>
  <c r="F108" i="13" s="1"/>
  <c r="I108" i="13" s="1"/>
  <c r="L104" i="12"/>
  <c r="H105" i="12" s="1"/>
  <c r="J104" i="12"/>
  <c r="F105" i="12" s="1"/>
  <c r="K104" i="12"/>
  <c r="G105" i="12" s="1"/>
  <c r="I110" i="11"/>
  <c r="L113" i="10"/>
  <c r="H114" i="10" s="1"/>
  <c r="K113" i="10"/>
  <c r="G114" i="10" s="1"/>
  <c r="J113" i="10"/>
  <c r="F114" i="10" s="1"/>
  <c r="I114" i="10" s="1"/>
  <c r="L103" i="9"/>
  <c r="H104" i="9" s="1"/>
  <c r="J103" i="9"/>
  <c r="F104" i="9" s="1"/>
  <c r="I104" i="9" s="1"/>
  <c r="K103" i="9"/>
  <c r="G104" i="9" s="1"/>
  <c r="K107" i="7"/>
  <c r="G108" i="7" s="1"/>
  <c r="J107" i="7"/>
  <c r="F108" i="7" s="1"/>
  <c r="I108" i="7" s="1"/>
  <c r="L107" i="7"/>
  <c r="H108" i="7" s="1"/>
  <c r="K100" i="8"/>
  <c r="G101" i="8" s="1"/>
  <c r="J100" i="8"/>
  <c r="F101" i="8" s="1"/>
  <c r="I101" i="8" s="1"/>
  <c r="L101" i="8" s="1"/>
  <c r="H102" i="8" s="1"/>
  <c r="J108" i="13" l="1"/>
  <c r="F109" i="13" s="1"/>
  <c r="I109" i="13" s="1"/>
  <c r="L108" i="13"/>
  <c r="H109" i="13" s="1"/>
  <c r="K108" i="13"/>
  <c r="G109" i="13" s="1"/>
  <c r="I105" i="12"/>
  <c r="L110" i="11"/>
  <c r="H111" i="11" s="1"/>
  <c r="K110" i="11"/>
  <c r="G111" i="11" s="1"/>
  <c r="J110" i="11"/>
  <c r="F111" i="11" s="1"/>
  <c r="I111" i="11" s="1"/>
  <c r="L114" i="10"/>
  <c r="H115" i="10" s="1"/>
  <c r="K114" i="10"/>
  <c r="G115" i="10" s="1"/>
  <c r="J114" i="10"/>
  <c r="F115" i="10" s="1"/>
  <c r="I115" i="10" s="1"/>
  <c r="L104" i="9"/>
  <c r="H105" i="9" s="1"/>
  <c r="K104" i="9"/>
  <c r="G105" i="9" s="1"/>
  <c r="J104" i="9"/>
  <c r="F105" i="9" s="1"/>
  <c r="I105" i="9" s="1"/>
  <c r="L108" i="7"/>
  <c r="H109" i="7" s="1"/>
  <c r="J108" i="7"/>
  <c r="F109" i="7" s="1"/>
  <c r="I109" i="7" s="1"/>
  <c r="K108" i="7"/>
  <c r="G109" i="7" s="1"/>
  <c r="K101" i="8"/>
  <c r="G102" i="8" s="1"/>
  <c r="J101" i="8"/>
  <c r="F102" i="8" s="1"/>
  <c r="I102" i="8" s="1"/>
  <c r="L102" i="8" s="1"/>
  <c r="H103" i="8" s="1"/>
  <c r="L109" i="13" l="1"/>
  <c r="H110" i="13" s="1"/>
  <c r="K109" i="13"/>
  <c r="G110" i="13" s="1"/>
  <c r="J109" i="13"/>
  <c r="F110" i="13" s="1"/>
  <c r="I110" i="13" s="1"/>
  <c r="L105" i="12"/>
  <c r="H106" i="12" s="1"/>
  <c r="K105" i="12"/>
  <c r="G106" i="12" s="1"/>
  <c r="J105" i="12"/>
  <c r="F106" i="12" s="1"/>
  <c r="I106" i="12" s="1"/>
  <c r="L111" i="11"/>
  <c r="H112" i="11" s="1"/>
  <c r="K111" i="11"/>
  <c r="G112" i="11" s="1"/>
  <c r="J111" i="11"/>
  <c r="F112" i="11" s="1"/>
  <c r="I112" i="11" s="1"/>
  <c r="L115" i="10"/>
  <c r="H116" i="10" s="1"/>
  <c r="K115" i="10"/>
  <c r="G116" i="10" s="1"/>
  <c r="J115" i="10"/>
  <c r="F116" i="10" s="1"/>
  <c r="I116" i="10" s="1"/>
  <c r="L105" i="9"/>
  <c r="H106" i="9" s="1"/>
  <c r="K105" i="9"/>
  <c r="G106" i="9" s="1"/>
  <c r="J105" i="9"/>
  <c r="F106" i="9" s="1"/>
  <c r="I106" i="9" s="1"/>
  <c r="L109" i="7"/>
  <c r="H110" i="7" s="1"/>
  <c r="J109" i="7"/>
  <c r="F110" i="7" s="1"/>
  <c r="K109" i="7"/>
  <c r="G110" i="7" s="1"/>
  <c r="K102" i="8"/>
  <c r="G103" i="8" s="1"/>
  <c r="J102" i="8"/>
  <c r="F103" i="8" s="1"/>
  <c r="I103" i="8" s="1"/>
  <c r="L103" i="8" s="1"/>
  <c r="H104" i="8" s="1"/>
  <c r="L110" i="13" l="1"/>
  <c r="H111" i="13" s="1"/>
  <c r="K110" i="13"/>
  <c r="G111" i="13" s="1"/>
  <c r="J110" i="13"/>
  <c r="F111" i="13" s="1"/>
  <c r="I111" i="13" s="1"/>
  <c r="L106" i="12"/>
  <c r="H107" i="12" s="1"/>
  <c r="K106" i="12"/>
  <c r="G107" i="12" s="1"/>
  <c r="J106" i="12"/>
  <c r="F107" i="12" s="1"/>
  <c r="I107" i="12" s="1"/>
  <c r="J112" i="11"/>
  <c r="F113" i="11" s="1"/>
  <c r="I113" i="11" s="1"/>
  <c r="L112" i="11"/>
  <c r="H113" i="11" s="1"/>
  <c r="K112" i="11"/>
  <c r="G113" i="11" s="1"/>
  <c r="L116" i="10"/>
  <c r="H117" i="10" s="1"/>
  <c r="K116" i="10"/>
  <c r="G117" i="10" s="1"/>
  <c r="J116" i="10"/>
  <c r="F117" i="10" s="1"/>
  <c r="I117" i="10" s="1"/>
  <c r="J106" i="9"/>
  <c r="F107" i="9" s="1"/>
  <c r="I107" i="9" s="1"/>
  <c r="L106" i="9"/>
  <c r="H107" i="9" s="1"/>
  <c r="K106" i="9"/>
  <c r="G107" i="9" s="1"/>
  <c r="I110" i="7"/>
  <c r="K103" i="8"/>
  <c r="G104" i="8" s="1"/>
  <c r="J103" i="8"/>
  <c r="F104" i="8" s="1"/>
  <c r="I104" i="8" s="1"/>
  <c r="L104" i="8" s="1"/>
  <c r="H105" i="8" s="1"/>
  <c r="L111" i="13" l="1"/>
  <c r="H112" i="13" s="1"/>
  <c r="K111" i="13"/>
  <c r="G112" i="13" s="1"/>
  <c r="J111" i="13"/>
  <c r="F112" i="13" s="1"/>
  <c r="I112" i="13" s="1"/>
  <c r="L107" i="12"/>
  <c r="H108" i="12" s="1"/>
  <c r="J107" i="12"/>
  <c r="F108" i="12" s="1"/>
  <c r="K107" i="12"/>
  <c r="G108" i="12" s="1"/>
  <c r="L113" i="11"/>
  <c r="H114" i="11" s="1"/>
  <c r="K113" i="11"/>
  <c r="G114" i="11" s="1"/>
  <c r="J113" i="11"/>
  <c r="F114" i="11" s="1"/>
  <c r="I114" i="11" s="1"/>
  <c r="L117" i="10"/>
  <c r="H118" i="10" s="1"/>
  <c r="K117" i="10"/>
  <c r="G118" i="10" s="1"/>
  <c r="J117" i="10"/>
  <c r="F118" i="10" s="1"/>
  <c r="I118" i="10" s="1"/>
  <c r="L107" i="9"/>
  <c r="H108" i="9" s="1"/>
  <c r="K107" i="9"/>
  <c r="G108" i="9" s="1"/>
  <c r="J107" i="9"/>
  <c r="F108" i="9" s="1"/>
  <c r="I108" i="9" s="1"/>
  <c r="L110" i="7"/>
  <c r="H111" i="7" s="1"/>
  <c r="K110" i="7"/>
  <c r="G111" i="7" s="1"/>
  <c r="J110" i="7"/>
  <c r="F111" i="7" s="1"/>
  <c r="I111" i="7" s="1"/>
  <c r="K104" i="8"/>
  <c r="G105" i="8" s="1"/>
  <c r="J104" i="8"/>
  <c r="F105" i="8" s="1"/>
  <c r="I105" i="8" s="1"/>
  <c r="L105" i="8" s="1"/>
  <c r="H106" i="8" s="1"/>
  <c r="J112" i="13" l="1"/>
  <c r="F113" i="13" s="1"/>
  <c r="I113" i="13" s="1"/>
  <c r="L112" i="13"/>
  <c r="H113" i="13" s="1"/>
  <c r="K112" i="13"/>
  <c r="G113" i="13" s="1"/>
  <c r="I108" i="12"/>
  <c r="J114" i="11"/>
  <c r="F115" i="11" s="1"/>
  <c r="I115" i="11" s="1"/>
  <c r="L114" i="11"/>
  <c r="H115" i="11" s="1"/>
  <c r="K114" i="11"/>
  <c r="G115" i="11" s="1"/>
  <c r="L118" i="10"/>
  <c r="H119" i="10" s="1"/>
  <c r="K118" i="10"/>
  <c r="G119" i="10" s="1"/>
  <c r="J118" i="10"/>
  <c r="F119" i="10" s="1"/>
  <c r="I119" i="10" s="1"/>
  <c r="K108" i="9"/>
  <c r="G109" i="9" s="1"/>
  <c r="J108" i="9"/>
  <c r="F109" i="9" s="1"/>
  <c r="I109" i="9" s="1"/>
  <c r="L108" i="9"/>
  <c r="H109" i="9" s="1"/>
  <c r="L111" i="7"/>
  <c r="H112" i="7" s="1"/>
  <c r="K111" i="7"/>
  <c r="G112" i="7" s="1"/>
  <c r="J111" i="7"/>
  <c r="F112" i="7" s="1"/>
  <c r="I112" i="7" s="1"/>
  <c r="K105" i="8"/>
  <c r="G106" i="8" s="1"/>
  <c r="J105" i="8"/>
  <c r="F106" i="8" s="1"/>
  <c r="I106" i="8" s="1"/>
  <c r="L106" i="8" s="1"/>
  <c r="H107" i="8" s="1"/>
  <c r="L113" i="13" l="1"/>
  <c r="H114" i="13" s="1"/>
  <c r="K113" i="13"/>
  <c r="G114" i="13" s="1"/>
  <c r="J113" i="13"/>
  <c r="F114" i="13" s="1"/>
  <c r="I114" i="13" s="1"/>
  <c r="K108" i="12"/>
  <c r="G109" i="12" s="1"/>
  <c r="L108" i="12"/>
  <c r="H109" i="12" s="1"/>
  <c r="J108" i="12"/>
  <c r="F109" i="12" s="1"/>
  <c r="I109" i="12" s="1"/>
  <c r="L115" i="11"/>
  <c r="H116" i="11" s="1"/>
  <c r="K115" i="11"/>
  <c r="G116" i="11" s="1"/>
  <c r="J115" i="11"/>
  <c r="F116" i="11" s="1"/>
  <c r="I116" i="11" s="1"/>
  <c r="L119" i="10"/>
  <c r="H120" i="10" s="1"/>
  <c r="K119" i="10"/>
  <c r="G120" i="10" s="1"/>
  <c r="J119" i="10"/>
  <c r="F120" i="10" s="1"/>
  <c r="I120" i="10" s="1"/>
  <c r="L109" i="9"/>
  <c r="H110" i="9" s="1"/>
  <c r="K109" i="9"/>
  <c r="G110" i="9" s="1"/>
  <c r="J109" i="9"/>
  <c r="F110" i="9" s="1"/>
  <c r="I110" i="9" s="1"/>
  <c r="J112" i="7"/>
  <c r="F113" i="7" s="1"/>
  <c r="I113" i="7" s="1"/>
  <c r="L112" i="7"/>
  <c r="H113" i="7" s="1"/>
  <c r="K112" i="7"/>
  <c r="G113" i="7" s="1"/>
  <c r="K106" i="8"/>
  <c r="G107" i="8" s="1"/>
  <c r="J106" i="8"/>
  <c r="F107" i="8" s="1"/>
  <c r="I107" i="8" s="1"/>
  <c r="L107" i="8" s="1"/>
  <c r="H108" i="8" s="1"/>
  <c r="L114" i="13" l="1"/>
  <c r="H115" i="13" s="1"/>
  <c r="K114" i="13"/>
  <c r="G115" i="13" s="1"/>
  <c r="J114" i="13"/>
  <c r="F115" i="13" s="1"/>
  <c r="I115" i="13" s="1"/>
  <c r="L109" i="12"/>
  <c r="H110" i="12" s="1"/>
  <c r="K109" i="12"/>
  <c r="G110" i="12" s="1"/>
  <c r="J109" i="12"/>
  <c r="F110" i="12" s="1"/>
  <c r="I110" i="12" s="1"/>
  <c r="K116" i="11"/>
  <c r="G117" i="11" s="1"/>
  <c r="J116" i="11"/>
  <c r="F117" i="11" s="1"/>
  <c r="I117" i="11" s="1"/>
  <c r="L116" i="11"/>
  <c r="H117" i="11" s="1"/>
  <c r="L120" i="10"/>
  <c r="H121" i="10" s="1"/>
  <c r="J120" i="10"/>
  <c r="F121" i="10" s="1"/>
  <c r="I121" i="10" s="1"/>
  <c r="K120" i="10"/>
  <c r="G121" i="10" s="1"/>
  <c r="L110" i="9"/>
  <c r="H111" i="9" s="1"/>
  <c r="K110" i="9"/>
  <c r="G111" i="9" s="1"/>
  <c r="J110" i="9"/>
  <c r="F111" i="9" s="1"/>
  <c r="I111" i="9" s="1"/>
  <c r="L113" i="7"/>
  <c r="H114" i="7" s="1"/>
  <c r="K113" i="7"/>
  <c r="G114" i="7" s="1"/>
  <c r="J113" i="7"/>
  <c r="F114" i="7" s="1"/>
  <c r="K107" i="8"/>
  <c r="G108" i="8" s="1"/>
  <c r="J107" i="8"/>
  <c r="F108" i="8" s="1"/>
  <c r="L115" i="13" l="1"/>
  <c r="H116" i="13" s="1"/>
  <c r="K115" i="13"/>
  <c r="G116" i="13" s="1"/>
  <c r="J115" i="13"/>
  <c r="F116" i="13" s="1"/>
  <c r="I116" i="13" s="1"/>
  <c r="L110" i="12"/>
  <c r="H111" i="12" s="1"/>
  <c r="K110" i="12"/>
  <c r="G111" i="12" s="1"/>
  <c r="J110" i="12"/>
  <c r="F111" i="12" s="1"/>
  <c r="I111" i="12" s="1"/>
  <c r="L117" i="11"/>
  <c r="H118" i="11" s="1"/>
  <c r="K117" i="11"/>
  <c r="G118" i="11" s="1"/>
  <c r="J117" i="11"/>
  <c r="F118" i="11" s="1"/>
  <c r="I118" i="11" s="1"/>
  <c r="L121" i="10"/>
  <c r="H122" i="10" s="1"/>
  <c r="K121" i="10"/>
  <c r="G122" i="10" s="1"/>
  <c r="J121" i="10"/>
  <c r="F122" i="10" s="1"/>
  <c r="I122" i="10" s="1"/>
  <c r="L111" i="9"/>
  <c r="H112" i="9" s="1"/>
  <c r="K111" i="9"/>
  <c r="G112" i="9" s="1"/>
  <c r="J111" i="9"/>
  <c r="F112" i="9" s="1"/>
  <c r="I112" i="9" s="1"/>
  <c r="I114" i="7"/>
  <c r="I108" i="8"/>
  <c r="L108" i="8" s="1"/>
  <c r="H109" i="8" s="1"/>
  <c r="K116" i="13" l="1"/>
  <c r="G117" i="13" s="1"/>
  <c r="L116" i="13"/>
  <c r="H117" i="13" s="1"/>
  <c r="J116" i="13"/>
  <c r="F117" i="13" s="1"/>
  <c r="I117" i="13" s="1"/>
  <c r="L111" i="12"/>
  <c r="H112" i="12" s="1"/>
  <c r="K111" i="12"/>
  <c r="G112" i="12" s="1"/>
  <c r="J111" i="12"/>
  <c r="F112" i="12" s="1"/>
  <c r="I112" i="12" s="1"/>
  <c r="L118" i="11"/>
  <c r="H119" i="11" s="1"/>
  <c r="K118" i="11"/>
  <c r="G119" i="11" s="1"/>
  <c r="J118" i="11"/>
  <c r="F119" i="11" s="1"/>
  <c r="I119" i="11" s="1"/>
  <c r="L122" i="10"/>
  <c r="H123" i="10" s="1"/>
  <c r="K122" i="10"/>
  <c r="G123" i="10" s="1"/>
  <c r="J122" i="10"/>
  <c r="F123" i="10" s="1"/>
  <c r="I123" i="10" s="1"/>
  <c r="K112" i="9"/>
  <c r="G113" i="9" s="1"/>
  <c r="J112" i="9"/>
  <c r="F113" i="9" s="1"/>
  <c r="I113" i="9" s="1"/>
  <c r="L112" i="9"/>
  <c r="H113" i="9" s="1"/>
  <c r="L114" i="7"/>
  <c r="H115" i="7" s="1"/>
  <c r="K114" i="7"/>
  <c r="G115" i="7" s="1"/>
  <c r="J114" i="7"/>
  <c r="F115" i="7" s="1"/>
  <c r="I115" i="7" s="1"/>
  <c r="K108" i="8"/>
  <c r="G109" i="8" s="1"/>
  <c r="J108" i="8"/>
  <c r="F109" i="8" s="1"/>
  <c r="I109" i="8" s="1"/>
  <c r="L109" i="8" s="1"/>
  <c r="H110" i="8" s="1"/>
  <c r="L117" i="13" l="1"/>
  <c r="H118" i="13" s="1"/>
  <c r="K117" i="13"/>
  <c r="G118" i="13" s="1"/>
  <c r="J117" i="13"/>
  <c r="F118" i="13" s="1"/>
  <c r="I118" i="13" s="1"/>
  <c r="J112" i="12"/>
  <c r="F113" i="12" s="1"/>
  <c r="I113" i="12" s="1"/>
  <c r="L112" i="12"/>
  <c r="H113" i="12" s="1"/>
  <c r="K112" i="12"/>
  <c r="G113" i="12" s="1"/>
  <c r="L119" i="11"/>
  <c r="H120" i="11" s="1"/>
  <c r="K119" i="11"/>
  <c r="G120" i="11" s="1"/>
  <c r="J119" i="11"/>
  <c r="F120" i="11" s="1"/>
  <c r="I120" i="11" s="1"/>
  <c r="L123" i="10"/>
  <c r="H124" i="10" s="1"/>
  <c r="K123" i="10"/>
  <c r="G124" i="10" s="1"/>
  <c r="J123" i="10"/>
  <c r="F124" i="10" s="1"/>
  <c r="I124" i="10" s="1"/>
  <c r="L113" i="9"/>
  <c r="H114" i="9" s="1"/>
  <c r="K113" i="9"/>
  <c r="G114" i="9" s="1"/>
  <c r="J113" i="9"/>
  <c r="F114" i="9" s="1"/>
  <c r="I114" i="9" s="1"/>
  <c r="K115" i="7"/>
  <c r="G116" i="7" s="1"/>
  <c r="J115" i="7"/>
  <c r="F116" i="7" s="1"/>
  <c r="I116" i="7" s="1"/>
  <c r="L115" i="7"/>
  <c r="H116" i="7" s="1"/>
  <c r="K109" i="8"/>
  <c r="G110" i="8" s="1"/>
  <c r="J109" i="8"/>
  <c r="F110" i="8" s="1"/>
  <c r="I110" i="8" s="1"/>
  <c r="L110" i="8" s="1"/>
  <c r="H111" i="8" s="1"/>
  <c r="L118" i="13" l="1"/>
  <c r="H119" i="13" s="1"/>
  <c r="K118" i="13"/>
  <c r="G119" i="13" s="1"/>
  <c r="J118" i="13"/>
  <c r="F119" i="13" s="1"/>
  <c r="I119" i="13" s="1"/>
  <c r="L113" i="12"/>
  <c r="H114" i="12" s="1"/>
  <c r="K113" i="12"/>
  <c r="G114" i="12" s="1"/>
  <c r="J113" i="12"/>
  <c r="F114" i="12" s="1"/>
  <c r="L120" i="11"/>
  <c r="H121" i="11" s="1"/>
  <c r="K120" i="11"/>
  <c r="G121" i="11" s="1"/>
  <c r="J120" i="11"/>
  <c r="F121" i="11" s="1"/>
  <c r="I121" i="11" s="1"/>
  <c r="L124" i="10"/>
  <c r="H125" i="10" s="1"/>
  <c r="K124" i="10"/>
  <c r="G125" i="10" s="1"/>
  <c r="J124" i="10"/>
  <c r="F125" i="10" s="1"/>
  <c r="I125" i="10" s="1"/>
  <c r="K114" i="9"/>
  <c r="G115" i="9" s="1"/>
  <c r="J114" i="9"/>
  <c r="F115" i="9" s="1"/>
  <c r="I115" i="9" s="1"/>
  <c r="L114" i="9"/>
  <c r="H115" i="9" s="1"/>
  <c r="J116" i="7"/>
  <c r="F117" i="7" s="1"/>
  <c r="L116" i="7"/>
  <c r="H117" i="7" s="1"/>
  <c r="K116" i="7"/>
  <c r="G117" i="7" s="1"/>
  <c r="K110" i="8"/>
  <c r="G111" i="8" s="1"/>
  <c r="J110" i="8"/>
  <c r="F111" i="8" s="1"/>
  <c r="I111" i="8" s="1"/>
  <c r="L111" i="8" s="1"/>
  <c r="H112" i="8" s="1"/>
  <c r="L119" i="13" l="1"/>
  <c r="H120" i="13" s="1"/>
  <c r="K119" i="13"/>
  <c r="G120" i="13" s="1"/>
  <c r="J119" i="13"/>
  <c r="F120" i="13" s="1"/>
  <c r="I120" i="13" s="1"/>
  <c r="I114" i="12"/>
  <c r="L121" i="11"/>
  <c r="H122" i="11" s="1"/>
  <c r="K121" i="11"/>
  <c r="G122" i="11" s="1"/>
  <c r="J121" i="11"/>
  <c r="F122" i="11" s="1"/>
  <c r="I122" i="11" s="1"/>
  <c r="L125" i="10"/>
  <c r="H126" i="10" s="1"/>
  <c r="K125" i="10"/>
  <c r="G126" i="10" s="1"/>
  <c r="J125" i="10"/>
  <c r="F126" i="10" s="1"/>
  <c r="I126" i="10" s="1"/>
  <c r="L115" i="9"/>
  <c r="H116" i="9" s="1"/>
  <c r="J115" i="9"/>
  <c r="F116" i="9" s="1"/>
  <c r="I116" i="9" s="1"/>
  <c r="K115" i="9"/>
  <c r="G116" i="9" s="1"/>
  <c r="I117" i="7"/>
  <c r="K111" i="8"/>
  <c r="G112" i="8" s="1"/>
  <c r="J111" i="8"/>
  <c r="F112" i="8" s="1"/>
  <c r="I112" i="8" s="1"/>
  <c r="L112" i="8" s="1"/>
  <c r="H113" i="8" s="1"/>
  <c r="L120" i="13" l="1"/>
  <c r="H121" i="13" s="1"/>
  <c r="K120" i="13"/>
  <c r="G121" i="13" s="1"/>
  <c r="J120" i="13"/>
  <c r="F121" i="13" s="1"/>
  <c r="I121" i="13" s="1"/>
  <c r="L114" i="12"/>
  <c r="H115" i="12" s="1"/>
  <c r="J114" i="12"/>
  <c r="F115" i="12" s="1"/>
  <c r="I115" i="12" s="1"/>
  <c r="K114" i="12"/>
  <c r="G115" i="12" s="1"/>
  <c r="L122" i="11"/>
  <c r="H123" i="11" s="1"/>
  <c r="K122" i="11"/>
  <c r="G123" i="11" s="1"/>
  <c r="J122" i="11"/>
  <c r="F123" i="11" s="1"/>
  <c r="I123" i="11" s="1"/>
  <c r="L126" i="10"/>
  <c r="H127" i="10" s="1"/>
  <c r="K126" i="10"/>
  <c r="G127" i="10" s="1"/>
  <c r="J126" i="10"/>
  <c r="F127" i="10" s="1"/>
  <c r="I127" i="10" s="1"/>
  <c r="L116" i="9"/>
  <c r="H117" i="9" s="1"/>
  <c r="K116" i="9"/>
  <c r="G117" i="9" s="1"/>
  <c r="J116" i="9"/>
  <c r="F117" i="9" s="1"/>
  <c r="I117" i="9" s="1"/>
  <c r="L117" i="7"/>
  <c r="H118" i="7" s="1"/>
  <c r="J117" i="7"/>
  <c r="F118" i="7" s="1"/>
  <c r="I118" i="7" s="1"/>
  <c r="K117" i="7"/>
  <c r="G118" i="7" s="1"/>
  <c r="K112" i="8"/>
  <c r="G113" i="8" s="1"/>
  <c r="J112" i="8"/>
  <c r="F113" i="8" s="1"/>
  <c r="I113" i="8" s="1"/>
  <c r="L113" i="8" s="1"/>
  <c r="H114" i="8" s="1"/>
  <c r="L121" i="13" l="1"/>
  <c r="H122" i="13" s="1"/>
  <c r="K121" i="13"/>
  <c r="G122" i="13" s="1"/>
  <c r="J121" i="13"/>
  <c r="F122" i="13" s="1"/>
  <c r="I122" i="13" s="1"/>
  <c r="L115" i="12"/>
  <c r="H116" i="12" s="1"/>
  <c r="K115" i="12"/>
  <c r="G116" i="12" s="1"/>
  <c r="J115" i="12"/>
  <c r="F116" i="12" s="1"/>
  <c r="I116" i="12" s="1"/>
  <c r="L123" i="11"/>
  <c r="H124" i="11" s="1"/>
  <c r="K123" i="11"/>
  <c r="G124" i="11" s="1"/>
  <c r="J123" i="11"/>
  <c r="F124" i="11" s="1"/>
  <c r="I124" i="11" s="1"/>
  <c r="L127" i="10"/>
  <c r="H128" i="10" s="1"/>
  <c r="K127" i="10"/>
  <c r="G128" i="10" s="1"/>
  <c r="J127" i="10"/>
  <c r="F128" i="10" s="1"/>
  <c r="I128" i="10" s="1"/>
  <c r="L117" i="9"/>
  <c r="H118" i="9" s="1"/>
  <c r="K117" i="9"/>
  <c r="G118" i="9" s="1"/>
  <c r="J117" i="9"/>
  <c r="F118" i="9" s="1"/>
  <c r="I118" i="9" s="1"/>
  <c r="L118" i="7"/>
  <c r="H119" i="7" s="1"/>
  <c r="K118" i="7"/>
  <c r="G119" i="7" s="1"/>
  <c r="J118" i="7"/>
  <c r="F119" i="7" s="1"/>
  <c r="I119" i="7" s="1"/>
  <c r="K113" i="8"/>
  <c r="G114" i="8" s="1"/>
  <c r="J113" i="8"/>
  <c r="F114" i="8" s="1"/>
  <c r="I114" i="8" s="1"/>
  <c r="L114" i="8" s="1"/>
  <c r="H115" i="8" s="1"/>
  <c r="L122" i="13" l="1"/>
  <c r="H123" i="13" s="1"/>
  <c r="J122" i="13"/>
  <c r="F123" i="13" s="1"/>
  <c r="I123" i="13" s="1"/>
  <c r="K122" i="13"/>
  <c r="G123" i="13" s="1"/>
  <c r="L116" i="12"/>
  <c r="H117" i="12" s="1"/>
  <c r="J116" i="12"/>
  <c r="F117" i="12" s="1"/>
  <c r="K116" i="12"/>
  <c r="G117" i="12" s="1"/>
  <c r="L124" i="11"/>
  <c r="H125" i="11" s="1"/>
  <c r="K124" i="11"/>
  <c r="G125" i="11" s="1"/>
  <c r="J124" i="11"/>
  <c r="F125" i="11" s="1"/>
  <c r="I125" i="11" s="1"/>
  <c r="L128" i="10"/>
  <c r="H129" i="10" s="1"/>
  <c r="K128" i="10"/>
  <c r="G129" i="10" s="1"/>
  <c r="J128" i="10"/>
  <c r="F129" i="10" s="1"/>
  <c r="I129" i="10" s="1"/>
  <c r="J118" i="9"/>
  <c r="F119" i="9" s="1"/>
  <c r="I119" i="9" s="1"/>
  <c r="K118" i="9"/>
  <c r="G119" i="9" s="1"/>
  <c r="L118" i="9"/>
  <c r="H119" i="9" s="1"/>
  <c r="L119" i="7"/>
  <c r="H120" i="7" s="1"/>
  <c r="K119" i="7"/>
  <c r="G120" i="7" s="1"/>
  <c r="J119" i="7"/>
  <c r="F120" i="7" s="1"/>
  <c r="I120" i="7" s="1"/>
  <c r="K114" i="8"/>
  <c r="G115" i="8" s="1"/>
  <c r="J114" i="8"/>
  <c r="F115" i="8" s="1"/>
  <c r="I115" i="8" s="1"/>
  <c r="L115" i="8" s="1"/>
  <c r="H116" i="8" s="1"/>
  <c r="L123" i="13" l="1"/>
  <c r="H124" i="13" s="1"/>
  <c r="K123" i="13"/>
  <c r="G124" i="13" s="1"/>
  <c r="J123" i="13"/>
  <c r="F124" i="13" s="1"/>
  <c r="I124" i="13" s="1"/>
  <c r="I117" i="12"/>
  <c r="L125" i="11"/>
  <c r="H126" i="11" s="1"/>
  <c r="K125" i="11"/>
  <c r="G126" i="11" s="1"/>
  <c r="J125" i="11"/>
  <c r="F126" i="11" s="1"/>
  <c r="I126" i="11" s="1"/>
  <c r="L129" i="10"/>
  <c r="H130" i="10" s="1"/>
  <c r="K129" i="10"/>
  <c r="G130" i="10" s="1"/>
  <c r="J129" i="10"/>
  <c r="F130" i="10" s="1"/>
  <c r="I130" i="10" s="1"/>
  <c r="L119" i="9"/>
  <c r="H120" i="9" s="1"/>
  <c r="K119" i="9"/>
  <c r="G120" i="9" s="1"/>
  <c r="J119" i="9"/>
  <c r="F120" i="9" s="1"/>
  <c r="I120" i="9" s="1"/>
  <c r="L120" i="7"/>
  <c r="H121" i="7" s="1"/>
  <c r="K120" i="7"/>
  <c r="G121" i="7" s="1"/>
  <c r="J120" i="7"/>
  <c r="F121" i="7" s="1"/>
  <c r="I121" i="7" s="1"/>
  <c r="K115" i="8"/>
  <c r="G116" i="8" s="1"/>
  <c r="J115" i="8"/>
  <c r="F116" i="8" s="1"/>
  <c r="I116" i="8" s="1"/>
  <c r="L116" i="8" s="1"/>
  <c r="H117" i="8" s="1"/>
  <c r="L124" i="13" l="1"/>
  <c r="H125" i="13" s="1"/>
  <c r="K124" i="13"/>
  <c r="G125" i="13" s="1"/>
  <c r="J124" i="13"/>
  <c r="F125" i="13" s="1"/>
  <c r="I125" i="13" s="1"/>
  <c r="L117" i="12"/>
  <c r="H118" i="12" s="1"/>
  <c r="K117" i="12"/>
  <c r="G118" i="12" s="1"/>
  <c r="J117" i="12"/>
  <c r="F118" i="12" s="1"/>
  <c r="I118" i="12" s="1"/>
  <c r="J126" i="11"/>
  <c r="F127" i="11" s="1"/>
  <c r="I127" i="11" s="1"/>
  <c r="K126" i="11"/>
  <c r="G127" i="11" s="1"/>
  <c r="L126" i="11"/>
  <c r="H127" i="11" s="1"/>
  <c r="K130" i="10"/>
  <c r="G131" i="10" s="1"/>
  <c r="J130" i="10"/>
  <c r="F131" i="10" s="1"/>
  <c r="I131" i="10" s="1"/>
  <c r="L130" i="10"/>
  <c r="H131" i="10" s="1"/>
  <c r="J120" i="9"/>
  <c r="F121" i="9" s="1"/>
  <c r="I121" i="9" s="1"/>
  <c r="K120" i="9"/>
  <c r="G121" i="9" s="1"/>
  <c r="L120" i="9"/>
  <c r="H121" i="9" s="1"/>
  <c r="J121" i="7"/>
  <c r="F122" i="7" s="1"/>
  <c r="L121" i="7"/>
  <c r="H122" i="7" s="1"/>
  <c r="K121" i="7"/>
  <c r="G122" i="7" s="1"/>
  <c r="K116" i="8"/>
  <c r="G117" i="8" s="1"/>
  <c r="J116" i="8"/>
  <c r="F117" i="8" s="1"/>
  <c r="I117" i="8" s="1"/>
  <c r="L117" i="8" s="1"/>
  <c r="H118" i="8" s="1"/>
  <c r="L125" i="13" l="1"/>
  <c r="H126" i="13" s="1"/>
  <c r="K125" i="13"/>
  <c r="G126" i="13" s="1"/>
  <c r="J125" i="13"/>
  <c r="F126" i="13" s="1"/>
  <c r="I126" i="13" s="1"/>
  <c r="J118" i="12"/>
  <c r="F119" i="12" s="1"/>
  <c r="I119" i="12" s="1"/>
  <c r="L118" i="12"/>
  <c r="H119" i="12" s="1"/>
  <c r="K118" i="12"/>
  <c r="G119" i="12" s="1"/>
  <c r="L127" i="11"/>
  <c r="H128" i="11" s="1"/>
  <c r="K127" i="11"/>
  <c r="G128" i="11" s="1"/>
  <c r="J127" i="11"/>
  <c r="F128" i="11" s="1"/>
  <c r="I128" i="11" s="1"/>
  <c r="L131" i="10"/>
  <c r="H132" i="10" s="1"/>
  <c r="K131" i="10"/>
  <c r="G132" i="10" s="1"/>
  <c r="J131" i="10"/>
  <c r="F132" i="10" s="1"/>
  <c r="I132" i="10" s="1"/>
  <c r="L121" i="9"/>
  <c r="H122" i="9" s="1"/>
  <c r="K121" i="9"/>
  <c r="G122" i="9" s="1"/>
  <c r="J121" i="9"/>
  <c r="F122" i="9" s="1"/>
  <c r="I122" i="9" s="1"/>
  <c r="I122" i="7"/>
  <c r="K117" i="8"/>
  <c r="G118" i="8" s="1"/>
  <c r="J117" i="8"/>
  <c r="F118" i="8" s="1"/>
  <c r="I118" i="8" s="1"/>
  <c r="L118" i="8" s="1"/>
  <c r="H119" i="8" s="1"/>
  <c r="L126" i="13" l="1"/>
  <c r="H127" i="13" s="1"/>
  <c r="K126" i="13"/>
  <c r="G127" i="13" s="1"/>
  <c r="J126" i="13"/>
  <c r="F127" i="13" s="1"/>
  <c r="I127" i="13" s="1"/>
  <c r="L119" i="12"/>
  <c r="H120" i="12" s="1"/>
  <c r="K119" i="12"/>
  <c r="G120" i="12" s="1"/>
  <c r="J119" i="12"/>
  <c r="F120" i="12" s="1"/>
  <c r="I120" i="12" s="1"/>
  <c r="J128" i="11"/>
  <c r="F129" i="11" s="1"/>
  <c r="L128" i="11"/>
  <c r="H129" i="11" s="1"/>
  <c r="K128" i="11"/>
  <c r="G129" i="11" s="1"/>
  <c r="L132" i="10"/>
  <c r="H133" i="10" s="1"/>
  <c r="K132" i="10"/>
  <c r="G133" i="10" s="1"/>
  <c r="J132" i="10"/>
  <c r="F133" i="10" s="1"/>
  <c r="I133" i="10" s="1"/>
  <c r="K122" i="9"/>
  <c r="G123" i="9" s="1"/>
  <c r="J122" i="9"/>
  <c r="F123" i="9" s="1"/>
  <c r="I123" i="9" s="1"/>
  <c r="L122" i="9"/>
  <c r="H123" i="9" s="1"/>
  <c r="K122" i="7"/>
  <c r="G123" i="7" s="1"/>
  <c r="L122" i="7"/>
  <c r="H123" i="7" s="1"/>
  <c r="J122" i="7"/>
  <c r="F123" i="7" s="1"/>
  <c r="I123" i="7" s="1"/>
  <c r="K118" i="8"/>
  <c r="G119" i="8" s="1"/>
  <c r="J118" i="8"/>
  <c r="F119" i="8" s="1"/>
  <c r="I119" i="8" s="1"/>
  <c r="L119" i="8" s="1"/>
  <c r="H120" i="8" s="1"/>
  <c r="L127" i="13" l="1"/>
  <c r="H128" i="13" s="1"/>
  <c r="K127" i="13"/>
  <c r="G128" i="13" s="1"/>
  <c r="J127" i="13"/>
  <c r="F128" i="13" s="1"/>
  <c r="I128" i="13" s="1"/>
  <c r="L120" i="12"/>
  <c r="H121" i="12" s="1"/>
  <c r="K120" i="12"/>
  <c r="G121" i="12" s="1"/>
  <c r="J120" i="12"/>
  <c r="F121" i="12" s="1"/>
  <c r="I121" i="12" s="1"/>
  <c r="I129" i="11"/>
  <c r="L133" i="10"/>
  <c r="H134" i="10" s="1"/>
  <c r="K133" i="10"/>
  <c r="G134" i="10" s="1"/>
  <c r="J133" i="10"/>
  <c r="F134" i="10" s="1"/>
  <c r="I134" i="10" s="1"/>
  <c r="L123" i="9"/>
  <c r="H124" i="9" s="1"/>
  <c r="J123" i="9"/>
  <c r="F124" i="9" s="1"/>
  <c r="I124" i="9" s="1"/>
  <c r="K123" i="9"/>
  <c r="G124" i="9" s="1"/>
  <c r="L123" i="7"/>
  <c r="H124" i="7" s="1"/>
  <c r="J123" i="7"/>
  <c r="F124" i="7" s="1"/>
  <c r="I124" i="7" s="1"/>
  <c r="K123" i="7"/>
  <c r="G124" i="7" s="1"/>
  <c r="K119" i="8"/>
  <c r="G120" i="8" s="1"/>
  <c r="J119" i="8"/>
  <c r="F120" i="8" s="1"/>
  <c r="J128" i="13" l="1"/>
  <c r="F129" i="13" s="1"/>
  <c r="L128" i="13"/>
  <c r="H129" i="13" s="1"/>
  <c r="K128" i="13"/>
  <c r="G129" i="13" s="1"/>
  <c r="L121" i="12"/>
  <c r="H122" i="12" s="1"/>
  <c r="K121" i="12"/>
  <c r="G122" i="12" s="1"/>
  <c r="J121" i="12"/>
  <c r="F122" i="12" s="1"/>
  <c r="I122" i="12" s="1"/>
  <c r="L129" i="11"/>
  <c r="H130" i="11" s="1"/>
  <c r="K129" i="11"/>
  <c r="G130" i="11" s="1"/>
  <c r="J129" i="11"/>
  <c r="F130" i="11" s="1"/>
  <c r="I130" i="11" s="1"/>
  <c r="L134" i="10"/>
  <c r="H135" i="10" s="1"/>
  <c r="K134" i="10"/>
  <c r="G135" i="10" s="1"/>
  <c r="J134" i="10"/>
  <c r="F135" i="10" s="1"/>
  <c r="I135" i="10" s="1"/>
  <c r="L124" i="9"/>
  <c r="H125" i="9" s="1"/>
  <c r="K124" i="9"/>
  <c r="G125" i="9" s="1"/>
  <c r="J124" i="9"/>
  <c r="F125" i="9" s="1"/>
  <c r="I125" i="9" s="1"/>
  <c r="L124" i="7"/>
  <c r="H125" i="7" s="1"/>
  <c r="J124" i="7"/>
  <c r="F125" i="7" s="1"/>
  <c r="K124" i="7"/>
  <c r="G125" i="7" s="1"/>
  <c r="I120" i="8"/>
  <c r="L120" i="8" s="1"/>
  <c r="H121" i="8" s="1"/>
  <c r="J120" i="8"/>
  <c r="F121" i="8" s="1"/>
  <c r="I121" i="8" s="1"/>
  <c r="L121" i="8" s="1"/>
  <c r="H122" i="8" s="1"/>
  <c r="I129" i="13" l="1"/>
  <c r="K122" i="12"/>
  <c r="G123" i="12" s="1"/>
  <c r="J122" i="12"/>
  <c r="F123" i="12" s="1"/>
  <c r="I123" i="12" s="1"/>
  <c r="L122" i="12"/>
  <c r="H123" i="12" s="1"/>
  <c r="L130" i="11"/>
  <c r="H131" i="11" s="1"/>
  <c r="K130" i="11"/>
  <c r="G131" i="11" s="1"/>
  <c r="J130" i="11"/>
  <c r="F131" i="11" s="1"/>
  <c r="I131" i="11" s="1"/>
  <c r="L135" i="10"/>
  <c r="H136" i="10" s="1"/>
  <c r="K135" i="10"/>
  <c r="G136" i="10" s="1"/>
  <c r="J135" i="10"/>
  <c r="F136" i="10" s="1"/>
  <c r="I136" i="10" s="1"/>
  <c r="L125" i="9"/>
  <c r="H126" i="9" s="1"/>
  <c r="K125" i="9"/>
  <c r="G126" i="9" s="1"/>
  <c r="J125" i="9"/>
  <c r="F126" i="9" s="1"/>
  <c r="I126" i="9" s="1"/>
  <c r="I125" i="7"/>
  <c r="L125" i="7" s="1"/>
  <c r="H126" i="7" s="1"/>
  <c r="K120" i="8"/>
  <c r="G121" i="8" s="1"/>
  <c r="K121" i="8"/>
  <c r="G122" i="8" s="1"/>
  <c r="J121" i="8"/>
  <c r="F122" i="8" s="1"/>
  <c r="I122" i="8" s="1"/>
  <c r="L122" i="8" s="1"/>
  <c r="H123" i="8" s="1"/>
  <c r="L129" i="13" l="1"/>
  <c r="H130" i="13" s="1"/>
  <c r="K129" i="13"/>
  <c r="G130" i="13" s="1"/>
  <c r="J129" i="13"/>
  <c r="F130" i="13" s="1"/>
  <c r="I130" i="13" s="1"/>
  <c r="L123" i="12"/>
  <c r="H124" i="12" s="1"/>
  <c r="K123" i="12"/>
  <c r="G124" i="12" s="1"/>
  <c r="J123" i="12"/>
  <c r="F124" i="12" s="1"/>
  <c r="I124" i="12" s="1"/>
  <c r="L131" i="11"/>
  <c r="H132" i="11" s="1"/>
  <c r="K131" i="11"/>
  <c r="G132" i="11" s="1"/>
  <c r="J131" i="11"/>
  <c r="F132" i="11" s="1"/>
  <c r="I132" i="11" s="1"/>
  <c r="L136" i="10"/>
  <c r="H137" i="10" s="1"/>
  <c r="J136" i="10"/>
  <c r="F137" i="10" s="1"/>
  <c r="K136" i="10"/>
  <c r="G137" i="10" s="1"/>
  <c r="J126" i="9"/>
  <c r="F127" i="9" s="1"/>
  <c r="I127" i="9" s="1"/>
  <c r="K126" i="9"/>
  <c r="G127" i="9" s="1"/>
  <c r="L126" i="9"/>
  <c r="H127" i="9" s="1"/>
  <c r="K125" i="7"/>
  <c r="G126" i="7" s="1"/>
  <c r="J125" i="7"/>
  <c r="F126" i="7" s="1"/>
  <c r="I126" i="7" s="1"/>
  <c r="K126" i="7" s="1"/>
  <c r="G127" i="7" s="1"/>
  <c r="J126" i="7"/>
  <c r="F127" i="7" s="1"/>
  <c r="K122" i="8"/>
  <c r="G123" i="8" s="1"/>
  <c r="J122" i="8"/>
  <c r="F123" i="8" s="1"/>
  <c r="I123" i="8" s="1"/>
  <c r="L123" i="8" s="1"/>
  <c r="H124" i="8" s="1"/>
  <c r="L130" i="13" l="1"/>
  <c r="H131" i="13" s="1"/>
  <c r="K130" i="13"/>
  <c r="G131" i="13" s="1"/>
  <c r="J130" i="13"/>
  <c r="F131" i="13" s="1"/>
  <c r="I131" i="13" s="1"/>
  <c r="K124" i="12"/>
  <c r="G125" i="12" s="1"/>
  <c r="L124" i="12"/>
  <c r="H125" i="12" s="1"/>
  <c r="J124" i="12"/>
  <c r="F125" i="12" s="1"/>
  <c r="I125" i="12" s="1"/>
  <c r="L132" i="11"/>
  <c r="H133" i="11" s="1"/>
  <c r="K132" i="11"/>
  <c r="G133" i="11" s="1"/>
  <c r="J132" i="11"/>
  <c r="F133" i="11" s="1"/>
  <c r="I133" i="11" s="1"/>
  <c r="I137" i="10"/>
  <c r="L127" i="9"/>
  <c r="H128" i="9" s="1"/>
  <c r="K127" i="9"/>
  <c r="G128" i="9" s="1"/>
  <c r="J127" i="9"/>
  <c r="F128" i="9" s="1"/>
  <c r="I128" i="9" s="1"/>
  <c r="L126" i="7"/>
  <c r="H127" i="7" s="1"/>
  <c r="I127" i="7"/>
  <c r="L127" i="7"/>
  <c r="H128" i="7" s="1"/>
  <c r="K127" i="7"/>
  <c r="G128" i="7" s="1"/>
  <c r="J127" i="7"/>
  <c r="F128" i="7" s="1"/>
  <c r="I128" i="7" s="1"/>
  <c r="K123" i="8"/>
  <c r="G124" i="8" s="1"/>
  <c r="J123" i="8"/>
  <c r="F124" i="8" s="1"/>
  <c r="I124" i="8" s="1"/>
  <c r="L124" i="8" s="1"/>
  <c r="H125" i="8" s="1"/>
  <c r="L131" i="13" l="1"/>
  <c r="H132" i="13" s="1"/>
  <c r="K131" i="13"/>
  <c r="G132" i="13" s="1"/>
  <c r="J131" i="13"/>
  <c r="F132" i="13" s="1"/>
  <c r="I132" i="13" s="1"/>
  <c r="L125" i="12"/>
  <c r="H126" i="12" s="1"/>
  <c r="K125" i="12"/>
  <c r="G126" i="12" s="1"/>
  <c r="J125" i="12"/>
  <c r="F126" i="12" s="1"/>
  <c r="I126" i="12" s="1"/>
  <c r="L133" i="11"/>
  <c r="H134" i="11" s="1"/>
  <c r="K133" i="11"/>
  <c r="G134" i="11" s="1"/>
  <c r="J133" i="11"/>
  <c r="F134" i="11" s="1"/>
  <c r="I134" i="11" s="1"/>
  <c r="L137" i="10"/>
  <c r="H138" i="10" s="1"/>
  <c r="K137" i="10"/>
  <c r="G138" i="10" s="1"/>
  <c r="J137" i="10"/>
  <c r="F138" i="10" s="1"/>
  <c r="I138" i="10" s="1"/>
  <c r="J128" i="9"/>
  <c r="F129" i="9" s="1"/>
  <c r="K128" i="9"/>
  <c r="G129" i="9" s="1"/>
  <c r="L128" i="9"/>
  <c r="H129" i="9" s="1"/>
  <c r="J128" i="7"/>
  <c r="F129" i="7" s="1"/>
  <c r="K128" i="7"/>
  <c r="G129" i="7" s="1"/>
  <c r="L128" i="7"/>
  <c r="H129" i="7" s="1"/>
  <c r="K124" i="8"/>
  <c r="G125" i="8" s="1"/>
  <c r="J124" i="8"/>
  <c r="F125" i="8" s="1"/>
  <c r="L132" i="13" l="1"/>
  <c r="H133" i="13" s="1"/>
  <c r="J132" i="13"/>
  <c r="F133" i="13" s="1"/>
  <c r="I133" i="13" s="1"/>
  <c r="K132" i="13"/>
  <c r="G133" i="13" s="1"/>
  <c r="K126" i="12"/>
  <c r="G127" i="12" s="1"/>
  <c r="J126" i="12"/>
  <c r="F127" i="12" s="1"/>
  <c r="I127" i="12" s="1"/>
  <c r="L126" i="12"/>
  <c r="H127" i="12" s="1"/>
  <c r="L134" i="11"/>
  <c r="H135" i="11" s="1"/>
  <c r="K134" i="11"/>
  <c r="G135" i="11" s="1"/>
  <c r="J134" i="11"/>
  <c r="F135" i="11" s="1"/>
  <c r="I135" i="11" s="1"/>
  <c r="J138" i="10"/>
  <c r="F139" i="10" s="1"/>
  <c r="I139" i="10" s="1"/>
  <c r="L138" i="10"/>
  <c r="H139" i="10" s="1"/>
  <c r="K138" i="10"/>
  <c r="G139" i="10" s="1"/>
  <c r="I129" i="9"/>
  <c r="I129" i="7"/>
  <c r="I125" i="8"/>
  <c r="L125" i="8" s="1"/>
  <c r="H126" i="8" s="1"/>
  <c r="L133" i="13" l="1"/>
  <c r="H134" i="13" s="1"/>
  <c r="K133" i="13"/>
  <c r="G134" i="13" s="1"/>
  <c r="J133" i="13"/>
  <c r="F134" i="13" s="1"/>
  <c r="I134" i="13" s="1"/>
  <c r="L127" i="12"/>
  <c r="H128" i="12" s="1"/>
  <c r="K127" i="12"/>
  <c r="G128" i="12" s="1"/>
  <c r="J127" i="12"/>
  <c r="F128" i="12" s="1"/>
  <c r="I128" i="12" s="1"/>
  <c r="L135" i="11"/>
  <c r="H136" i="11" s="1"/>
  <c r="K135" i="11"/>
  <c r="G136" i="11" s="1"/>
  <c r="J135" i="11"/>
  <c r="F136" i="11" s="1"/>
  <c r="I136" i="11" s="1"/>
  <c r="L139" i="10"/>
  <c r="H140" i="10" s="1"/>
  <c r="K139" i="10"/>
  <c r="G140" i="10" s="1"/>
  <c r="J139" i="10"/>
  <c r="F140" i="10" s="1"/>
  <c r="I140" i="10" s="1"/>
  <c r="L129" i="9"/>
  <c r="H130" i="9" s="1"/>
  <c r="K129" i="9"/>
  <c r="G130" i="9" s="1"/>
  <c r="J129" i="9"/>
  <c r="F130" i="9" s="1"/>
  <c r="I130" i="9" s="1"/>
  <c r="L129" i="7"/>
  <c r="H130" i="7" s="1"/>
  <c r="J129" i="7"/>
  <c r="F130" i="7" s="1"/>
  <c r="K129" i="7"/>
  <c r="G130" i="7" s="1"/>
  <c r="K125" i="8"/>
  <c r="G126" i="8" s="1"/>
  <c r="J125" i="8"/>
  <c r="F126" i="8" s="1"/>
  <c r="J134" i="13" l="1"/>
  <c r="F135" i="13" s="1"/>
  <c r="I135" i="13" s="1"/>
  <c r="L134" i="13"/>
  <c r="H135" i="13" s="1"/>
  <c r="K134" i="13"/>
  <c r="G135" i="13" s="1"/>
  <c r="J128" i="12"/>
  <c r="F129" i="12" s="1"/>
  <c r="L128" i="12"/>
  <c r="H129" i="12" s="1"/>
  <c r="K128" i="12"/>
  <c r="G129" i="12" s="1"/>
  <c r="K136" i="11"/>
  <c r="G137" i="11" s="1"/>
  <c r="J136" i="11"/>
  <c r="F137" i="11" s="1"/>
  <c r="L136" i="11"/>
  <c r="H137" i="11" s="1"/>
  <c r="L140" i="10"/>
  <c r="H141" i="10" s="1"/>
  <c r="K140" i="10"/>
  <c r="G141" i="10" s="1"/>
  <c r="J140" i="10"/>
  <c r="F141" i="10" s="1"/>
  <c r="I141" i="10" s="1"/>
  <c r="L130" i="9"/>
  <c r="H131" i="9" s="1"/>
  <c r="K130" i="9"/>
  <c r="G131" i="9" s="1"/>
  <c r="J130" i="9"/>
  <c r="F131" i="9" s="1"/>
  <c r="I131" i="9" s="1"/>
  <c r="I130" i="7"/>
  <c r="I126" i="8"/>
  <c r="L126" i="8" s="1"/>
  <c r="H127" i="8" s="1"/>
  <c r="L135" i="13" l="1"/>
  <c r="H136" i="13" s="1"/>
  <c r="K135" i="13"/>
  <c r="G136" i="13" s="1"/>
  <c r="J135" i="13"/>
  <c r="F136" i="13" s="1"/>
  <c r="I136" i="13" s="1"/>
  <c r="I129" i="12"/>
  <c r="I137" i="11"/>
  <c r="L141" i="10"/>
  <c r="H142" i="10" s="1"/>
  <c r="K141" i="10"/>
  <c r="G142" i="10" s="1"/>
  <c r="J141" i="10"/>
  <c r="F142" i="10" s="1"/>
  <c r="I142" i="10" s="1"/>
  <c r="L131" i="9"/>
  <c r="H132" i="9" s="1"/>
  <c r="K131" i="9"/>
  <c r="G132" i="9" s="1"/>
  <c r="J131" i="9"/>
  <c r="F132" i="9" s="1"/>
  <c r="I132" i="9" s="1"/>
  <c r="L130" i="7"/>
  <c r="H131" i="7" s="1"/>
  <c r="J130" i="7"/>
  <c r="F131" i="7" s="1"/>
  <c r="I131" i="7" s="1"/>
  <c r="K130" i="7"/>
  <c r="G131" i="7" s="1"/>
  <c r="K126" i="8"/>
  <c r="G127" i="8" s="1"/>
  <c r="J126" i="8"/>
  <c r="F127" i="8" s="1"/>
  <c r="L136" i="13" l="1"/>
  <c r="H137" i="13" s="1"/>
  <c r="K136" i="13"/>
  <c r="G137" i="13" s="1"/>
  <c r="J136" i="13"/>
  <c r="F137" i="13" s="1"/>
  <c r="I137" i="13" s="1"/>
  <c r="L129" i="12"/>
  <c r="H130" i="12" s="1"/>
  <c r="K129" i="12"/>
  <c r="G130" i="12" s="1"/>
  <c r="J129" i="12"/>
  <c r="F130" i="12" s="1"/>
  <c r="L137" i="11"/>
  <c r="H138" i="11" s="1"/>
  <c r="K137" i="11"/>
  <c r="G138" i="11" s="1"/>
  <c r="J137" i="11"/>
  <c r="F138" i="11" s="1"/>
  <c r="I138" i="11" s="1"/>
  <c r="L142" i="10"/>
  <c r="H143" i="10" s="1"/>
  <c r="K142" i="10"/>
  <c r="G143" i="10" s="1"/>
  <c r="J142" i="10"/>
  <c r="F143" i="10" s="1"/>
  <c r="I143" i="10" s="1"/>
  <c r="J132" i="9"/>
  <c r="F133" i="9" s="1"/>
  <c r="I133" i="9" s="1"/>
  <c r="L132" i="9"/>
  <c r="H133" i="9" s="1"/>
  <c r="K132" i="9"/>
  <c r="G133" i="9" s="1"/>
  <c r="L131" i="7"/>
  <c r="H132" i="7" s="1"/>
  <c r="J131" i="7"/>
  <c r="F132" i="7" s="1"/>
  <c r="K131" i="7"/>
  <c r="G132" i="7" s="1"/>
  <c r="I127" i="8"/>
  <c r="L127" i="8" s="1"/>
  <c r="H128" i="8" s="1"/>
  <c r="L137" i="13" l="1"/>
  <c r="H138" i="13" s="1"/>
  <c r="K137" i="13"/>
  <c r="G138" i="13" s="1"/>
  <c r="J137" i="13"/>
  <c r="F138" i="13" s="1"/>
  <c r="I138" i="13" s="1"/>
  <c r="I130" i="12"/>
  <c r="L138" i="11"/>
  <c r="H139" i="11" s="1"/>
  <c r="K138" i="11"/>
  <c r="G139" i="11" s="1"/>
  <c r="J138" i="11"/>
  <c r="F139" i="11" s="1"/>
  <c r="I139" i="11" s="1"/>
  <c r="L143" i="10"/>
  <c r="H144" i="10" s="1"/>
  <c r="K143" i="10"/>
  <c r="G144" i="10" s="1"/>
  <c r="J143" i="10"/>
  <c r="F144" i="10" s="1"/>
  <c r="I144" i="10" s="1"/>
  <c r="L133" i="9"/>
  <c r="H134" i="9" s="1"/>
  <c r="K133" i="9"/>
  <c r="G134" i="9" s="1"/>
  <c r="J133" i="9"/>
  <c r="F134" i="9" s="1"/>
  <c r="I134" i="9" s="1"/>
  <c r="I132" i="7"/>
  <c r="K127" i="8"/>
  <c r="G128" i="8" s="1"/>
  <c r="J127" i="8"/>
  <c r="F128" i="8" s="1"/>
  <c r="I128" i="8" s="1"/>
  <c r="L128" i="8" s="1"/>
  <c r="H129" i="8" s="1"/>
  <c r="K138" i="13" l="1"/>
  <c r="G139" i="13" s="1"/>
  <c r="J138" i="13"/>
  <c r="F139" i="13" s="1"/>
  <c r="I139" i="13" s="1"/>
  <c r="L138" i="13"/>
  <c r="H139" i="13" s="1"/>
  <c r="L130" i="12"/>
  <c r="H131" i="12" s="1"/>
  <c r="J130" i="12"/>
  <c r="F131" i="12" s="1"/>
  <c r="I131" i="12" s="1"/>
  <c r="K130" i="12"/>
  <c r="G131" i="12" s="1"/>
  <c r="L139" i="11"/>
  <c r="H140" i="11" s="1"/>
  <c r="K139" i="11"/>
  <c r="G140" i="11" s="1"/>
  <c r="J139" i="11"/>
  <c r="F140" i="11" s="1"/>
  <c r="I140" i="11" s="1"/>
  <c r="L144" i="10"/>
  <c r="H145" i="10" s="1"/>
  <c r="K144" i="10"/>
  <c r="G145" i="10" s="1"/>
  <c r="J144" i="10"/>
  <c r="F145" i="10" s="1"/>
  <c r="I145" i="10" s="1"/>
  <c r="L134" i="9"/>
  <c r="H135" i="9" s="1"/>
  <c r="K134" i="9"/>
  <c r="G135" i="9" s="1"/>
  <c r="J134" i="9"/>
  <c r="F135" i="9" s="1"/>
  <c r="I135" i="9" s="1"/>
  <c r="K132" i="7"/>
  <c r="G133" i="7" s="1"/>
  <c r="J132" i="7"/>
  <c r="F133" i="7" s="1"/>
  <c r="I133" i="7" s="1"/>
  <c r="L132" i="7"/>
  <c r="H133" i="7" s="1"/>
  <c r="K128" i="8"/>
  <c r="G129" i="8" s="1"/>
  <c r="J128" i="8"/>
  <c r="F129" i="8" s="1"/>
  <c r="I129" i="8" s="1"/>
  <c r="L129" i="8" s="1"/>
  <c r="H130" i="8" s="1"/>
  <c r="L139" i="13" l="1"/>
  <c r="H140" i="13" s="1"/>
  <c r="K139" i="13"/>
  <c r="G140" i="13" s="1"/>
  <c r="J139" i="13"/>
  <c r="F140" i="13" s="1"/>
  <c r="I140" i="13" s="1"/>
  <c r="L131" i="12"/>
  <c r="H132" i="12" s="1"/>
  <c r="K131" i="12"/>
  <c r="G132" i="12" s="1"/>
  <c r="J131" i="12"/>
  <c r="F132" i="12" s="1"/>
  <c r="I132" i="12" s="1"/>
  <c r="L140" i="11"/>
  <c r="H141" i="11" s="1"/>
  <c r="K140" i="11"/>
  <c r="G141" i="11" s="1"/>
  <c r="J140" i="11"/>
  <c r="F141" i="11" s="1"/>
  <c r="I141" i="11" s="1"/>
  <c r="L145" i="10"/>
  <c r="H146" i="10" s="1"/>
  <c r="K145" i="10"/>
  <c r="G146" i="10" s="1"/>
  <c r="J145" i="10"/>
  <c r="F146" i="10" s="1"/>
  <c r="I146" i="10" s="1"/>
  <c r="L135" i="9"/>
  <c r="H136" i="9" s="1"/>
  <c r="K135" i="9"/>
  <c r="G136" i="9" s="1"/>
  <c r="J135" i="9"/>
  <c r="F136" i="9" s="1"/>
  <c r="I136" i="9" s="1"/>
  <c r="K133" i="7"/>
  <c r="G134" i="7" s="1"/>
  <c r="J133" i="7"/>
  <c r="F134" i="7" s="1"/>
  <c r="I134" i="7" s="1"/>
  <c r="L133" i="7"/>
  <c r="H134" i="7" s="1"/>
  <c r="K129" i="8"/>
  <c r="G130" i="8" s="1"/>
  <c r="J129" i="8"/>
  <c r="F130" i="8" s="1"/>
  <c r="I130" i="8" s="1"/>
  <c r="L130" i="8" s="1"/>
  <c r="H131" i="8" s="1"/>
  <c r="L140" i="13" l="1"/>
  <c r="H141" i="13" s="1"/>
  <c r="K140" i="13"/>
  <c r="G141" i="13" s="1"/>
  <c r="J140" i="13"/>
  <c r="F141" i="13" s="1"/>
  <c r="I141" i="13" s="1"/>
  <c r="L132" i="12"/>
  <c r="H133" i="12" s="1"/>
  <c r="J132" i="12"/>
  <c r="F133" i="12" s="1"/>
  <c r="I133" i="12" s="1"/>
  <c r="K132" i="12"/>
  <c r="G133" i="12" s="1"/>
  <c r="L141" i="11"/>
  <c r="H142" i="11" s="1"/>
  <c r="K141" i="11"/>
  <c r="G142" i="11" s="1"/>
  <c r="J141" i="11"/>
  <c r="F142" i="11" s="1"/>
  <c r="I142" i="11" s="1"/>
  <c r="L146" i="10"/>
  <c r="H147" i="10" s="1"/>
  <c r="K146" i="10"/>
  <c r="G147" i="10" s="1"/>
  <c r="J146" i="10"/>
  <c r="F147" i="10" s="1"/>
  <c r="I147" i="10" s="1"/>
  <c r="L136" i="9"/>
  <c r="H137" i="9" s="1"/>
  <c r="K136" i="9"/>
  <c r="G137" i="9" s="1"/>
  <c r="J136" i="9"/>
  <c r="F137" i="9" s="1"/>
  <c r="I137" i="9" s="1"/>
  <c r="L134" i="7"/>
  <c r="H135" i="7" s="1"/>
  <c r="J134" i="7"/>
  <c r="F135" i="7" s="1"/>
  <c r="I135" i="7" s="1"/>
  <c r="K134" i="7"/>
  <c r="G135" i="7" s="1"/>
  <c r="K130" i="8"/>
  <c r="G131" i="8" s="1"/>
  <c r="J130" i="8"/>
  <c r="F131" i="8" s="1"/>
  <c r="I131" i="8" s="1"/>
  <c r="L131" i="8" s="1"/>
  <c r="H132" i="8" s="1"/>
  <c r="L141" i="13" l="1"/>
  <c r="H142" i="13" s="1"/>
  <c r="K141" i="13"/>
  <c r="G142" i="13" s="1"/>
  <c r="J141" i="13"/>
  <c r="F142" i="13" s="1"/>
  <c r="I142" i="13" s="1"/>
  <c r="L133" i="12"/>
  <c r="H134" i="12" s="1"/>
  <c r="K133" i="12"/>
  <c r="G134" i="12" s="1"/>
  <c r="J133" i="12"/>
  <c r="F134" i="12" s="1"/>
  <c r="I134" i="12" s="1"/>
  <c r="L142" i="11"/>
  <c r="H143" i="11" s="1"/>
  <c r="K142" i="11"/>
  <c r="G143" i="11" s="1"/>
  <c r="J142" i="11"/>
  <c r="F143" i="11" s="1"/>
  <c r="I143" i="11" s="1"/>
  <c r="L147" i="10"/>
  <c r="H148" i="10" s="1"/>
  <c r="K147" i="10"/>
  <c r="G148" i="10" s="1"/>
  <c r="J147" i="10"/>
  <c r="F148" i="10" s="1"/>
  <c r="L137" i="9"/>
  <c r="H138" i="9" s="1"/>
  <c r="K137" i="9"/>
  <c r="G138" i="9" s="1"/>
  <c r="J137" i="9"/>
  <c r="F138" i="9" s="1"/>
  <c r="L135" i="7"/>
  <c r="H136" i="7" s="1"/>
  <c r="K135" i="7"/>
  <c r="G136" i="7" s="1"/>
  <c r="J135" i="7"/>
  <c r="F136" i="7" s="1"/>
  <c r="K131" i="8"/>
  <c r="G132" i="8" s="1"/>
  <c r="J131" i="8"/>
  <c r="F132" i="8" s="1"/>
  <c r="I132" i="8" s="1"/>
  <c r="L132" i="8" s="1"/>
  <c r="H133" i="8" s="1"/>
  <c r="J142" i="13" l="1"/>
  <c r="F143" i="13" s="1"/>
  <c r="K142" i="13"/>
  <c r="G143" i="13" s="1"/>
  <c r="L142" i="13"/>
  <c r="H143" i="13" s="1"/>
  <c r="J134" i="12"/>
  <c r="F135" i="12" s="1"/>
  <c r="I135" i="12" s="1"/>
  <c r="L134" i="12"/>
  <c r="H135" i="12" s="1"/>
  <c r="K134" i="12"/>
  <c r="G135" i="12" s="1"/>
  <c r="L143" i="11"/>
  <c r="H144" i="11" s="1"/>
  <c r="K143" i="11"/>
  <c r="G144" i="11" s="1"/>
  <c r="J143" i="11"/>
  <c r="F144" i="11" s="1"/>
  <c r="I144" i="11" s="1"/>
  <c r="I148" i="10"/>
  <c r="I138" i="9"/>
  <c r="I136" i="7"/>
  <c r="K136" i="7" s="1"/>
  <c r="G137" i="7" s="1"/>
  <c r="L136" i="7"/>
  <c r="H137" i="7" s="1"/>
  <c r="J136" i="7"/>
  <c r="F137" i="7" s="1"/>
  <c r="K132" i="8"/>
  <c r="G133" i="8" s="1"/>
  <c r="J132" i="8"/>
  <c r="F133" i="8" s="1"/>
  <c r="I133" i="8" s="1"/>
  <c r="L133" i="8" s="1"/>
  <c r="H134" i="8" s="1"/>
  <c r="I143" i="13" l="1"/>
  <c r="L135" i="12"/>
  <c r="H136" i="12" s="1"/>
  <c r="K135" i="12"/>
  <c r="G136" i="12" s="1"/>
  <c r="J135" i="12"/>
  <c r="F136" i="12" s="1"/>
  <c r="I136" i="12" s="1"/>
  <c r="K144" i="11"/>
  <c r="G145" i="11" s="1"/>
  <c r="L144" i="11"/>
  <c r="H145" i="11" s="1"/>
  <c r="J144" i="11"/>
  <c r="F145" i="11" s="1"/>
  <c r="I145" i="11" s="1"/>
  <c r="L148" i="10"/>
  <c r="H149" i="10" s="1"/>
  <c r="K148" i="10"/>
  <c r="G149" i="10" s="1"/>
  <c r="J148" i="10"/>
  <c r="F149" i="10" s="1"/>
  <c r="I149" i="10" s="1"/>
  <c r="J138" i="9"/>
  <c r="F139" i="9" s="1"/>
  <c r="I139" i="9" s="1"/>
  <c r="L138" i="9"/>
  <c r="H139" i="9" s="1"/>
  <c r="K138" i="9"/>
  <c r="G139" i="9" s="1"/>
  <c r="I137" i="7"/>
  <c r="K137" i="7"/>
  <c r="G138" i="7" s="1"/>
  <c r="J137" i="7"/>
  <c r="F138" i="7" s="1"/>
  <c r="L137" i="7"/>
  <c r="H138" i="7" s="1"/>
  <c r="K133" i="8"/>
  <c r="G134" i="8" s="1"/>
  <c r="J133" i="8"/>
  <c r="F134" i="8" s="1"/>
  <c r="I134" i="8" s="1"/>
  <c r="L134" i="8" s="1"/>
  <c r="H135" i="8" s="1"/>
  <c r="L143" i="13" l="1"/>
  <c r="H144" i="13" s="1"/>
  <c r="K143" i="13"/>
  <c r="G144" i="13" s="1"/>
  <c r="J143" i="13"/>
  <c r="F144" i="13" s="1"/>
  <c r="I144" i="13" s="1"/>
  <c r="L136" i="12"/>
  <c r="H137" i="12" s="1"/>
  <c r="J136" i="12"/>
  <c r="F137" i="12" s="1"/>
  <c r="I137" i="12" s="1"/>
  <c r="K136" i="12"/>
  <c r="G137" i="12" s="1"/>
  <c r="L145" i="11"/>
  <c r="H146" i="11" s="1"/>
  <c r="K145" i="11"/>
  <c r="G146" i="11" s="1"/>
  <c r="J145" i="11"/>
  <c r="F146" i="11" s="1"/>
  <c r="I146" i="11" s="1"/>
  <c r="L149" i="10"/>
  <c r="H150" i="10" s="1"/>
  <c r="K149" i="10"/>
  <c r="G150" i="10" s="1"/>
  <c r="J149" i="10"/>
  <c r="F150" i="10" s="1"/>
  <c r="I150" i="10" s="1"/>
  <c r="L139" i="9"/>
  <c r="H140" i="9" s="1"/>
  <c r="K139" i="9"/>
  <c r="G140" i="9" s="1"/>
  <c r="J139" i="9"/>
  <c r="F140" i="9" s="1"/>
  <c r="I140" i="9" s="1"/>
  <c r="I138" i="7"/>
  <c r="K138" i="7"/>
  <c r="G139" i="7" s="1"/>
  <c r="J138" i="7"/>
  <c r="F139" i="7" s="1"/>
  <c r="I139" i="7" s="1"/>
  <c r="L138" i="7"/>
  <c r="H139" i="7" s="1"/>
  <c r="K134" i="8"/>
  <c r="G135" i="8" s="1"/>
  <c r="J134" i="8"/>
  <c r="F135" i="8" s="1"/>
  <c r="I135" i="8" s="1"/>
  <c r="L135" i="8" s="1"/>
  <c r="H136" i="8" s="1"/>
  <c r="J144" i="13" l="1"/>
  <c r="F145" i="13" s="1"/>
  <c r="L144" i="13"/>
  <c r="H145" i="13" s="1"/>
  <c r="K144" i="13"/>
  <c r="G145" i="13" s="1"/>
  <c r="L137" i="12"/>
  <c r="H138" i="12" s="1"/>
  <c r="K137" i="12"/>
  <c r="G138" i="12" s="1"/>
  <c r="J137" i="12"/>
  <c r="F138" i="12" s="1"/>
  <c r="I138" i="12" s="1"/>
  <c r="L146" i="11"/>
  <c r="H147" i="11" s="1"/>
  <c r="K146" i="11"/>
  <c r="G147" i="11" s="1"/>
  <c r="J146" i="11"/>
  <c r="F147" i="11" s="1"/>
  <c r="L150" i="10"/>
  <c r="H151" i="10" s="1"/>
  <c r="K150" i="10"/>
  <c r="G151" i="10" s="1"/>
  <c r="J150" i="10"/>
  <c r="F151" i="10" s="1"/>
  <c r="I151" i="10" s="1"/>
  <c r="J140" i="9"/>
  <c r="F141" i="9" s="1"/>
  <c r="K140" i="9"/>
  <c r="G141" i="9" s="1"/>
  <c r="L140" i="9"/>
  <c r="H141" i="9" s="1"/>
  <c r="L139" i="7"/>
  <c r="H140" i="7" s="1"/>
  <c r="J139" i="7"/>
  <c r="F140" i="7" s="1"/>
  <c r="I140" i="7" s="1"/>
  <c r="K139" i="7"/>
  <c r="G140" i="7" s="1"/>
  <c r="K135" i="8"/>
  <c r="G136" i="8" s="1"/>
  <c r="J135" i="8"/>
  <c r="F136" i="8" s="1"/>
  <c r="I136" i="8" s="1"/>
  <c r="L136" i="8" s="1"/>
  <c r="H137" i="8" s="1"/>
  <c r="I145" i="13" l="1"/>
  <c r="K138" i="12"/>
  <c r="G139" i="12" s="1"/>
  <c r="J138" i="12"/>
  <c r="F139" i="12" s="1"/>
  <c r="I139" i="12" s="1"/>
  <c r="L138" i="12"/>
  <c r="H139" i="12" s="1"/>
  <c r="I147" i="11"/>
  <c r="L151" i="10"/>
  <c r="H152" i="10" s="1"/>
  <c r="K151" i="10"/>
  <c r="G152" i="10" s="1"/>
  <c r="J151" i="10"/>
  <c r="F152" i="10" s="1"/>
  <c r="I152" i="10" s="1"/>
  <c r="I141" i="9"/>
  <c r="L140" i="7"/>
  <c r="H141" i="7" s="1"/>
  <c r="K140" i="7"/>
  <c r="G141" i="7" s="1"/>
  <c r="J140" i="7"/>
  <c r="F141" i="7" s="1"/>
  <c r="I141" i="7" s="1"/>
  <c r="K136" i="8"/>
  <c r="G137" i="8" s="1"/>
  <c r="J136" i="8"/>
  <c r="F137" i="8" s="1"/>
  <c r="I137" i="8" s="1"/>
  <c r="L137" i="8" s="1"/>
  <c r="H138" i="8" s="1"/>
  <c r="L145" i="13" l="1"/>
  <c r="H146" i="13" s="1"/>
  <c r="K145" i="13"/>
  <c r="G146" i="13" s="1"/>
  <c r="J145" i="13"/>
  <c r="F146" i="13" s="1"/>
  <c r="I146" i="13" s="1"/>
  <c r="L139" i="12"/>
  <c r="H140" i="12" s="1"/>
  <c r="K139" i="12"/>
  <c r="G140" i="12" s="1"/>
  <c r="J139" i="12"/>
  <c r="F140" i="12" s="1"/>
  <c r="I140" i="12" s="1"/>
  <c r="L147" i="11"/>
  <c r="H148" i="11" s="1"/>
  <c r="K147" i="11"/>
  <c r="G148" i="11" s="1"/>
  <c r="J147" i="11"/>
  <c r="F148" i="11" s="1"/>
  <c r="I148" i="11" s="1"/>
  <c r="L152" i="10"/>
  <c r="H153" i="10" s="1"/>
  <c r="K152" i="10"/>
  <c r="G153" i="10" s="1"/>
  <c r="J152" i="10"/>
  <c r="F153" i="10" s="1"/>
  <c r="I153" i="10" s="1"/>
  <c r="L141" i="9"/>
  <c r="H142" i="9" s="1"/>
  <c r="K141" i="9"/>
  <c r="G142" i="9" s="1"/>
  <c r="J141" i="9"/>
  <c r="F142" i="9" s="1"/>
  <c r="I142" i="9" s="1"/>
  <c r="L141" i="7"/>
  <c r="H142" i="7" s="1"/>
  <c r="J141" i="7"/>
  <c r="F142" i="7" s="1"/>
  <c r="I142" i="7" s="1"/>
  <c r="K141" i="7"/>
  <c r="G142" i="7" s="1"/>
  <c r="K137" i="8"/>
  <c r="G138" i="8" s="1"/>
  <c r="J137" i="8"/>
  <c r="F138" i="8" s="1"/>
  <c r="I138" i="8" s="1"/>
  <c r="L138" i="8" s="1"/>
  <c r="H139" i="8" s="1"/>
  <c r="L146" i="13" l="1"/>
  <c r="H147" i="13" s="1"/>
  <c r="K146" i="13"/>
  <c r="G147" i="13" s="1"/>
  <c r="J146" i="13"/>
  <c r="F147" i="13" s="1"/>
  <c r="I147" i="13" s="1"/>
  <c r="K140" i="12"/>
  <c r="G141" i="12" s="1"/>
  <c r="L140" i="12"/>
  <c r="H141" i="12" s="1"/>
  <c r="J140" i="12"/>
  <c r="F141" i="12" s="1"/>
  <c r="I141" i="12" s="1"/>
  <c r="K148" i="11"/>
  <c r="G149" i="11" s="1"/>
  <c r="J148" i="11"/>
  <c r="F149" i="11" s="1"/>
  <c r="I149" i="11" s="1"/>
  <c r="L148" i="11"/>
  <c r="H149" i="11" s="1"/>
  <c r="L153" i="10"/>
  <c r="H154" i="10" s="1"/>
  <c r="K153" i="10"/>
  <c r="G154" i="10" s="1"/>
  <c r="J153" i="10"/>
  <c r="F154" i="10" s="1"/>
  <c r="I154" i="10" s="1"/>
  <c r="K142" i="9"/>
  <c r="G143" i="9" s="1"/>
  <c r="J142" i="9"/>
  <c r="F143" i="9" s="1"/>
  <c r="I143" i="9" s="1"/>
  <c r="L142" i="9"/>
  <c r="H143" i="9" s="1"/>
  <c r="K142" i="7"/>
  <c r="G143" i="7" s="1"/>
  <c r="L142" i="7"/>
  <c r="H143" i="7" s="1"/>
  <c r="J142" i="7"/>
  <c r="F143" i="7" s="1"/>
  <c r="I143" i="7" s="1"/>
  <c r="K138" i="8"/>
  <c r="G139" i="8" s="1"/>
  <c r="J138" i="8"/>
  <c r="F139" i="8" s="1"/>
  <c r="I139" i="8" s="1"/>
  <c r="L139" i="8" s="1"/>
  <c r="H140" i="8" s="1"/>
  <c r="L147" i="13" l="1"/>
  <c r="H148" i="13" s="1"/>
  <c r="K147" i="13"/>
  <c r="G148" i="13" s="1"/>
  <c r="J147" i="13"/>
  <c r="F148" i="13" s="1"/>
  <c r="I148" i="13" s="1"/>
  <c r="L141" i="12"/>
  <c r="H142" i="12" s="1"/>
  <c r="K141" i="12"/>
  <c r="G142" i="12" s="1"/>
  <c r="J141" i="12"/>
  <c r="F142" i="12" s="1"/>
  <c r="I142" i="12" s="1"/>
  <c r="L149" i="11"/>
  <c r="H150" i="11" s="1"/>
  <c r="K149" i="11"/>
  <c r="G150" i="11" s="1"/>
  <c r="J149" i="11"/>
  <c r="F150" i="11" s="1"/>
  <c r="I150" i="11" s="1"/>
  <c r="L154" i="10"/>
  <c r="H155" i="10" s="1"/>
  <c r="K154" i="10"/>
  <c r="G155" i="10" s="1"/>
  <c r="J154" i="10"/>
  <c r="F155" i="10" s="1"/>
  <c r="I155" i="10" s="1"/>
  <c r="L143" i="9"/>
  <c r="H144" i="9" s="1"/>
  <c r="K143" i="9"/>
  <c r="G144" i="9" s="1"/>
  <c r="J143" i="9"/>
  <c r="F144" i="9" s="1"/>
  <c r="I144" i="9" s="1"/>
  <c r="J143" i="7"/>
  <c r="F144" i="7" s="1"/>
  <c r="I144" i="7" s="1"/>
  <c r="K143" i="7"/>
  <c r="G144" i="7" s="1"/>
  <c r="L143" i="7"/>
  <c r="H144" i="7" s="1"/>
  <c r="K139" i="8"/>
  <c r="G140" i="8" s="1"/>
  <c r="J139" i="8"/>
  <c r="F140" i="8" s="1"/>
  <c r="I140" i="8" s="1"/>
  <c r="L140" i="8" s="1"/>
  <c r="H141" i="8" s="1"/>
  <c r="L148" i="13" l="1"/>
  <c r="H149" i="13" s="1"/>
  <c r="K148" i="13"/>
  <c r="G149" i="13" s="1"/>
  <c r="J148" i="13"/>
  <c r="F149" i="13" s="1"/>
  <c r="I149" i="13" s="1"/>
  <c r="K142" i="12"/>
  <c r="G143" i="12" s="1"/>
  <c r="L142" i="12"/>
  <c r="H143" i="12" s="1"/>
  <c r="J142" i="12"/>
  <c r="F143" i="12" s="1"/>
  <c r="I143" i="12" s="1"/>
  <c r="L150" i="11"/>
  <c r="H151" i="11" s="1"/>
  <c r="K150" i="11"/>
  <c r="G151" i="11" s="1"/>
  <c r="J150" i="11"/>
  <c r="F151" i="11" s="1"/>
  <c r="I151" i="11" s="1"/>
  <c r="L155" i="10"/>
  <c r="H156" i="10" s="1"/>
  <c r="K155" i="10"/>
  <c r="G156" i="10" s="1"/>
  <c r="J155" i="10"/>
  <c r="F156" i="10" s="1"/>
  <c r="I156" i="10" s="1"/>
  <c r="J144" i="9"/>
  <c r="F145" i="9" s="1"/>
  <c r="L144" i="9"/>
  <c r="H145" i="9" s="1"/>
  <c r="K144" i="9"/>
  <c r="G145" i="9" s="1"/>
  <c r="K144" i="7"/>
  <c r="G145" i="7" s="1"/>
  <c r="L144" i="7"/>
  <c r="H145" i="7" s="1"/>
  <c r="J144" i="7"/>
  <c r="F145" i="7" s="1"/>
  <c r="I145" i="7" s="1"/>
  <c r="K140" i="8"/>
  <c r="G141" i="8" s="1"/>
  <c r="J140" i="8"/>
  <c r="F141" i="8" s="1"/>
  <c r="I141" i="8" s="1"/>
  <c r="L141" i="8" s="1"/>
  <c r="H142" i="8" s="1"/>
  <c r="L149" i="13" l="1"/>
  <c r="H150" i="13" s="1"/>
  <c r="K149" i="13"/>
  <c r="G150" i="13" s="1"/>
  <c r="J149" i="13"/>
  <c r="F150" i="13" s="1"/>
  <c r="I150" i="13" s="1"/>
  <c r="L143" i="12"/>
  <c r="H144" i="12" s="1"/>
  <c r="K143" i="12"/>
  <c r="G144" i="12" s="1"/>
  <c r="J143" i="12"/>
  <c r="F144" i="12" s="1"/>
  <c r="I144" i="12" s="1"/>
  <c r="L151" i="11"/>
  <c r="H152" i="11" s="1"/>
  <c r="K151" i="11"/>
  <c r="G152" i="11" s="1"/>
  <c r="J151" i="11"/>
  <c r="F152" i="11" s="1"/>
  <c r="I152" i="11" s="1"/>
  <c r="L156" i="10"/>
  <c r="H157" i="10" s="1"/>
  <c r="K156" i="10"/>
  <c r="G157" i="10" s="1"/>
  <c r="J156" i="10"/>
  <c r="F157" i="10" s="1"/>
  <c r="I157" i="10" s="1"/>
  <c r="I145" i="9"/>
  <c r="L145" i="7"/>
  <c r="H146" i="7" s="1"/>
  <c r="K145" i="7"/>
  <c r="G146" i="7" s="1"/>
  <c r="J145" i="7"/>
  <c r="F146" i="7" s="1"/>
  <c r="I146" i="7" s="1"/>
  <c r="K141" i="8"/>
  <c r="G142" i="8" s="1"/>
  <c r="J141" i="8"/>
  <c r="F142" i="8" s="1"/>
  <c r="I142" i="8" s="1"/>
  <c r="L142" i="8" s="1"/>
  <c r="H143" i="8" s="1"/>
  <c r="J150" i="13" l="1"/>
  <c r="F151" i="13" s="1"/>
  <c r="L150" i="13"/>
  <c r="H151" i="13" s="1"/>
  <c r="K150" i="13"/>
  <c r="G151" i="13" s="1"/>
  <c r="J144" i="12"/>
  <c r="F145" i="12" s="1"/>
  <c r="L144" i="12"/>
  <c r="H145" i="12" s="1"/>
  <c r="K144" i="12"/>
  <c r="G145" i="12" s="1"/>
  <c r="L152" i="11"/>
  <c r="H153" i="11" s="1"/>
  <c r="K152" i="11"/>
  <c r="G153" i="11" s="1"/>
  <c r="J152" i="11"/>
  <c r="F153" i="11" s="1"/>
  <c r="I153" i="11" s="1"/>
  <c r="L157" i="10"/>
  <c r="H158" i="10" s="1"/>
  <c r="K157" i="10"/>
  <c r="G158" i="10" s="1"/>
  <c r="J157" i="10"/>
  <c r="F158" i="10" s="1"/>
  <c r="I158" i="10" s="1"/>
  <c r="L145" i="9"/>
  <c r="H146" i="9" s="1"/>
  <c r="K145" i="9"/>
  <c r="G146" i="9" s="1"/>
  <c r="J145" i="9"/>
  <c r="F146" i="9" s="1"/>
  <c r="I146" i="9" s="1"/>
  <c r="K146" i="7"/>
  <c r="G147" i="7" s="1"/>
  <c r="L146" i="7"/>
  <c r="H147" i="7" s="1"/>
  <c r="J146" i="7"/>
  <c r="F147" i="7" s="1"/>
  <c r="I147" i="7" s="1"/>
  <c r="K142" i="8"/>
  <c r="G143" i="8" s="1"/>
  <c r="J142" i="8"/>
  <c r="F143" i="8" s="1"/>
  <c r="I143" i="8" s="1"/>
  <c r="L143" i="8" s="1"/>
  <c r="H144" i="8" s="1"/>
  <c r="I151" i="13" l="1"/>
  <c r="I145" i="12"/>
  <c r="L153" i="11"/>
  <c r="H154" i="11" s="1"/>
  <c r="K153" i="11"/>
  <c r="G154" i="11" s="1"/>
  <c r="J153" i="11"/>
  <c r="F154" i="11" s="1"/>
  <c r="I154" i="11" s="1"/>
  <c r="L158" i="10"/>
  <c r="H159" i="10" s="1"/>
  <c r="K158" i="10"/>
  <c r="G159" i="10" s="1"/>
  <c r="J158" i="10"/>
  <c r="F159" i="10" s="1"/>
  <c r="L146" i="9"/>
  <c r="H147" i="9" s="1"/>
  <c r="K146" i="9"/>
  <c r="G147" i="9" s="1"/>
  <c r="J146" i="9"/>
  <c r="F147" i="9" s="1"/>
  <c r="I147" i="9" s="1"/>
  <c r="L147" i="7"/>
  <c r="H148" i="7" s="1"/>
  <c r="K147" i="7"/>
  <c r="G148" i="7" s="1"/>
  <c r="J147" i="7"/>
  <c r="F148" i="7" s="1"/>
  <c r="I148" i="7" s="1"/>
  <c r="K143" i="8"/>
  <c r="G144" i="8" s="1"/>
  <c r="J143" i="8"/>
  <c r="F144" i="8" s="1"/>
  <c r="I144" i="8" s="1"/>
  <c r="L144" i="8" s="1"/>
  <c r="H145" i="8" s="1"/>
  <c r="L151" i="13" l="1"/>
  <c r="H152" i="13" s="1"/>
  <c r="K151" i="13"/>
  <c r="G152" i="13" s="1"/>
  <c r="J151" i="13"/>
  <c r="F152" i="13" s="1"/>
  <c r="I152" i="13" s="1"/>
  <c r="L145" i="12"/>
  <c r="H146" i="12" s="1"/>
  <c r="K145" i="12"/>
  <c r="G146" i="12" s="1"/>
  <c r="J145" i="12"/>
  <c r="F146" i="12" s="1"/>
  <c r="I146" i="12" s="1"/>
  <c r="L154" i="11"/>
  <c r="H155" i="11" s="1"/>
  <c r="K154" i="11"/>
  <c r="G155" i="11" s="1"/>
  <c r="J154" i="11"/>
  <c r="F155" i="11" s="1"/>
  <c r="I155" i="11" s="1"/>
  <c r="I159" i="10"/>
  <c r="L147" i="9"/>
  <c r="H148" i="9" s="1"/>
  <c r="K147" i="9"/>
  <c r="G148" i="9" s="1"/>
  <c r="J147" i="9"/>
  <c r="F148" i="9" s="1"/>
  <c r="I148" i="9" s="1"/>
  <c r="J148" i="7"/>
  <c r="F149" i="7" s="1"/>
  <c r="I149" i="7" s="1"/>
  <c r="K148" i="7"/>
  <c r="G149" i="7" s="1"/>
  <c r="L148" i="7"/>
  <c r="H149" i="7" s="1"/>
  <c r="K144" i="8"/>
  <c r="G145" i="8" s="1"/>
  <c r="J144" i="8"/>
  <c r="F145" i="8" s="1"/>
  <c r="L152" i="13" l="1"/>
  <c r="H153" i="13" s="1"/>
  <c r="K152" i="13"/>
  <c r="G153" i="13" s="1"/>
  <c r="J152" i="13"/>
  <c r="F153" i="13" s="1"/>
  <c r="I153" i="13" s="1"/>
  <c r="L146" i="12"/>
  <c r="H147" i="12" s="1"/>
  <c r="K146" i="12"/>
  <c r="G147" i="12" s="1"/>
  <c r="J146" i="12"/>
  <c r="F147" i="12" s="1"/>
  <c r="I147" i="12" s="1"/>
  <c r="L155" i="11"/>
  <c r="H156" i="11" s="1"/>
  <c r="K155" i="11"/>
  <c r="G156" i="11" s="1"/>
  <c r="J155" i="11"/>
  <c r="F156" i="11" s="1"/>
  <c r="I156" i="11" s="1"/>
  <c r="L159" i="10"/>
  <c r="H160" i="10" s="1"/>
  <c r="K159" i="10"/>
  <c r="G160" i="10" s="1"/>
  <c r="J159" i="10"/>
  <c r="F160" i="10" s="1"/>
  <c r="I160" i="10" s="1"/>
  <c r="J148" i="9"/>
  <c r="F149" i="9" s="1"/>
  <c r="I149" i="9" s="1"/>
  <c r="L148" i="9"/>
  <c r="H149" i="9" s="1"/>
  <c r="K148" i="9"/>
  <c r="G149" i="9" s="1"/>
  <c r="K149" i="7"/>
  <c r="G150" i="7" s="1"/>
  <c r="L149" i="7"/>
  <c r="H150" i="7" s="1"/>
  <c r="J149" i="7"/>
  <c r="F150" i="7" s="1"/>
  <c r="I150" i="7" s="1"/>
  <c r="I145" i="8"/>
  <c r="L145" i="8" s="1"/>
  <c r="H146" i="8" s="1"/>
  <c r="L153" i="13" l="1"/>
  <c r="H154" i="13" s="1"/>
  <c r="K153" i="13"/>
  <c r="G154" i="13" s="1"/>
  <c r="J153" i="13"/>
  <c r="F154" i="13" s="1"/>
  <c r="I154" i="13" s="1"/>
  <c r="L147" i="12"/>
  <c r="H148" i="12" s="1"/>
  <c r="K147" i="12"/>
  <c r="G148" i="12" s="1"/>
  <c r="J147" i="12"/>
  <c r="F148" i="12" s="1"/>
  <c r="I148" i="12" s="1"/>
  <c r="L156" i="11"/>
  <c r="H157" i="11" s="1"/>
  <c r="K156" i="11"/>
  <c r="G157" i="11" s="1"/>
  <c r="J156" i="11"/>
  <c r="F157" i="11" s="1"/>
  <c r="I157" i="11" s="1"/>
  <c r="L160" i="10"/>
  <c r="H161" i="10" s="1"/>
  <c r="K160" i="10"/>
  <c r="G161" i="10" s="1"/>
  <c r="J160" i="10"/>
  <c r="F161" i="10" s="1"/>
  <c r="I161" i="10" s="1"/>
  <c r="L149" i="9"/>
  <c r="H150" i="9" s="1"/>
  <c r="K149" i="9"/>
  <c r="G150" i="9" s="1"/>
  <c r="J149" i="9"/>
  <c r="F150" i="9" s="1"/>
  <c r="I150" i="9" s="1"/>
  <c r="J150" i="7"/>
  <c r="F151" i="7" s="1"/>
  <c r="L150" i="7"/>
  <c r="H151" i="7" s="1"/>
  <c r="K150" i="7"/>
  <c r="G151" i="7" s="1"/>
  <c r="K145" i="8"/>
  <c r="G146" i="8" s="1"/>
  <c r="J145" i="8"/>
  <c r="F146" i="8" s="1"/>
  <c r="I146" i="8" s="1"/>
  <c r="L146" i="8" s="1"/>
  <c r="H147" i="8" s="1"/>
  <c r="L154" i="13" l="1"/>
  <c r="H155" i="13" s="1"/>
  <c r="K154" i="13"/>
  <c r="G155" i="13" s="1"/>
  <c r="J154" i="13"/>
  <c r="F155" i="13" s="1"/>
  <c r="I155" i="13" s="1"/>
  <c r="L148" i="12"/>
  <c r="H149" i="12" s="1"/>
  <c r="J148" i="12"/>
  <c r="F149" i="12" s="1"/>
  <c r="I149" i="12" s="1"/>
  <c r="K148" i="12"/>
  <c r="G149" i="12" s="1"/>
  <c r="L157" i="11"/>
  <c r="H158" i="11" s="1"/>
  <c r="K157" i="11"/>
  <c r="G158" i="11" s="1"/>
  <c r="J157" i="11"/>
  <c r="F158" i="11" s="1"/>
  <c r="I158" i="11" s="1"/>
  <c r="L161" i="10"/>
  <c r="H162" i="10" s="1"/>
  <c r="K161" i="10"/>
  <c r="G162" i="10" s="1"/>
  <c r="J161" i="10"/>
  <c r="F162" i="10" s="1"/>
  <c r="I162" i="10" s="1"/>
  <c r="L150" i="9"/>
  <c r="H151" i="9" s="1"/>
  <c r="K150" i="9"/>
  <c r="G151" i="9" s="1"/>
  <c r="J150" i="9"/>
  <c r="F151" i="9" s="1"/>
  <c r="I151" i="7"/>
  <c r="K146" i="8"/>
  <c r="G147" i="8" s="1"/>
  <c r="J146" i="8"/>
  <c r="F147" i="8" s="1"/>
  <c r="I147" i="8" s="1"/>
  <c r="L147" i="8" s="1"/>
  <c r="H148" i="8" s="1"/>
  <c r="L155" i="13" l="1"/>
  <c r="H156" i="13" s="1"/>
  <c r="K155" i="13"/>
  <c r="G156" i="13" s="1"/>
  <c r="J155" i="13"/>
  <c r="F156" i="13" s="1"/>
  <c r="I156" i="13" s="1"/>
  <c r="L149" i="12"/>
  <c r="H150" i="12" s="1"/>
  <c r="K149" i="12"/>
  <c r="G150" i="12" s="1"/>
  <c r="J149" i="12"/>
  <c r="F150" i="12" s="1"/>
  <c r="I150" i="12" s="1"/>
  <c r="J158" i="11"/>
  <c r="F159" i="11" s="1"/>
  <c r="L158" i="11"/>
  <c r="H159" i="11" s="1"/>
  <c r="K158" i="11"/>
  <c r="G159" i="11" s="1"/>
  <c r="L162" i="10"/>
  <c r="H163" i="10" s="1"/>
  <c r="K162" i="10"/>
  <c r="G163" i="10" s="1"/>
  <c r="J162" i="10"/>
  <c r="F163" i="10" s="1"/>
  <c r="I163" i="10" s="1"/>
  <c r="I151" i="9"/>
  <c r="L151" i="7"/>
  <c r="H152" i="7" s="1"/>
  <c r="K151" i="7"/>
  <c r="G152" i="7" s="1"/>
  <c r="J151" i="7"/>
  <c r="F152" i="7" s="1"/>
  <c r="I152" i="7" s="1"/>
  <c r="K147" i="8"/>
  <c r="G148" i="8" s="1"/>
  <c r="J147" i="8"/>
  <c r="F148" i="8" s="1"/>
  <c r="I148" i="8" s="1"/>
  <c r="L148" i="8" s="1"/>
  <c r="H149" i="8" s="1"/>
  <c r="L156" i="13" l="1"/>
  <c r="H157" i="13" s="1"/>
  <c r="K156" i="13"/>
  <c r="G157" i="13" s="1"/>
  <c r="J156" i="13"/>
  <c r="F157" i="13" s="1"/>
  <c r="I157" i="13" s="1"/>
  <c r="J150" i="12"/>
  <c r="F151" i="12" s="1"/>
  <c r="L150" i="12"/>
  <c r="H151" i="12" s="1"/>
  <c r="K150" i="12"/>
  <c r="G151" i="12" s="1"/>
  <c r="I159" i="11"/>
  <c r="L163" i="10"/>
  <c r="H164" i="10" s="1"/>
  <c r="K163" i="10"/>
  <c r="G164" i="10" s="1"/>
  <c r="J163" i="10"/>
  <c r="F164" i="10" s="1"/>
  <c r="I164" i="10" s="1"/>
  <c r="L151" i="9"/>
  <c r="H152" i="9" s="1"/>
  <c r="K151" i="9"/>
  <c r="G152" i="9" s="1"/>
  <c r="J151" i="9"/>
  <c r="F152" i="9" s="1"/>
  <c r="I152" i="9" s="1"/>
  <c r="L152" i="7"/>
  <c r="H153" i="7" s="1"/>
  <c r="J152" i="7"/>
  <c r="F153" i="7" s="1"/>
  <c r="I153" i="7" s="1"/>
  <c r="K152" i="7"/>
  <c r="G153" i="7" s="1"/>
  <c r="K148" i="8"/>
  <c r="G149" i="8" s="1"/>
  <c r="J148" i="8"/>
  <c r="F149" i="8" s="1"/>
  <c r="I149" i="8" s="1"/>
  <c r="L149" i="8" s="1"/>
  <c r="H150" i="8" s="1"/>
  <c r="L157" i="13" l="1"/>
  <c r="H158" i="13" s="1"/>
  <c r="K157" i="13"/>
  <c r="G158" i="13" s="1"/>
  <c r="J157" i="13"/>
  <c r="F158" i="13" s="1"/>
  <c r="I158" i="13" s="1"/>
  <c r="I151" i="12"/>
  <c r="L159" i="11"/>
  <c r="H160" i="11" s="1"/>
  <c r="K159" i="11"/>
  <c r="G160" i="11" s="1"/>
  <c r="J159" i="11"/>
  <c r="F160" i="11" s="1"/>
  <c r="I160" i="11" s="1"/>
  <c r="J164" i="10"/>
  <c r="F165" i="10" s="1"/>
  <c r="K164" i="10"/>
  <c r="G165" i="10" s="1"/>
  <c r="L164" i="10"/>
  <c r="H165" i="10" s="1"/>
  <c r="J152" i="9"/>
  <c r="F153" i="9" s="1"/>
  <c r="I153" i="9" s="1"/>
  <c r="L152" i="9"/>
  <c r="H153" i="9" s="1"/>
  <c r="K152" i="9"/>
  <c r="G153" i="9" s="1"/>
  <c r="J153" i="7"/>
  <c r="F154" i="7" s="1"/>
  <c r="K153" i="7"/>
  <c r="G154" i="7" s="1"/>
  <c r="L153" i="7"/>
  <c r="H154" i="7" s="1"/>
  <c r="K149" i="8"/>
  <c r="G150" i="8" s="1"/>
  <c r="J149" i="8"/>
  <c r="F150" i="8" s="1"/>
  <c r="I150" i="8" s="1"/>
  <c r="L150" i="8" s="1"/>
  <c r="H151" i="8" s="1"/>
  <c r="L158" i="13" l="1"/>
  <c r="H159" i="13" s="1"/>
  <c r="K158" i="13"/>
  <c r="G159" i="13" s="1"/>
  <c r="J158" i="13"/>
  <c r="F159" i="13" s="1"/>
  <c r="I159" i="13" s="1"/>
  <c r="L151" i="12"/>
  <c r="H152" i="12" s="1"/>
  <c r="K151" i="12"/>
  <c r="G152" i="12" s="1"/>
  <c r="J151" i="12"/>
  <c r="F152" i="12" s="1"/>
  <c r="I152" i="12" s="1"/>
  <c r="L160" i="11"/>
  <c r="H161" i="11" s="1"/>
  <c r="K160" i="11"/>
  <c r="G161" i="11" s="1"/>
  <c r="J160" i="11"/>
  <c r="F161" i="11" s="1"/>
  <c r="I161" i="11" s="1"/>
  <c r="I165" i="10"/>
  <c r="L153" i="9"/>
  <c r="H154" i="9" s="1"/>
  <c r="K153" i="9"/>
  <c r="G154" i="9" s="1"/>
  <c r="J153" i="9"/>
  <c r="F154" i="9" s="1"/>
  <c r="I154" i="9" s="1"/>
  <c r="I154" i="7"/>
  <c r="K150" i="8"/>
  <c r="G151" i="8" s="1"/>
  <c r="J150" i="8"/>
  <c r="F151" i="8" s="1"/>
  <c r="I151" i="8" s="1"/>
  <c r="L151" i="8" s="1"/>
  <c r="H152" i="8" s="1"/>
  <c r="L159" i="13" l="1"/>
  <c r="H160" i="13" s="1"/>
  <c r="K159" i="13"/>
  <c r="G160" i="13" s="1"/>
  <c r="J159" i="13"/>
  <c r="F160" i="13" s="1"/>
  <c r="I160" i="13" s="1"/>
  <c r="L152" i="12"/>
  <c r="H153" i="12" s="1"/>
  <c r="K152" i="12"/>
  <c r="G153" i="12" s="1"/>
  <c r="J152" i="12"/>
  <c r="F153" i="12" s="1"/>
  <c r="I153" i="12" s="1"/>
  <c r="L161" i="11"/>
  <c r="H162" i="11" s="1"/>
  <c r="K161" i="11"/>
  <c r="G162" i="11" s="1"/>
  <c r="J161" i="11"/>
  <c r="F162" i="11" s="1"/>
  <c r="I162" i="11" s="1"/>
  <c r="L165" i="10"/>
  <c r="H166" i="10" s="1"/>
  <c r="K165" i="10"/>
  <c r="G166" i="10" s="1"/>
  <c r="J165" i="10"/>
  <c r="F166" i="10" s="1"/>
  <c r="I166" i="10" s="1"/>
  <c r="J154" i="9"/>
  <c r="F155" i="9" s="1"/>
  <c r="L154" i="9"/>
  <c r="H155" i="9" s="1"/>
  <c r="K154" i="9"/>
  <c r="G155" i="9" s="1"/>
  <c r="L154" i="7"/>
  <c r="H155" i="7" s="1"/>
  <c r="J154" i="7"/>
  <c r="F155" i="7" s="1"/>
  <c r="K154" i="7"/>
  <c r="G155" i="7" s="1"/>
  <c r="K151" i="8"/>
  <c r="G152" i="8" s="1"/>
  <c r="J151" i="8"/>
  <c r="F152" i="8" s="1"/>
  <c r="I152" i="8" s="1"/>
  <c r="L152" i="8" s="1"/>
  <c r="H153" i="8" s="1"/>
  <c r="J160" i="13" l="1"/>
  <c r="F161" i="13" s="1"/>
  <c r="L160" i="13"/>
  <c r="H161" i="13" s="1"/>
  <c r="K160" i="13"/>
  <c r="G161" i="13" s="1"/>
  <c r="L153" i="12"/>
  <c r="H154" i="12" s="1"/>
  <c r="K153" i="12"/>
  <c r="G154" i="12" s="1"/>
  <c r="J153" i="12"/>
  <c r="F154" i="12" s="1"/>
  <c r="I154" i="12" s="1"/>
  <c r="L162" i="11"/>
  <c r="H163" i="11" s="1"/>
  <c r="K162" i="11"/>
  <c r="G163" i="11" s="1"/>
  <c r="J162" i="11"/>
  <c r="F163" i="11" s="1"/>
  <c r="I163" i="11" s="1"/>
  <c r="L166" i="10"/>
  <c r="H167" i="10" s="1"/>
  <c r="K166" i="10"/>
  <c r="G167" i="10" s="1"/>
  <c r="J166" i="10"/>
  <c r="F167" i="10" s="1"/>
  <c r="I167" i="10" s="1"/>
  <c r="I155" i="9"/>
  <c r="I155" i="7"/>
  <c r="L155" i="7"/>
  <c r="H156" i="7" s="1"/>
  <c r="K155" i="7"/>
  <c r="G156" i="7" s="1"/>
  <c r="J155" i="7"/>
  <c r="F156" i="7" s="1"/>
  <c r="I156" i="7" s="1"/>
  <c r="K152" i="8"/>
  <c r="G153" i="8" s="1"/>
  <c r="J152" i="8"/>
  <c r="F153" i="8" s="1"/>
  <c r="I153" i="8" s="1"/>
  <c r="L153" i="8" s="1"/>
  <c r="H154" i="8" s="1"/>
  <c r="I161" i="13" l="1"/>
  <c r="K154" i="12"/>
  <c r="G155" i="12" s="1"/>
  <c r="J154" i="12"/>
  <c r="F155" i="12" s="1"/>
  <c r="I155" i="12" s="1"/>
  <c r="L154" i="12"/>
  <c r="H155" i="12" s="1"/>
  <c r="L163" i="11"/>
  <c r="H164" i="11" s="1"/>
  <c r="K163" i="11"/>
  <c r="G164" i="11" s="1"/>
  <c r="J163" i="11"/>
  <c r="F164" i="11" s="1"/>
  <c r="I164" i="11" s="1"/>
  <c r="L167" i="10"/>
  <c r="H168" i="10" s="1"/>
  <c r="K167" i="10"/>
  <c r="G168" i="10" s="1"/>
  <c r="J167" i="10"/>
  <c r="F168" i="10" s="1"/>
  <c r="I168" i="10" s="1"/>
  <c r="L155" i="9"/>
  <c r="H156" i="9" s="1"/>
  <c r="K155" i="9"/>
  <c r="G156" i="9" s="1"/>
  <c r="J155" i="9"/>
  <c r="F156" i="9" s="1"/>
  <c r="I156" i="9" s="1"/>
  <c r="J156" i="7"/>
  <c r="F157" i="7" s="1"/>
  <c r="I157" i="7" s="1"/>
  <c r="K156" i="7"/>
  <c r="G157" i="7" s="1"/>
  <c r="L156" i="7"/>
  <c r="H157" i="7" s="1"/>
  <c r="K153" i="8"/>
  <c r="G154" i="8" s="1"/>
  <c r="J153" i="8"/>
  <c r="F154" i="8" s="1"/>
  <c r="I154" i="8" s="1"/>
  <c r="L154" i="8" s="1"/>
  <c r="H155" i="8" s="1"/>
  <c r="L161" i="13" l="1"/>
  <c r="H162" i="13" s="1"/>
  <c r="K161" i="13"/>
  <c r="G162" i="13" s="1"/>
  <c r="J161" i="13"/>
  <c r="F162" i="13" s="1"/>
  <c r="I162" i="13" s="1"/>
  <c r="L155" i="12"/>
  <c r="H156" i="12" s="1"/>
  <c r="K155" i="12"/>
  <c r="G156" i="12" s="1"/>
  <c r="J155" i="12"/>
  <c r="F156" i="12" s="1"/>
  <c r="I156" i="12" s="1"/>
  <c r="L164" i="11"/>
  <c r="H165" i="11" s="1"/>
  <c r="K164" i="11"/>
  <c r="G165" i="11" s="1"/>
  <c r="J164" i="11"/>
  <c r="F165" i="11" s="1"/>
  <c r="L168" i="10"/>
  <c r="H169" i="10" s="1"/>
  <c r="K168" i="10"/>
  <c r="G169" i="10" s="1"/>
  <c r="J168" i="10"/>
  <c r="F169" i="10" s="1"/>
  <c r="I169" i="10" s="1"/>
  <c r="K156" i="9"/>
  <c r="G157" i="9" s="1"/>
  <c r="J156" i="9"/>
  <c r="F157" i="9" s="1"/>
  <c r="I157" i="9" s="1"/>
  <c r="L156" i="9"/>
  <c r="H157" i="9" s="1"/>
  <c r="L157" i="7"/>
  <c r="H158" i="7" s="1"/>
  <c r="J157" i="7"/>
  <c r="F158" i="7" s="1"/>
  <c r="I158" i="7" s="1"/>
  <c r="K157" i="7"/>
  <c r="G158" i="7" s="1"/>
  <c r="K154" i="8"/>
  <c r="G155" i="8" s="1"/>
  <c r="J154" i="8"/>
  <c r="F155" i="8" s="1"/>
  <c r="I155" i="8" s="1"/>
  <c r="L155" i="8" s="1"/>
  <c r="H156" i="8" s="1"/>
  <c r="L162" i="13" l="1"/>
  <c r="H163" i="13" s="1"/>
  <c r="K162" i="13"/>
  <c r="G163" i="13" s="1"/>
  <c r="J162" i="13"/>
  <c r="F163" i="13" s="1"/>
  <c r="I163" i="13" s="1"/>
  <c r="K156" i="12"/>
  <c r="G157" i="12" s="1"/>
  <c r="L156" i="12"/>
  <c r="H157" i="12" s="1"/>
  <c r="J156" i="12"/>
  <c r="F157" i="12" s="1"/>
  <c r="I157" i="12" s="1"/>
  <c r="I165" i="11"/>
  <c r="L169" i="10"/>
  <c r="H170" i="10" s="1"/>
  <c r="K169" i="10"/>
  <c r="G170" i="10" s="1"/>
  <c r="J169" i="10"/>
  <c r="F170" i="10" s="1"/>
  <c r="I170" i="10" s="1"/>
  <c r="L157" i="9"/>
  <c r="H158" i="9" s="1"/>
  <c r="K157" i="9"/>
  <c r="G158" i="9" s="1"/>
  <c r="J157" i="9"/>
  <c r="F158" i="9" s="1"/>
  <c r="I158" i="9" s="1"/>
  <c r="K158" i="7"/>
  <c r="G159" i="7" s="1"/>
  <c r="J158" i="7"/>
  <c r="F159" i="7" s="1"/>
  <c r="I159" i="7" s="1"/>
  <c r="L158" i="7"/>
  <c r="H159" i="7" s="1"/>
  <c r="K155" i="8"/>
  <c r="G156" i="8" s="1"/>
  <c r="J155" i="8"/>
  <c r="F156" i="8" s="1"/>
  <c r="I156" i="8" s="1"/>
  <c r="L156" i="8" s="1"/>
  <c r="H157" i="8" s="1"/>
  <c r="L163" i="13" l="1"/>
  <c r="H164" i="13" s="1"/>
  <c r="K163" i="13"/>
  <c r="G164" i="13" s="1"/>
  <c r="J163" i="13"/>
  <c r="F164" i="13" s="1"/>
  <c r="I164" i="13" s="1"/>
  <c r="L157" i="12"/>
  <c r="H158" i="12" s="1"/>
  <c r="K157" i="12"/>
  <c r="G158" i="12" s="1"/>
  <c r="J157" i="12"/>
  <c r="F158" i="12" s="1"/>
  <c r="I158" i="12" s="1"/>
  <c r="L165" i="11"/>
  <c r="H166" i="11" s="1"/>
  <c r="K165" i="11"/>
  <c r="G166" i="11" s="1"/>
  <c r="J165" i="11"/>
  <c r="F166" i="11" s="1"/>
  <c r="I166" i="11" s="1"/>
  <c r="J170" i="10"/>
  <c r="F171" i="10" s="1"/>
  <c r="I171" i="10" s="1"/>
  <c r="K170" i="10"/>
  <c r="G171" i="10" s="1"/>
  <c r="L170" i="10"/>
  <c r="H171" i="10" s="1"/>
  <c r="K158" i="9"/>
  <c r="G159" i="9" s="1"/>
  <c r="J158" i="9"/>
  <c r="F159" i="9" s="1"/>
  <c r="I159" i="9" s="1"/>
  <c r="L158" i="9"/>
  <c r="H159" i="9" s="1"/>
  <c r="L159" i="7"/>
  <c r="H160" i="7" s="1"/>
  <c r="J159" i="7"/>
  <c r="F160" i="7" s="1"/>
  <c r="I160" i="7" s="1"/>
  <c r="K159" i="7"/>
  <c r="G160" i="7" s="1"/>
  <c r="K156" i="8"/>
  <c r="G157" i="8" s="1"/>
  <c r="J156" i="8"/>
  <c r="F157" i="8" s="1"/>
  <c r="I157" i="8" s="1"/>
  <c r="L157" i="8" s="1"/>
  <c r="H158" i="8" s="1"/>
  <c r="L164" i="13" l="1"/>
  <c r="H165" i="13" s="1"/>
  <c r="K164" i="13"/>
  <c r="G165" i="13" s="1"/>
  <c r="J164" i="13"/>
  <c r="F165" i="13" s="1"/>
  <c r="I165" i="13" s="1"/>
  <c r="K158" i="12"/>
  <c r="G159" i="12" s="1"/>
  <c r="L158" i="12"/>
  <c r="H159" i="12" s="1"/>
  <c r="J158" i="12"/>
  <c r="F159" i="12" s="1"/>
  <c r="I159" i="12" s="1"/>
  <c r="L166" i="11"/>
  <c r="H167" i="11" s="1"/>
  <c r="K166" i="11"/>
  <c r="G167" i="11" s="1"/>
  <c r="J166" i="11"/>
  <c r="F167" i="11" s="1"/>
  <c r="I167" i="11" s="1"/>
  <c r="L171" i="10"/>
  <c r="H172" i="10" s="1"/>
  <c r="K171" i="10"/>
  <c r="G172" i="10" s="1"/>
  <c r="J171" i="10"/>
  <c r="F172" i="10" s="1"/>
  <c r="I172" i="10" s="1"/>
  <c r="L159" i="9"/>
  <c r="H160" i="9" s="1"/>
  <c r="K159" i="9"/>
  <c r="G160" i="9" s="1"/>
  <c r="J159" i="9"/>
  <c r="F160" i="9" s="1"/>
  <c r="I160" i="9" s="1"/>
  <c r="J160" i="7"/>
  <c r="F161" i="7" s="1"/>
  <c r="L160" i="7"/>
  <c r="H161" i="7" s="1"/>
  <c r="K160" i="7"/>
  <c r="G161" i="7" s="1"/>
  <c r="K157" i="8"/>
  <c r="G158" i="8" s="1"/>
  <c r="J157" i="8"/>
  <c r="F158" i="8" s="1"/>
  <c r="I158" i="8" s="1"/>
  <c r="L158" i="8" s="1"/>
  <c r="H159" i="8" s="1"/>
  <c r="L165" i="13" l="1"/>
  <c r="H166" i="13" s="1"/>
  <c r="K165" i="13"/>
  <c r="G166" i="13" s="1"/>
  <c r="J165" i="13"/>
  <c r="F166" i="13" s="1"/>
  <c r="I166" i="13" s="1"/>
  <c r="L159" i="12"/>
  <c r="H160" i="12" s="1"/>
  <c r="K159" i="12"/>
  <c r="G160" i="12" s="1"/>
  <c r="J159" i="12"/>
  <c r="F160" i="12" s="1"/>
  <c r="I160" i="12" s="1"/>
  <c r="L167" i="11"/>
  <c r="H168" i="11" s="1"/>
  <c r="K167" i="11"/>
  <c r="G168" i="11" s="1"/>
  <c r="J167" i="11"/>
  <c r="F168" i="11" s="1"/>
  <c r="I168" i="11" s="1"/>
  <c r="L172" i="10"/>
  <c r="H173" i="10" s="1"/>
  <c r="K172" i="10"/>
  <c r="G173" i="10" s="1"/>
  <c r="J172" i="10"/>
  <c r="F173" i="10" s="1"/>
  <c r="I173" i="10" s="1"/>
  <c r="J160" i="9"/>
  <c r="F161" i="9" s="1"/>
  <c r="L160" i="9"/>
  <c r="H161" i="9" s="1"/>
  <c r="K160" i="9"/>
  <c r="G161" i="9" s="1"/>
  <c r="I161" i="7"/>
  <c r="K158" i="8"/>
  <c r="G159" i="8" s="1"/>
  <c r="J158" i="8"/>
  <c r="F159" i="8" s="1"/>
  <c r="I159" i="8" s="1"/>
  <c r="L159" i="8" s="1"/>
  <c r="H160" i="8" s="1"/>
  <c r="L166" i="13" l="1"/>
  <c r="H167" i="13" s="1"/>
  <c r="K166" i="13"/>
  <c r="G167" i="13" s="1"/>
  <c r="J166" i="13"/>
  <c r="F167" i="13" s="1"/>
  <c r="I167" i="13" s="1"/>
  <c r="J160" i="12"/>
  <c r="F161" i="12" s="1"/>
  <c r="L160" i="12"/>
  <c r="H161" i="12" s="1"/>
  <c r="K160" i="12"/>
  <c r="G161" i="12" s="1"/>
  <c r="K168" i="11"/>
  <c r="G169" i="11" s="1"/>
  <c r="L168" i="11"/>
  <c r="H169" i="11" s="1"/>
  <c r="J168" i="11"/>
  <c r="F169" i="11" s="1"/>
  <c r="I169" i="11" s="1"/>
  <c r="L173" i="10"/>
  <c r="H174" i="10" s="1"/>
  <c r="K173" i="10"/>
  <c r="G174" i="10" s="1"/>
  <c r="J173" i="10"/>
  <c r="F174" i="10" s="1"/>
  <c r="I174" i="10" s="1"/>
  <c r="I161" i="9"/>
  <c r="L161" i="7"/>
  <c r="H162" i="7" s="1"/>
  <c r="K161" i="7"/>
  <c r="G162" i="7" s="1"/>
  <c r="J161" i="7"/>
  <c r="F162" i="7" s="1"/>
  <c r="I162" i="7" s="1"/>
  <c r="K159" i="8"/>
  <c r="G160" i="8" s="1"/>
  <c r="J159" i="8"/>
  <c r="F160" i="8" s="1"/>
  <c r="I160" i="8" s="1"/>
  <c r="L160" i="8" s="1"/>
  <c r="H161" i="8" s="1"/>
  <c r="L167" i="13" l="1"/>
  <c r="H168" i="13" s="1"/>
  <c r="K167" i="13"/>
  <c r="G168" i="13" s="1"/>
  <c r="J167" i="13"/>
  <c r="F168" i="13" s="1"/>
  <c r="I168" i="13" s="1"/>
  <c r="I161" i="12"/>
  <c r="L169" i="11"/>
  <c r="H170" i="11" s="1"/>
  <c r="K169" i="11"/>
  <c r="G170" i="11" s="1"/>
  <c r="J169" i="11"/>
  <c r="F170" i="11" s="1"/>
  <c r="I170" i="11" s="1"/>
  <c r="L174" i="10"/>
  <c r="H175" i="10" s="1"/>
  <c r="K174" i="10"/>
  <c r="G175" i="10" s="1"/>
  <c r="J174" i="10"/>
  <c r="F175" i="10" s="1"/>
  <c r="I175" i="10" s="1"/>
  <c r="L161" i="9"/>
  <c r="H162" i="9" s="1"/>
  <c r="K161" i="9"/>
  <c r="G162" i="9" s="1"/>
  <c r="J161" i="9"/>
  <c r="F162" i="9" s="1"/>
  <c r="I162" i="9" s="1"/>
  <c r="L162" i="7"/>
  <c r="H163" i="7" s="1"/>
  <c r="J162" i="7"/>
  <c r="F163" i="7" s="1"/>
  <c r="I163" i="7" s="1"/>
  <c r="K162" i="7"/>
  <c r="G163" i="7" s="1"/>
  <c r="K160" i="8"/>
  <c r="G161" i="8" s="1"/>
  <c r="J160" i="8"/>
  <c r="F161" i="8" s="1"/>
  <c r="J168" i="13" l="1"/>
  <c r="F169" i="13" s="1"/>
  <c r="I169" i="13" s="1"/>
  <c r="L168" i="13"/>
  <c r="H169" i="13" s="1"/>
  <c r="K168" i="13"/>
  <c r="G169" i="13" s="1"/>
  <c r="L161" i="12"/>
  <c r="H162" i="12" s="1"/>
  <c r="K161" i="12"/>
  <c r="G162" i="12" s="1"/>
  <c r="J161" i="12"/>
  <c r="F162" i="12" s="1"/>
  <c r="I162" i="12" s="1"/>
  <c r="L170" i="11"/>
  <c r="H171" i="11" s="1"/>
  <c r="K170" i="11"/>
  <c r="G171" i="11" s="1"/>
  <c r="J170" i="11"/>
  <c r="F171" i="11" s="1"/>
  <c r="I171" i="11" s="1"/>
  <c r="L175" i="10"/>
  <c r="H176" i="10" s="1"/>
  <c r="K175" i="10"/>
  <c r="G176" i="10" s="1"/>
  <c r="J175" i="10"/>
  <c r="F176" i="10" s="1"/>
  <c r="I176" i="10" s="1"/>
  <c r="L162" i="9"/>
  <c r="H163" i="9" s="1"/>
  <c r="K162" i="9"/>
  <c r="G163" i="9" s="1"/>
  <c r="J162" i="9"/>
  <c r="F163" i="9" s="1"/>
  <c r="I163" i="9" s="1"/>
  <c r="L163" i="7"/>
  <c r="H164" i="7" s="1"/>
  <c r="J163" i="7"/>
  <c r="F164" i="7" s="1"/>
  <c r="K163" i="7"/>
  <c r="G164" i="7" s="1"/>
  <c r="I161" i="8"/>
  <c r="L161" i="8" s="1"/>
  <c r="H162" i="8" s="1"/>
  <c r="L169" i="13" l="1"/>
  <c r="H170" i="13" s="1"/>
  <c r="K169" i="13"/>
  <c r="G170" i="13" s="1"/>
  <c r="J169" i="13"/>
  <c r="F170" i="13" s="1"/>
  <c r="I170" i="13" s="1"/>
  <c r="L162" i="12"/>
  <c r="H163" i="12" s="1"/>
  <c r="K162" i="12"/>
  <c r="G163" i="12" s="1"/>
  <c r="J162" i="12"/>
  <c r="F163" i="12" s="1"/>
  <c r="I163" i="12" s="1"/>
  <c r="L171" i="11"/>
  <c r="H172" i="11" s="1"/>
  <c r="K171" i="11"/>
  <c r="G172" i="11" s="1"/>
  <c r="J171" i="11"/>
  <c r="F172" i="11" s="1"/>
  <c r="I172" i="11" s="1"/>
  <c r="L176" i="10"/>
  <c r="H177" i="10" s="1"/>
  <c r="K176" i="10"/>
  <c r="G177" i="10" s="1"/>
  <c r="J176" i="10"/>
  <c r="F177" i="10" s="1"/>
  <c r="I177" i="10" s="1"/>
  <c r="L163" i="9"/>
  <c r="H164" i="9" s="1"/>
  <c r="K163" i="9"/>
  <c r="G164" i="9" s="1"/>
  <c r="J163" i="9"/>
  <c r="F164" i="9" s="1"/>
  <c r="I164" i="9" s="1"/>
  <c r="I164" i="7"/>
  <c r="K161" i="8"/>
  <c r="G162" i="8" s="1"/>
  <c r="J161" i="8"/>
  <c r="F162" i="8" s="1"/>
  <c r="I162" i="8" s="1"/>
  <c r="L162" i="8" s="1"/>
  <c r="H163" i="8" s="1"/>
  <c r="L170" i="13" l="1"/>
  <c r="H171" i="13" s="1"/>
  <c r="K170" i="13"/>
  <c r="G171" i="13" s="1"/>
  <c r="J170" i="13"/>
  <c r="F171" i="13" s="1"/>
  <c r="I171" i="13" s="1"/>
  <c r="L163" i="12"/>
  <c r="H164" i="12" s="1"/>
  <c r="K163" i="12"/>
  <c r="G164" i="12" s="1"/>
  <c r="J163" i="12"/>
  <c r="F164" i="12" s="1"/>
  <c r="I164" i="12" s="1"/>
  <c r="L172" i="11"/>
  <c r="H173" i="11" s="1"/>
  <c r="K172" i="11"/>
  <c r="G173" i="11" s="1"/>
  <c r="J172" i="11"/>
  <c r="F173" i="11" s="1"/>
  <c r="I173" i="11" s="1"/>
  <c r="L177" i="10"/>
  <c r="H178" i="10" s="1"/>
  <c r="K177" i="10"/>
  <c r="G178" i="10" s="1"/>
  <c r="J177" i="10"/>
  <c r="F178" i="10" s="1"/>
  <c r="I178" i="10" s="1"/>
  <c r="J164" i="9"/>
  <c r="F165" i="9" s="1"/>
  <c r="L164" i="9"/>
  <c r="H165" i="9" s="1"/>
  <c r="K164" i="9"/>
  <c r="G165" i="9" s="1"/>
  <c r="L164" i="7"/>
  <c r="H165" i="7" s="1"/>
  <c r="K164" i="7"/>
  <c r="G165" i="7" s="1"/>
  <c r="J164" i="7"/>
  <c r="F165" i="7" s="1"/>
  <c r="I165" i="7" s="1"/>
  <c r="K162" i="8"/>
  <c r="G163" i="8" s="1"/>
  <c r="J162" i="8"/>
  <c r="F163" i="8" s="1"/>
  <c r="I163" i="8" s="1"/>
  <c r="L163" i="8" s="1"/>
  <c r="H164" i="8" s="1"/>
  <c r="L171" i="13" l="1"/>
  <c r="H172" i="13" s="1"/>
  <c r="K171" i="13"/>
  <c r="G172" i="13" s="1"/>
  <c r="J171" i="13"/>
  <c r="F172" i="13" s="1"/>
  <c r="I172" i="13" s="1"/>
  <c r="J164" i="12"/>
  <c r="F165" i="12" s="1"/>
  <c r="L164" i="12"/>
  <c r="H165" i="12" s="1"/>
  <c r="K164" i="12"/>
  <c r="G165" i="12" s="1"/>
  <c r="L173" i="11"/>
  <c r="H174" i="11" s="1"/>
  <c r="K173" i="11"/>
  <c r="G174" i="11" s="1"/>
  <c r="J173" i="11"/>
  <c r="F174" i="11" s="1"/>
  <c r="I174" i="11" s="1"/>
  <c r="L178" i="10"/>
  <c r="H179" i="10" s="1"/>
  <c r="J178" i="10"/>
  <c r="F179" i="10" s="1"/>
  <c r="I179" i="10" s="1"/>
  <c r="K178" i="10"/>
  <c r="G179" i="10" s="1"/>
  <c r="I165" i="9"/>
  <c r="K165" i="7"/>
  <c r="G166" i="7" s="1"/>
  <c r="J165" i="7"/>
  <c r="F166" i="7" s="1"/>
  <c r="I166" i="7" s="1"/>
  <c r="L165" i="7"/>
  <c r="H166" i="7" s="1"/>
  <c r="K163" i="8"/>
  <c r="G164" i="8" s="1"/>
  <c r="J163" i="8"/>
  <c r="F164" i="8" s="1"/>
  <c r="I164" i="8" s="1"/>
  <c r="L164" i="8" s="1"/>
  <c r="H165" i="8" s="1"/>
  <c r="J172" i="13" l="1"/>
  <c r="F173" i="13" s="1"/>
  <c r="I173" i="13" s="1"/>
  <c r="L172" i="13"/>
  <c r="H173" i="13" s="1"/>
  <c r="K172" i="13"/>
  <c r="G173" i="13" s="1"/>
  <c r="I165" i="12"/>
  <c r="L174" i="11"/>
  <c r="H175" i="11" s="1"/>
  <c r="K174" i="11"/>
  <c r="G175" i="11" s="1"/>
  <c r="J174" i="11"/>
  <c r="F175" i="11" s="1"/>
  <c r="I175" i="11" s="1"/>
  <c r="L179" i="10"/>
  <c r="H180" i="10" s="1"/>
  <c r="K179" i="10"/>
  <c r="G180" i="10" s="1"/>
  <c r="J179" i="10"/>
  <c r="F180" i="10" s="1"/>
  <c r="I180" i="10" s="1"/>
  <c r="L165" i="9"/>
  <c r="H166" i="9" s="1"/>
  <c r="K165" i="9"/>
  <c r="G166" i="9" s="1"/>
  <c r="J165" i="9"/>
  <c r="F166" i="9" s="1"/>
  <c r="I166" i="9" s="1"/>
  <c r="L166" i="7"/>
  <c r="H167" i="7" s="1"/>
  <c r="J166" i="7"/>
  <c r="F167" i="7" s="1"/>
  <c r="I167" i="7" s="1"/>
  <c r="K166" i="7"/>
  <c r="G167" i="7" s="1"/>
  <c r="K164" i="8"/>
  <c r="G165" i="8" s="1"/>
  <c r="J164" i="8"/>
  <c r="F165" i="8" s="1"/>
  <c r="I165" i="8" s="1"/>
  <c r="L165" i="8" s="1"/>
  <c r="H166" i="8" s="1"/>
  <c r="L173" i="13" l="1"/>
  <c r="H174" i="13" s="1"/>
  <c r="K173" i="13"/>
  <c r="G174" i="13" s="1"/>
  <c r="J173" i="13"/>
  <c r="F174" i="13" s="1"/>
  <c r="I174" i="13" s="1"/>
  <c r="L165" i="12"/>
  <c r="H166" i="12" s="1"/>
  <c r="K165" i="12"/>
  <c r="G166" i="12" s="1"/>
  <c r="J165" i="12"/>
  <c r="F166" i="12" s="1"/>
  <c r="I166" i="12" s="1"/>
  <c r="L175" i="11"/>
  <c r="H176" i="11" s="1"/>
  <c r="K175" i="11"/>
  <c r="G176" i="11" s="1"/>
  <c r="J175" i="11"/>
  <c r="F176" i="11" s="1"/>
  <c r="I176" i="11" s="1"/>
  <c r="L180" i="10"/>
  <c r="H181" i="10" s="1"/>
  <c r="K180" i="10"/>
  <c r="G181" i="10" s="1"/>
  <c r="J180" i="10"/>
  <c r="F181" i="10" s="1"/>
  <c r="I181" i="10" s="1"/>
  <c r="L166" i="9"/>
  <c r="H167" i="9" s="1"/>
  <c r="K166" i="9"/>
  <c r="G167" i="9" s="1"/>
  <c r="J166" i="9"/>
  <c r="F167" i="9" s="1"/>
  <c r="I167" i="9" s="1"/>
  <c r="L167" i="7"/>
  <c r="H168" i="7" s="1"/>
  <c r="J167" i="7"/>
  <c r="F168" i="7" s="1"/>
  <c r="K167" i="7"/>
  <c r="G168" i="7" s="1"/>
  <c r="K165" i="8"/>
  <c r="G166" i="8" s="1"/>
  <c r="J165" i="8"/>
  <c r="F166" i="8" s="1"/>
  <c r="I166" i="8" s="1"/>
  <c r="L166" i="8" s="1"/>
  <c r="H167" i="8" s="1"/>
  <c r="L174" i="13" l="1"/>
  <c r="H175" i="13" s="1"/>
  <c r="K174" i="13"/>
  <c r="G175" i="13" s="1"/>
  <c r="J174" i="13"/>
  <c r="F175" i="13" s="1"/>
  <c r="I175" i="13" s="1"/>
  <c r="J166" i="12"/>
  <c r="F167" i="12" s="1"/>
  <c r="I167" i="12" s="1"/>
  <c r="L166" i="12"/>
  <c r="H167" i="12" s="1"/>
  <c r="K166" i="12"/>
  <c r="G167" i="12" s="1"/>
  <c r="L176" i="11"/>
  <c r="H177" i="11" s="1"/>
  <c r="J176" i="11"/>
  <c r="F177" i="11" s="1"/>
  <c r="I177" i="11" s="1"/>
  <c r="K176" i="11"/>
  <c r="G177" i="11" s="1"/>
  <c r="L181" i="10"/>
  <c r="H182" i="10" s="1"/>
  <c r="K181" i="10"/>
  <c r="G182" i="10" s="1"/>
  <c r="J181" i="10"/>
  <c r="F182" i="10" s="1"/>
  <c r="I182" i="10" s="1"/>
  <c r="L167" i="9"/>
  <c r="H168" i="9" s="1"/>
  <c r="K167" i="9"/>
  <c r="G168" i="9" s="1"/>
  <c r="J167" i="9"/>
  <c r="F168" i="9" s="1"/>
  <c r="I168" i="9" s="1"/>
  <c r="I168" i="7"/>
  <c r="L168" i="7"/>
  <c r="H169" i="7" s="1"/>
  <c r="J168" i="7"/>
  <c r="F169" i="7" s="1"/>
  <c r="I169" i="7" s="1"/>
  <c r="K168" i="7"/>
  <c r="G169" i="7" s="1"/>
  <c r="K166" i="8"/>
  <c r="G167" i="8" s="1"/>
  <c r="J166" i="8"/>
  <c r="F167" i="8" s="1"/>
  <c r="I167" i="8" s="1"/>
  <c r="L167" i="8" s="1"/>
  <c r="H168" i="8" s="1"/>
  <c r="L175" i="13" l="1"/>
  <c r="H176" i="13" s="1"/>
  <c r="K175" i="13"/>
  <c r="G176" i="13" s="1"/>
  <c r="J175" i="13"/>
  <c r="F176" i="13" s="1"/>
  <c r="I176" i="13" s="1"/>
  <c r="L167" i="12"/>
  <c r="H168" i="12" s="1"/>
  <c r="K167" i="12"/>
  <c r="G168" i="12" s="1"/>
  <c r="J167" i="12"/>
  <c r="F168" i="12" s="1"/>
  <c r="I168" i="12" s="1"/>
  <c r="L177" i="11"/>
  <c r="H178" i="11" s="1"/>
  <c r="K177" i="11"/>
  <c r="G178" i="11" s="1"/>
  <c r="J177" i="11"/>
  <c r="F178" i="11" s="1"/>
  <c r="I178" i="11" s="1"/>
  <c r="L182" i="10"/>
  <c r="H183" i="10" s="1"/>
  <c r="K182" i="10"/>
  <c r="G183" i="10" s="1"/>
  <c r="J182" i="10"/>
  <c r="F183" i="10" s="1"/>
  <c r="I183" i="10" s="1"/>
  <c r="J168" i="9"/>
  <c r="F169" i="9" s="1"/>
  <c r="I169" i="9" s="1"/>
  <c r="L168" i="9"/>
  <c r="H169" i="9" s="1"/>
  <c r="K168" i="9"/>
  <c r="G169" i="9" s="1"/>
  <c r="L169" i="7"/>
  <c r="H170" i="7" s="1"/>
  <c r="K169" i="7"/>
  <c r="G170" i="7" s="1"/>
  <c r="J169" i="7"/>
  <c r="F170" i="7" s="1"/>
  <c r="I170" i="7" s="1"/>
  <c r="K167" i="8"/>
  <c r="G168" i="8" s="1"/>
  <c r="J167" i="8"/>
  <c r="F168" i="8" s="1"/>
  <c r="I168" i="8" s="1"/>
  <c r="L168" i="8" s="1"/>
  <c r="H169" i="8" s="1"/>
  <c r="J176" i="13" l="1"/>
  <c r="F177" i="13" s="1"/>
  <c r="L176" i="13"/>
  <c r="H177" i="13" s="1"/>
  <c r="K176" i="13"/>
  <c r="G177" i="13" s="1"/>
  <c r="L168" i="12"/>
  <c r="H169" i="12" s="1"/>
  <c r="J168" i="12"/>
  <c r="F169" i="12" s="1"/>
  <c r="I169" i="12" s="1"/>
  <c r="K168" i="12"/>
  <c r="G169" i="12" s="1"/>
  <c r="K178" i="11"/>
  <c r="G179" i="11" s="1"/>
  <c r="L178" i="11"/>
  <c r="H179" i="11" s="1"/>
  <c r="J178" i="11"/>
  <c r="F179" i="11" s="1"/>
  <c r="I179" i="11" s="1"/>
  <c r="L183" i="10"/>
  <c r="H184" i="10" s="1"/>
  <c r="K183" i="10"/>
  <c r="G184" i="10" s="1"/>
  <c r="J183" i="10"/>
  <c r="F184" i="10" s="1"/>
  <c r="I184" i="10" s="1"/>
  <c r="L169" i="9"/>
  <c r="H170" i="9" s="1"/>
  <c r="K169" i="9"/>
  <c r="G170" i="9" s="1"/>
  <c r="J169" i="9"/>
  <c r="F170" i="9" s="1"/>
  <c r="I170" i="9" s="1"/>
  <c r="L170" i="7"/>
  <c r="H171" i="7" s="1"/>
  <c r="J170" i="7"/>
  <c r="F171" i="7" s="1"/>
  <c r="I171" i="7" s="1"/>
  <c r="K170" i="7"/>
  <c r="G171" i="7" s="1"/>
  <c r="K168" i="8"/>
  <c r="G169" i="8" s="1"/>
  <c r="J168" i="8"/>
  <c r="F169" i="8" s="1"/>
  <c r="I169" i="8" s="1"/>
  <c r="L169" i="8" s="1"/>
  <c r="H170" i="8" s="1"/>
  <c r="I177" i="13" l="1"/>
  <c r="L169" i="12"/>
  <c r="H170" i="12" s="1"/>
  <c r="K169" i="12"/>
  <c r="G170" i="12" s="1"/>
  <c r="J169" i="12"/>
  <c r="F170" i="12" s="1"/>
  <c r="I170" i="12" s="1"/>
  <c r="L179" i="11"/>
  <c r="H180" i="11" s="1"/>
  <c r="K179" i="11"/>
  <c r="G180" i="11" s="1"/>
  <c r="J179" i="11"/>
  <c r="F180" i="11" s="1"/>
  <c r="I180" i="11" s="1"/>
  <c r="L184" i="10"/>
  <c r="H185" i="10" s="1"/>
  <c r="K184" i="10"/>
  <c r="G185" i="10" s="1"/>
  <c r="J184" i="10"/>
  <c r="F185" i="10" s="1"/>
  <c r="I185" i="10" s="1"/>
  <c r="K170" i="9"/>
  <c r="G171" i="9" s="1"/>
  <c r="J170" i="9"/>
  <c r="F171" i="9" s="1"/>
  <c r="I171" i="9" s="1"/>
  <c r="L170" i="9"/>
  <c r="H171" i="9" s="1"/>
  <c r="L171" i="7"/>
  <c r="H172" i="7" s="1"/>
  <c r="J171" i="7"/>
  <c r="F172" i="7" s="1"/>
  <c r="I172" i="7" s="1"/>
  <c r="K171" i="7"/>
  <c r="G172" i="7" s="1"/>
  <c r="K169" i="8"/>
  <c r="G170" i="8" s="1"/>
  <c r="J169" i="8"/>
  <c r="F170" i="8" s="1"/>
  <c r="I170" i="8" s="1"/>
  <c r="L170" i="8" s="1"/>
  <c r="H171" i="8" s="1"/>
  <c r="L177" i="13" l="1"/>
  <c r="H178" i="13" s="1"/>
  <c r="K177" i="13"/>
  <c r="G178" i="13" s="1"/>
  <c r="J177" i="13"/>
  <c r="F178" i="13" s="1"/>
  <c r="I178" i="13" s="1"/>
  <c r="L170" i="12"/>
  <c r="H171" i="12" s="1"/>
  <c r="K170" i="12"/>
  <c r="G171" i="12" s="1"/>
  <c r="J170" i="12"/>
  <c r="F171" i="12" s="1"/>
  <c r="I171" i="12" s="1"/>
  <c r="K180" i="11"/>
  <c r="G181" i="11" s="1"/>
  <c r="J180" i="11"/>
  <c r="F181" i="11" s="1"/>
  <c r="I181" i="11" s="1"/>
  <c r="L180" i="11"/>
  <c r="H181" i="11" s="1"/>
  <c r="L185" i="10"/>
  <c r="K185" i="10"/>
  <c r="J185" i="10"/>
  <c r="L171" i="9"/>
  <c r="H172" i="9" s="1"/>
  <c r="K171" i="9"/>
  <c r="G172" i="9" s="1"/>
  <c r="J171" i="9"/>
  <c r="F172" i="9" s="1"/>
  <c r="I172" i="9" s="1"/>
  <c r="L172" i="7"/>
  <c r="H173" i="7" s="1"/>
  <c r="K172" i="7"/>
  <c r="G173" i="7" s="1"/>
  <c r="J172" i="7"/>
  <c r="F173" i="7" s="1"/>
  <c r="I173" i="7" s="1"/>
  <c r="K170" i="8"/>
  <c r="G171" i="8" s="1"/>
  <c r="J170" i="8"/>
  <c r="F171" i="8" s="1"/>
  <c r="I171" i="8" s="1"/>
  <c r="L171" i="8" s="1"/>
  <c r="H172" i="8" s="1"/>
  <c r="L178" i="13" l="1"/>
  <c r="H179" i="13" s="1"/>
  <c r="K178" i="13"/>
  <c r="G179" i="13" s="1"/>
  <c r="J178" i="13"/>
  <c r="F179" i="13" s="1"/>
  <c r="I179" i="13" s="1"/>
  <c r="L171" i="12"/>
  <c r="H172" i="12" s="1"/>
  <c r="K171" i="12"/>
  <c r="G172" i="12" s="1"/>
  <c r="J171" i="12"/>
  <c r="F172" i="12" s="1"/>
  <c r="I172" i="12" s="1"/>
  <c r="L181" i="11"/>
  <c r="H182" i="11" s="1"/>
  <c r="K181" i="11"/>
  <c r="G182" i="11" s="1"/>
  <c r="J181" i="11"/>
  <c r="F182" i="11" s="1"/>
  <c r="I182" i="11" s="1"/>
  <c r="K172" i="9"/>
  <c r="G173" i="9" s="1"/>
  <c r="J172" i="9"/>
  <c r="F173" i="9" s="1"/>
  <c r="I173" i="9" s="1"/>
  <c r="L172" i="9"/>
  <c r="H173" i="9" s="1"/>
  <c r="L173" i="7"/>
  <c r="H174" i="7" s="1"/>
  <c r="J173" i="7"/>
  <c r="F174" i="7" s="1"/>
  <c r="K173" i="7"/>
  <c r="G174" i="7" s="1"/>
  <c r="K171" i="8"/>
  <c r="G172" i="8" s="1"/>
  <c r="J171" i="8"/>
  <c r="F172" i="8" s="1"/>
  <c r="I172" i="8" s="1"/>
  <c r="L172" i="8" s="1"/>
  <c r="H173" i="8" s="1"/>
  <c r="L179" i="13" l="1"/>
  <c r="H180" i="13" s="1"/>
  <c r="K179" i="13"/>
  <c r="G180" i="13" s="1"/>
  <c r="J179" i="13"/>
  <c r="F180" i="13" s="1"/>
  <c r="I180" i="13" s="1"/>
  <c r="L172" i="12"/>
  <c r="H173" i="12" s="1"/>
  <c r="K172" i="12"/>
  <c r="G173" i="12" s="1"/>
  <c r="J172" i="12"/>
  <c r="F173" i="12" s="1"/>
  <c r="I173" i="12" s="1"/>
  <c r="L182" i="11"/>
  <c r="H183" i="11" s="1"/>
  <c r="K182" i="11"/>
  <c r="G183" i="11" s="1"/>
  <c r="J182" i="11"/>
  <c r="F183" i="11" s="1"/>
  <c r="I183" i="11" s="1"/>
  <c r="L173" i="9"/>
  <c r="H174" i="9" s="1"/>
  <c r="K173" i="9"/>
  <c r="G174" i="9" s="1"/>
  <c r="J173" i="9"/>
  <c r="F174" i="9" s="1"/>
  <c r="I174" i="9" s="1"/>
  <c r="I174" i="7"/>
  <c r="J174" i="7" s="1"/>
  <c r="F175" i="7" s="1"/>
  <c r="I175" i="7" s="1"/>
  <c r="K174" i="7"/>
  <c r="G175" i="7" s="1"/>
  <c r="L174" i="7"/>
  <c r="H175" i="7" s="1"/>
  <c r="K172" i="8"/>
  <c r="G173" i="8" s="1"/>
  <c r="J172" i="8"/>
  <c r="F173" i="8" s="1"/>
  <c r="I173" i="8" s="1"/>
  <c r="L173" i="8" s="1"/>
  <c r="H174" i="8" s="1"/>
  <c r="L180" i="13" l="1"/>
  <c r="H181" i="13" s="1"/>
  <c r="K180" i="13"/>
  <c r="G181" i="13" s="1"/>
  <c r="J180" i="13"/>
  <c r="F181" i="13" s="1"/>
  <c r="I181" i="13" s="1"/>
  <c r="L173" i="12"/>
  <c r="H174" i="12" s="1"/>
  <c r="K173" i="12"/>
  <c r="G174" i="12" s="1"/>
  <c r="J173" i="12"/>
  <c r="F174" i="12" s="1"/>
  <c r="I174" i="12" s="1"/>
  <c r="L183" i="11"/>
  <c r="H184" i="11" s="1"/>
  <c r="K183" i="11"/>
  <c r="G184" i="11" s="1"/>
  <c r="J183" i="11"/>
  <c r="F184" i="11" s="1"/>
  <c r="I184" i="11" s="1"/>
  <c r="J174" i="9"/>
  <c r="F175" i="9" s="1"/>
  <c r="I175" i="9" s="1"/>
  <c r="L174" i="9"/>
  <c r="H175" i="9" s="1"/>
  <c r="K174" i="9"/>
  <c r="G175" i="9" s="1"/>
  <c r="J175" i="7"/>
  <c r="F176" i="7" s="1"/>
  <c r="K175" i="7"/>
  <c r="G176" i="7" s="1"/>
  <c r="L175" i="7"/>
  <c r="H176" i="7" s="1"/>
  <c r="K173" i="8"/>
  <c r="G174" i="8" s="1"/>
  <c r="J173" i="8"/>
  <c r="F174" i="8" s="1"/>
  <c r="I174" i="8" s="1"/>
  <c r="L174" i="8" s="1"/>
  <c r="H175" i="8" s="1"/>
  <c r="L181" i="13" l="1"/>
  <c r="H182" i="13" s="1"/>
  <c r="K181" i="13"/>
  <c r="G182" i="13" s="1"/>
  <c r="J181" i="13"/>
  <c r="F182" i="13" s="1"/>
  <c r="I182" i="13" s="1"/>
  <c r="K174" i="12"/>
  <c r="G175" i="12" s="1"/>
  <c r="J174" i="12"/>
  <c r="F175" i="12" s="1"/>
  <c r="I175" i="12" s="1"/>
  <c r="L174" i="12"/>
  <c r="H175" i="12" s="1"/>
  <c r="L184" i="11"/>
  <c r="H185" i="11" s="1"/>
  <c r="K184" i="11"/>
  <c r="G185" i="11" s="1"/>
  <c r="J184" i="11"/>
  <c r="F185" i="11" s="1"/>
  <c r="I185" i="11" s="1"/>
  <c r="L175" i="9"/>
  <c r="H176" i="9" s="1"/>
  <c r="K175" i="9"/>
  <c r="G176" i="9" s="1"/>
  <c r="J175" i="9"/>
  <c r="F176" i="9" s="1"/>
  <c r="I176" i="9" s="1"/>
  <c r="I176" i="7"/>
  <c r="K174" i="8"/>
  <c r="G175" i="8" s="1"/>
  <c r="J174" i="8"/>
  <c r="F175" i="8" s="1"/>
  <c r="I175" i="8" s="1"/>
  <c r="L175" i="8" s="1"/>
  <c r="H176" i="8" s="1"/>
  <c r="J182" i="13" l="1"/>
  <c r="F183" i="13" s="1"/>
  <c r="I183" i="13" s="1"/>
  <c r="L182" i="13"/>
  <c r="H183" i="13" s="1"/>
  <c r="K182" i="13"/>
  <c r="G183" i="13" s="1"/>
  <c r="L175" i="12"/>
  <c r="H176" i="12" s="1"/>
  <c r="K175" i="12"/>
  <c r="G176" i="12" s="1"/>
  <c r="J175" i="12"/>
  <c r="F176" i="12" s="1"/>
  <c r="I176" i="12" s="1"/>
  <c r="L185" i="11"/>
  <c r="K185" i="11"/>
  <c r="J185" i="11"/>
  <c r="J176" i="9"/>
  <c r="F177" i="9" s="1"/>
  <c r="L176" i="9"/>
  <c r="H177" i="9" s="1"/>
  <c r="K176" i="9"/>
  <c r="G177" i="9" s="1"/>
  <c r="L176" i="7"/>
  <c r="H177" i="7" s="1"/>
  <c r="K176" i="7"/>
  <c r="G177" i="7" s="1"/>
  <c r="J176" i="7"/>
  <c r="F177" i="7" s="1"/>
  <c r="I177" i="7" s="1"/>
  <c r="K175" i="8"/>
  <c r="G176" i="8" s="1"/>
  <c r="J175" i="8"/>
  <c r="F176" i="8" s="1"/>
  <c r="I176" i="8" s="1"/>
  <c r="L176" i="8" s="1"/>
  <c r="H177" i="8" s="1"/>
  <c r="L183" i="13" l="1"/>
  <c r="H184" i="13" s="1"/>
  <c r="K183" i="13"/>
  <c r="G184" i="13" s="1"/>
  <c r="J183" i="13"/>
  <c r="F184" i="13" s="1"/>
  <c r="I184" i="13" s="1"/>
  <c r="J176" i="12"/>
  <c r="F177" i="12" s="1"/>
  <c r="L176" i="12"/>
  <c r="H177" i="12" s="1"/>
  <c r="K176" i="12"/>
  <c r="G177" i="12" s="1"/>
  <c r="I177" i="9"/>
  <c r="L177" i="7"/>
  <c r="H178" i="7" s="1"/>
  <c r="J177" i="7"/>
  <c r="F178" i="7" s="1"/>
  <c r="I178" i="7" s="1"/>
  <c r="K177" i="7"/>
  <c r="G178" i="7" s="1"/>
  <c r="K176" i="8"/>
  <c r="G177" i="8" s="1"/>
  <c r="J176" i="8"/>
  <c r="F177" i="8" s="1"/>
  <c r="L184" i="13" l="1"/>
  <c r="H185" i="13" s="1"/>
  <c r="K184" i="13"/>
  <c r="G185" i="13" s="1"/>
  <c r="J184" i="13"/>
  <c r="F185" i="13" s="1"/>
  <c r="I185" i="13" s="1"/>
  <c r="I177" i="12"/>
  <c r="L177" i="9"/>
  <c r="H178" i="9" s="1"/>
  <c r="K177" i="9"/>
  <c r="G178" i="9" s="1"/>
  <c r="J177" i="9"/>
  <c r="F178" i="9" s="1"/>
  <c r="I178" i="9" s="1"/>
  <c r="L178" i="7"/>
  <c r="H179" i="7" s="1"/>
  <c r="J178" i="7"/>
  <c r="F179" i="7" s="1"/>
  <c r="K178" i="7"/>
  <c r="G179" i="7" s="1"/>
  <c r="I177" i="8"/>
  <c r="L177" i="8" s="1"/>
  <c r="H178" i="8" s="1"/>
  <c r="L185" i="13" l="1"/>
  <c r="K185" i="13"/>
  <c r="J185" i="13"/>
  <c r="L177" i="12"/>
  <c r="H178" i="12" s="1"/>
  <c r="K177" i="12"/>
  <c r="G178" i="12" s="1"/>
  <c r="J177" i="12"/>
  <c r="F178" i="12" s="1"/>
  <c r="I178" i="12" s="1"/>
  <c r="L178" i="9"/>
  <c r="H179" i="9" s="1"/>
  <c r="K178" i="9"/>
  <c r="G179" i="9" s="1"/>
  <c r="J178" i="9"/>
  <c r="F179" i="9" s="1"/>
  <c r="I179" i="9" s="1"/>
  <c r="I179" i="7"/>
  <c r="K177" i="8"/>
  <c r="G178" i="8" s="1"/>
  <c r="J177" i="8"/>
  <c r="F178" i="8" s="1"/>
  <c r="I178" i="8" s="1"/>
  <c r="L178" i="8" s="1"/>
  <c r="H179" i="8" s="1"/>
  <c r="L178" i="12" l="1"/>
  <c r="H179" i="12" s="1"/>
  <c r="K178" i="12"/>
  <c r="G179" i="12" s="1"/>
  <c r="J178" i="12"/>
  <c r="F179" i="12" s="1"/>
  <c r="I179" i="12" s="1"/>
  <c r="L179" i="9"/>
  <c r="H180" i="9" s="1"/>
  <c r="K179" i="9"/>
  <c r="G180" i="9" s="1"/>
  <c r="J179" i="9"/>
  <c r="F180" i="9" s="1"/>
  <c r="I180" i="9" s="1"/>
  <c r="L179" i="7"/>
  <c r="H180" i="7" s="1"/>
  <c r="K179" i="7"/>
  <c r="G180" i="7" s="1"/>
  <c r="J179" i="7"/>
  <c r="F180" i="7" s="1"/>
  <c r="I180" i="7" s="1"/>
  <c r="K178" i="8"/>
  <c r="G179" i="8" s="1"/>
  <c r="J178" i="8"/>
  <c r="F179" i="8" s="1"/>
  <c r="I179" i="8" s="1"/>
  <c r="L179" i="8" s="1"/>
  <c r="H180" i="8" s="1"/>
  <c r="L179" i="12" l="1"/>
  <c r="H180" i="12" s="1"/>
  <c r="K179" i="12"/>
  <c r="G180" i="12" s="1"/>
  <c r="J179" i="12"/>
  <c r="F180" i="12" s="1"/>
  <c r="I180" i="12" s="1"/>
  <c r="J180" i="9"/>
  <c r="F181" i="9" s="1"/>
  <c r="I181" i="9" s="1"/>
  <c r="L180" i="9"/>
  <c r="H181" i="9" s="1"/>
  <c r="K180" i="9"/>
  <c r="G181" i="9" s="1"/>
  <c r="L180" i="7"/>
  <c r="H181" i="7" s="1"/>
  <c r="J180" i="7"/>
  <c r="F181" i="7" s="1"/>
  <c r="I181" i="7" s="1"/>
  <c r="K180" i="7"/>
  <c r="G181" i="7" s="1"/>
  <c r="K179" i="8"/>
  <c r="G180" i="8" s="1"/>
  <c r="J179" i="8"/>
  <c r="F180" i="8" s="1"/>
  <c r="I180" i="8" s="1"/>
  <c r="L180" i="8" s="1"/>
  <c r="H181" i="8" s="1"/>
  <c r="K180" i="12" l="1"/>
  <c r="G181" i="12" s="1"/>
  <c r="L180" i="12"/>
  <c r="H181" i="12" s="1"/>
  <c r="J180" i="12"/>
  <c r="F181" i="12" s="1"/>
  <c r="I181" i="12" s="1"/>
  <c r="L181" i="9"/>
  <c r="H182" i="9" s="1"/>
  <c r="K181" i="9"/>
  <c r="G182" i="9" s="1"/>
  <c r="J181" i="9"/>
  <c r="F182" i="9" s="1"/>
  <c r="I182" i="9" s="1"/>
  <c r="K181" i="7"/>
  <c r="G182" i="7" s="1"/>
  <c r="J181" i="7"/>
  <c r="F182" i="7" s="1"/>
  <c r="L181" i="7"/>
  <c r="H182" i="7" s="1"/>
  <c r="K180" i="8"/>
  <c r="G181" i="8" s="1"/>
  <c r="J180" i="8"/>
  <c r="F181" i="8" s="1"/>
  <c r="I181" i="8" s="1"/>
  <c r="L181" i="8" s="1"/>
  <c r="H182" i="8" s="1"/>
  <c r="L181" i="12" l="1"/>
  <c r="H182" i="12" s="1"/>
  <c r="K181" i="12"/>
  <c r="G182" i="12" s="1"/>
  <c r="J181" i="12"/>
  <c r="F182" i="12" s="1"/>
  <c r="I182" i="12" s="1"/>
  <c r="L182" i="9"/>
  <c r="H183" i="9" s="1"/>
  <c r="J182" i="9"/>
  <c r="F183" i="9" s="1"/>
  <c r="I183" i="9" s="1"/>
  <c r="K182" i="9"/>
  <c r="G183" i="9" s="1"/>
  <c r="I182" i="7"/>
  <c r="K182" i="7"/>
  <c r="G183" i="7" s="1"/>
  <c r="L182" i="7"/>
  <c r="H183" i="7" s="1"/>
  <c r="J182" i="7"/>
  <c r="F183" i="7" s="1"/>
  <c r="I183" i="7" s="1"/>
  <c r="K181" i="8"/>
  <c r="G182" i="8" s="1"/>
  <c r="J181" i="8"/>
  <c r="F182" i="8" s="1"/>
  <c r="I182" i="8" s="1"/>
  <c r="L182" i="8" s="1"/>
  <c r="H183" i="8" s="1"/>
  <c r="J182" i="12" l="1"/>
  <c r="F183" i="12" s="1"/>
  <c r="I183" i="12" s="1"/>
  <c r="L182" i="12"/>
  <c r="H183" i="12" s="1"/>
  <c r="K182" i="12"/>
  <c r="G183" i="12" s="1"/>
  <c r="L183" i="9"/>
  <c r="H184" i="9" s="1"/>
  <c r="K183" i="9"/>
  <c r="G184" i="9" s="1"/>
  <c r="J183" i="9"/>
  <c r="F184" i="9" s="1"/>
  <c r="I184" i="9" s="1"/>
  <c r="L183" i="7"/>
  <c r="H184" i="7" s="1"/>
  <c r="K183" i="7"/>
  <c r="G184" i="7" s="1"/>
  <c r="J183" i="7"/>
  <c r="F184" i="7" s="1"/>
  <c r="I184" i="7" s="1"/>
  <c r="K182" i="8"/>
  <c r="G183" i="8" s="1"/>
  <c r="J182" i="8"/>
  <c r="F183" i="8" s="1"/>
  <c r="I183" i="8" s="1"/>
  <c r="L183" i="8" s="1"/>
  <c r="H184" i="8" s="1"/>
  <c r="L183" i="12" l="1"/>
  <c r="H184" i="12" s="1"/>
  <c r="K183" i="12"/>
  <c r="G184" i="12" s="1"/>
  <c r="J183" i="12"/>
  <c r="F184" i="12" s="1"/>
  <c r="I184" i="12" s="1"/>
  <c r="K184" i="9"/>
  <c r="G185" i="9" s="1"/>
  <c r="J184" i="9"/>
  <c r="F185" i="9" s="1"/>
  <c r="I185" i="9" s="1"/>
  <c r="L184" i="9"/>
  <c r="H185" i="9" s="1"/>
  <c r="L184" i="7"/>
  <c r="H185" i="7" s="1"/>
  <c r="J184" i="7"/>
  <c r="F185" i="7" s="1"/>
  <c r="K184" i="7"/>
  <c r="G185" i="7" s="1"/>
  <c r="I185" i="7" s="1"/>
  <c r="K183" i="8"/>
  <c r="G184" i="8" s="1"/>
  <c r="J183" i="8"/>
  <c r="F184" i="8" s="1"/>
  <c r="I184" i="8" s="1"/>
  <c r="L184" i="8" s="1"/>
  <c r="H185" i="8" s="1"/>
  <c r="L184" i="12" l="1"/>
  <c r="H185" i="12" s="1"/>
  <c r="K184" i="12"/>
  <c r="G185" i="12" s="1"/>
  <c r="J184" i="12"/>
  <c r="F185" i="12" s="1"/>
  <c r="I185" i="12" s="1"/>
  <c r="L185" i="9"/>
  <c r="K185" i="9"/>
  <c r="J185" i="9"/>
  <c r="L185" i="7"/>
  <c r="J185" i="7"/>
  <c r="K185" i="7"/>
  <c r="K184" i="8"/>
  <c r="G185" i="8" s="1"/>
  <c r="J184" i="8"/>
  <c r="F185" i="8" s="1"/>
  <c r="L185" i="12" l="1"/>
  <c r="K185" i="12"/>
  <c r="J185" i="12"/>
  <c r="I185" i="8"/>
  <c r="L185" i="8" s="1"/>
  <c r="K185" i="8" l="1"/>
  <c r="J185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8D11AE-1EB5-4F0D-9344-540E24127262}" keepAlive="1" name="Zapytanie — piastek" description="Połączenie z zapytaniem „piastek” w skoroszycie." type="5" refreshedVersion="8" background="1" saveData="1">
    <dbPr connection="Provider=Microsoft.Mashup.OleDb.1;Data Source=$Workbook$;Location=piastek;Extended Properties=&quot;&quot;" command="SELECT * FROM [piastek]"/>
  </connection>
  <connection id="2" xr16:uid="{48A902BD-AC65-4332-8F0C-85247E0D117A}" keepAlive="1" name="Zapytanie — piastek (2)" description="Połączenie z zapytaniem „piastek (2)” w skoroszycie." type="5" refreshedVersion="8" background="1" saveData="1">
    <dbPr connection="Provider=Microsoft.Mashup.OleDb.1;Data Source=$Workbook$;Location=&quot;piastek (2)&quot;;Extended Properties=&quot;&quot;" command="SELECT * FROM [piastek (2)]"/>
  </connection>
  <connection id="3" xr16:uid="{E27DF997-AAC7-42C4-BCD9-CE996AB1EED1}" keepAlive="1" name="Zapytanie — piastek (3)" description="Połączenie z zapytaniem „piastek (3)” w skoroszycie." type="5" refreshedVersion="8" background="1" saveData="1">
    <dbPr connection="Provider=Microsoft.Mashup.OleDb.1;Data Source=$Workbook$;Location=&quot;piastek (3)&quot;;Extended Properties=&quot;&quot;" command="SELECT * FROM [piastek (3)]"/>
  </connection>
  <connection id="4" xr16:uid="{DFB993FD-8B0D-4652-8D22-C57DFA610DD6}" keepAlive="1" name="Zapytanie — piastek (4)" description="Połączenie z zapytaniem „piastek (4)” w skoroszycie." type="5" refreshedVersion="8" background="1" saveData="1">
    <dbPr connection="Provider=Microsoft.Mashup.OleDb.1;Data Source=$Workbook$;Location=&quot;piastek (4)&quot;;Extended Properties=&quot;&quot;" command="SELECT * FROM [piastek (4)]"/>
  </connection>
  <connection id="5" xr16:uid="{8BADC021-D006-4598-BDB3-FF660F9808F4}" keepAlive="1" name="Zapytanie — piastek (5)" description="Połączenie z zapytaniem „piastek (5)” w skoroszycie." type="5" refreshedVersion="8" background="1" saveData="1">
    <dbPr connection="Provider=Microsoft.Mashup.OleDb.1;Data Source=$Workbook$;Location=&quot;piastek (5)&quot;;Extended Properties=&quot;&quot;" command="SELECT * FROM [piastek (5)]"/>
  </connection>
  <connection id="6" xr16:uid="{6670076B-EDD4-4F7E-AFF6-8A79E33B2D59}" keepAlive="1" name="Zapytanie — piastek (6)" description="Połączenie z zapytaniem „piastek (6)” w skoroszycie." type="5" refreshedVersion="8" background="1" saveData="1">
    <dbPr connection="Provider=Microsoft.Mashup.OleDb.1;Data Source=$Workbook$;Location=&quot;piastek (6)&quot;;Extended Properties=&quot;&quot;" command="SELECT * FROM [piastek (6)]"/>
  </connection>
  <connection id="7" xr16:uid="{91F2AD74-320A-4A9C-8EEF-1161C1DEDDF5}" keepAlive="1" name="Zapytanie — piastek (7)" description="Połączenie z zapytaniem „piastek (7)” w skoroszycie." type="5" refreshedVersion="8" background="1" saveData="1">
    <dbPr connection="Provider=Microsoft.Mashup.OleDb.1;Data Source=$Workbook$;Location=&quot;piastek (7)&quot;;Extended Properties=&quot;&quot;" command="SELECT * FROM [piastek (7)]"/>
  </connection>
  <connection id="8" xr16:uid="{CA02A921-123F-4B2A-8FE0-0A930FE8745B}" keepAlive="1" name="Zapytanie — statek" description="Połączenie z zapytaniem „statek” w skoroszycie." type="5" refreshedVersion="8" background="1" saveData="1">
    <dbPr connection="Provider=Microsoft.Mashup.OleDb.1;Data Source=$Workbook$;Location=statek;Extended Properties=&quot;&quot;" command="SELECT * FROM [statek]"/>
  </connection>
  <connection id="9" xr16:uid="{8CD28BB6-E00C-4A23-8020-968A06168EB2}" keepAlive="1" name="Zapytanie — statek (2)" description="Połączenie z zapytaniem „statek (2)” w skoroszycie." type="5" refreshedVersion="8" background="1" saveData="1">
    <dbPr connection="Provider=Microsoft.Mashup.OleDb.1;Data Source=$Workbook$;Location=&quot;statek (2)&quot;;Extended Properties=&quot;&quot;" command="SELECT * FROM [statek (2)]"/>
  </connection>
  <connection id="10" xr16:uid="{1B590BB6-060F-42C0-BF16-578A8EC21F6E}" keepAlive="1" name="Zapytanie — statek (3)" description="Połączenie z zapytaniem „statek (3)” w skoroszycie." type="5" refreshedVersion="8" background="1" saveData="1">
    <dbPr connection="Provider=Microsoft.Mashup.OleDb.1;Data Source=$Workbook$;Location=&quot;statek (3)&quot;;Extended Properties=&quot;&quot;" command="SELECT * FROM [statek (3)]"/>
  </connection>
  <connection id="11" xr16:uid="{1D4E4B33-6BEE-49E2-81E2-1D8143FC0E02}" keepAlive="1" name="Zapytanie — statek (4)" description="Połączenie z zapytaniem „statek (4)” w skoroszycie." type="5" refreshedVersion="8" background="1" saveData="1">
    <dbPr connection="Provider=Microsoft.Mashup.OleDb.1;Data Source=$Workbook$;Location=&quot;statek (4)&quot;;Extended Properties=&quot;&quot;" command="SELECT * FROM [statek (4)]"/>
  </connection>
  <connection id="12" xr16:uid="{CD090BE7-3D55-4DB4-92F9-24402719544B}" keepAlive="1" name="Zapytanie — statek (5)" description="Połączenie z zapytaniem „statek (5)” w skoroszycie." type="5" refreshedVersion="8" background="1" saveData="1">
    <dbPr connection="Provider=Microsoft.Mashup.OleDb.1;Data Source=$Workbook$;Location=&quot;statek (5)&quot;;Extended Properties=&quot;&quot;" command="SELECT * FROM [statek (5)]"/>
  </connection>
  <connection id="13" xr16:uid="{E4E40C58-8DEB-4281-8E9E-5D1FE2000BB3}" keepAlive="1" name="Zapytanie — statek (6)" description="Połączenie z zapytaniem „statek (6)” w skoroszycie." type="5" refreshedVersion="8" background="1" saveData="1">
    <dbPr connection="Provider=Microsoft.Mashup.OleDb.1;Data Source=$Workbook$;Location=&quot;statek (6)&quot;;Extended Properties=&quot;&quot;" command="SELECT * FROM [statek (6)]"/>
  </connection>
</connections>
</file>

<file path=xl/sharedStrings.xml><?xml version="1.0" encoding="utf-8"?>
<sst xmlns="http://schemas.openxmlformats.org/spreadsheetml/2006/main" count="137" uniqueCount="27">
  <si>
    <t>Ton kostak</t>
  </si>
  <si>
    <t>Ton orzech</t>
  </si>
  <si>
    <t>Ton mial</t>
  </si>
  <si>
    <t>Indeks</t>
  </si>
  <si>
    <t>Data</t>
  </si>
  <si>
    <t>mag koskta przed</t>
  </si>
  <si>
    <t>mag orzech przed</t>
  </si>
  <si>
    <t>mag mial przed</t>
  </si>
  <si>
    <t>Typ spalania</t>
  </si>
  <si>
    <t>mag kostka po</t>
  </si>
  <si>
    <t>mag orzech po</t>
  </si>
  <si>
    <t>mag mial po</t>
  </si>
  <si>
    <t>-</t>
  </si>
  <si>
    <t>spalanie kostki</t>
  </si>
  <si>
    <t>spalanie orzecha</t>
  </si>
  <si>
    <t>spalanie mial</t>
  </si>
  <si>
    <t>Miesiąc</t>
  </si>
  <si>
    <t>Etykiety wierszy</t>
  </si>
  <si>
    <t>Suma końcowa</t>
  </si>
  <si>
    <t>(puste)</t>
  </si>
  <si>
    <t>Suma z Ton kostak</t>
  </si>
  <si>
    <t>Suma z Ton orzech</t>
  </si>
  <si>
    <t>Suma z Ton mial</t>
  </si>
  <si>
    <t>kostka</t>
  </si>
  <si>
    <t>mial</t>
  </si>
  <si>
    <t>orzech</t>
  </si>
  <si>
    <t>Liczba z Indeks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</si>
</sst>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ny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'Zadanie 2'!$P$7</c:f>
              <c:strCache>
                <c:ptCount val="1"/>
                <c:pt idx="0">
                  <c:v>Suma z Ton kostak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'Zadanie 2'!$O$8:$O$14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cat>
          <c:val>
            <c:numRef>
              <c:f>'Zadanie 2'!$P$8:$P$14</c:f>
              <c:numCache>
                <c:formatCode>General</c:formatCode>
                <c:ptCount val="7"/>
                <c:pt idx="0">
                  <c:v>2990</c:v>
                </c:pt>
                <c:pt idx="1">
                  <c:v>2579</c:v>
                </c:pt>
                <c:pt idx="2">
                  <c:v>3332</c:v>
                </c:pt>
                <c:pt idx="3">
                  <c:v>1365</c:v>
                </c:pt>
                <c:pt idx="4">
                  <c:v>1742</c:v>
                </c:pt>
                <c:pt idx="5">
                  <c:v>2756</c:v>
                </c:pt>
                <c:pt idx="6">
                  <c:v>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E-4DD2-94B1-DA973A93C98B}"/>
            </c:ext>
          </c:extLst>
        </c:ser>
        <c:ser>
          <c:idx val="1"/>
          <c:order val="1"/>
          <c:tx>
            <c:strRef>
              <c:f>'Zadanie 2'!$Q$7</c:f>
              <c:strCache>
                <c:ptCount val="1"/>
                <c:pt idx="0">
                  <c:v>Suma z Ton orzech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'Zadanie 2'!$O$8:$O$14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cat>
          <c:val>
            <c:numRef>
              <c:f>'Zadanie 2'!$Q$8:$Q$14</c:f>
              <c:numCache>
                <c:formatCode>General</c:formatCode>
                <c:ptCount val="7"/>
                <c:pt idx="0">
                  <c:v>2870</c:v>
                </c:pt>
                <c:pt idx="1">
                  <c:v>2651</c:v>
                </c:pt>
                <c:pt idx="2">
                  <c:v>3026</c:v>
                </c:pt>
                <c:pt idx="3">
                  <c:v>966</c:v>
                </c:pt>
                <c:pt idx="4">
                  <c:v>1658</c:v>
                </c:pt>
                <c:pt idx="5">
                  <c:v>2884</c:v>
                </c:pt>
                <c:pt idx="6">
                  <c:v>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7E-4DD2-94B1-DA973A93C98B}"/>
            </c:ext>
          </c:extLst>
        </c:ser>
        <c:ser>
          <c:idx val="2"/>
          <c:order val="2"/>
          <c:tx>
            <c:strRef>
              <c:f>'Zadanie 2'!$R$7</c:f>
              <c:strCache>
                <c:ptCount val="1"/>
                <c:pt idx="0">
                  <c:v>Suma z Ton mial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'Zadanie 2'!$O$8:$O$14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cat>
          <c:val>
            <c:numRef>
              <c:f>'Zadanie 2'!$R$8:$R$14</c:f>
              <c:numCache>
                <c:formatCode>General</c:formatCode>
                <c:ptCount val="7"/>
                <c:pt idx="0">
                  <c:v>1646</c:v>
                </c:pt>
                <c:pt idx="1">
                  <c:v>1252</c:v>
                </c:pt>
                <c:pt idx="2">
                  <c:v>1360</c:v>
                </c:pt>
                <c:pt idx="3">
                  <c:v>706</c:v>
                </c:pt>
                <c:pt idx="4">
                  <c:v>915</c:v>
                </c:pt>
                <c:pt idx="5">
                  <c:v>1750</c:v>
                </c:pt>
                <c:pt idx="6">
                  <c:v>1586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7E-4DD2-94B1-DA973A93C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463695"/>
        <c:axId val="467459375"/>
      </c:barChart>
      <c:catAx>
        <c:axId val="46746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59375"/>
        <c:crosses val="autoZero"/>
        <c:auto val="1"/>
        <c:lblAlgn val="ctr"/>
        <c:lblOffset val="100"/>
        <c:noMultiLvlLbl val="0"/>
      </c:catAx>
      <c:valAx>
        <c:axId val="46745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6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26194</xdr:colOff>
      <xdr:row>19</xdr:row>
      <xdr:rowOff>47625</xdr:rowOff>
    </xdr:from>
    <xdr:to>
      <xdr:col>20</xdr:col>
      <xdr:colOff>64294</xdr:colOff>
      <xdr:row>34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E8EB317-E75C-9404-AE62-BEAC7428A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ek Jarz" refreshedDate="45747.327074537039" createdVersion="8" refreshedVersion="8" minRefreshableVersion="3" recordCount="185" xr:uid="{04B0C49C-BC4F-42EB-B7D9-FC17B4924F9E}">
  <cacheSource type="worksheet">
    <worksheetSource ref="A1:M1048576" sheet="Zadanie 1"/>
  </cacheSource>
  <cacheFields count="13">
    <cacheField name="Ton kostak" numFmtId="0">
      <sharedItems containsString="0" containsBlank="1" containsNumber="1" containsInteger="1" minValue="0" maxValue="200"/>
    </cacheField>
    <cacheField name="Ton orzech" numFmtId="0">
      <sharedItems containsString="0" containsBlank="1" containsNumber="1" containsInteger="1" minValue="0" maxValue="191"/>
    </cacheField>
    <cacheField name="Ton mial" numFmtId="0">
      <sharedItems containsString="0" containsBlank="1" containsNumber="1" containsInteger="1" minValue="0" maxValue="99"/>
    </cacheField>
    <cacheField name="Indeks" numFmtId="0">
      <sharedItems containsString="0" containsBlank="1" containsNumber="1" containsInteger="1" minValue="0" maxValue="183"/>
    </cacheField>
    <cacheField name="Data" numFmtId="0">
      <sharedItems containsNonDate="0" containsDate="1" containsString="0" containsBlank="1" minDate="2014-10-14T00:00:00" maxDate="2015-04-16T00:00:00"/>
    </cacheField>
    <cacheField name="mag koskta przed" numFmtId="0">
      <sharedItems containsString="0" containsBlank="1" containsNumber="1" containsInteger="1" minValue="5" maxValue="375"/>
    </cacheField>
    <cacheField name="mag orzech przed" numFmtId="0">
      <sharedItems containsString="0" containsBlank="1" containsNumber="1" containsInteger="1" minValue="45" maxValue="633"/>
    </cacheField>
    <cacheField name="mag mial przed" numFmtId="0">
      <sharedItems containsString="0" containsBlank="1" containsNumber="1" containsInteger="1" minValue="66" maxValue="1367"/>
    </cacheField>
    <cacheField name="Typ spalania" numFmtId="0">
      <sharedItems containsBlank="1"/>
    </cacheField>
    <cacheField name="mag kostka po" numFmtId="0">
      <sharedItems containsString="0" containsBlank="1" containsNumber="1" containsInteger="1" minValue="0" maxValue="198"/>
    </cacheField>
    <cacheField name="mag orzech po" numFmtId="0">
      <sharedItems containsString="0" containsBlank="1" containsNumber="1" containsInteger="1" minValue="0" maxValue="533"/>
    </cacheField>
    <cacheField name="mag mial po" numFmtId="0">
      <sharedItems containsString="0" containsBlank="1" containsNumber="1" containsInteger="1" minValue="7" maxValue="1339"/>
    </cacheField>
    <cacheField name="Miesiąc" numFmtId="0">
      <sharedItems containsString="0" containsBlank="1" containsNumber="1" containsInteger="1" minValue="1" maxValue="12" count="8">
        <n v="10"/>
        <n v="11"/>
        <n v="12"/>
        <n v="1"/>
        <n v="2"/>
        <n v="3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ek Jarz" refreshedDate="45747.33080625" createdVersion="8" refreshedVersion="8" minRefreshableVersion="3" recordCount="184" xr:uid="{D3BE8CF6-694B-4587-A842-3588B3A25662}">
  <cacheSource type="worksheet">
    <worksheetSource name="piastek6"/>
  </cacheSource>
  <cacheFields count="12">
    <cacheField name="Ton kostak" numFmtId="0">
      <sharedItems containsSemiMixedTypes="0" containsString="0" containsNumber="1" containsInteger="1" minValue="0" maxValue="200"/>
    </cacheField>
    <cacheField name="Ton orzech" numFmtId="0">
      <sharedItems containsSemiMixedTypes="0" containsString="0" containsNumber="1" containsInteger="1" minValue="0" maxValue="191"/>
    </cacheField>
    <cacheField name="Ton mial" numFmtId="0">
      <sharedItems containsSemiMixedTypes="0" containsString="0" containsNumber="1" containsInteger="1" minValue="0" maxValue="99"/>
    </cacheField>
    <cacheField name="Indeks" numFmtId="0">
      <sharedItems containsSemiMixedTypes="0" containsString="0" containsNumber="1" containsInteger="1" minValue="0" maxValue="183"/>
    </cacheField>
    <cacheField name="Data" numFmtId="14">
      <sharedItems containsSemiMixedTypes="0" containsNonDate="0" containsDate="1" containsString="0" minDate="2014-10-14T00:00:00" maxDate="2015-04-16T00:00:00"/>
    </cacheField>
    <cacheField name="mag koskta przed" numFmtId="0">
      <sharedItems containsSemiMixedTypes="0" containsString="0" containsNumber="1" containsInteger="1" minValue="5" maxValue="375"/>
    </cacheField>
    <cacheField name="mag orzech przed" numFmtId="0">
      <sharedItems containsSemiMixedTypes="0" containsString="0" containsNumber="1" containsInteger="1" minValue="45" maxValue="633"/>
    </cacheField>
    <cacheField name="mag mial przed" numFmtId="0">
      <sharedItems containsSemiMixedTypes="0" containsString="0" containsNumber="1" containsInteger="1" minValue="66" maxValue="1367"/>
    </cacheField>
    <cacheField name="Typ spalania" numFmtId="0">
      <sharedItems count="4">
        <s v="-"/>
        <s v="kostka"/>
        <s v="orzech"/>
        <s v="mial"/>
      </sharedItems>
    </cacheField>
    <cacheField name="mag kostka po" numFmtId="0">
      <sharedItems containsSemiMixedTypes="0" containsString="0" containsNumber="1" containsInteger="1" minValue="0" maxValue="198"/>
    </cacheField>
    <cacheField name="mag orzech po" numFmtId="0">
      <sharedItems containsSemiMixedTypes="0" containsString="0" containsNumber="1" containsInteger="1" minValue="0" maxValue="533"/>
    </cacheField>
    <cacheField name="mag mial po" numFmtId="0">
      <sharedItems containsSemiMixedTypes="0" containsString="0" containsNumber="1" containsInteger="1" minValue="7" maxValue="13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5">
  <r>
    <n v="0"/>
    <n v="0"/>
    <n v="0"/>
    <n v="0"/>
    <d v="2014-10-14T00:00:00"/>
    <n v="80"/>
    <n v="80"/>
    <n v="80"/>
    <s v="-"/>
    <n v="80"/>
    <n v="80"/>
    <n v="80"/>
    <x v="0"/>
  </r>
  <r>
    <n v="200"/>
    <n v="120"/>
    <n v="81"/>
    <n v="1"/>
    <d v="2014-10-15T00:00:00"/>
    <n v="280"/>
    <n v="200"/>
    <n v="161"/>
    <s v="kostka"/>
    <n v="80"/>
    <n v="200"/>
    <n v="161"/>
    <x v="0"/>
  </r>
  <r>
    <n v="100"/>
    <n v="135"/>
    <n v="33"/>
    <n v="2"/>
    <d v="2014-10-16T00:00:00"/>
    <n v="180"/>
    <n v="335"/>
    <n v="194"/>
    <s v="orzech"/>
    <n v="180"/>
    <n v="75"/>
    <n v="194"/>
    <x v="0"/>
  </r>
  <r>
    <n v="50"/>
    <n v="29"/>
    <n v="85"/>
    <n v="3"/>
    <d v="2014-10-17T00:00:00"/>
    <n v="230"/>
    <n v="104"/>
    <n v="279"/>
    <s v="kostka"/>
    <n v="30"/>
    <n v="104"/>
    <n v="279"/>
    <x v="0"/>
  </r>
  <r>
    <n v="68"/>
    <n v="107"/>
    <n v="84"/>
    <n v="4"/>
    <d v="2014-10-18T00:00:00"/>
    <n v="98"/>
    <n v="211"/>
    <n v="363"/>
    <s v="mial"/>
    <n v="98"/>
    <n v="211"/>
    <n v="43"/>
    <x v="0"/>
  </r>
  <r>
    <n v="75"/>
    <n v="49"/>
    <n v="23"/>
    <n v="5"/>
    <d v="2014-10-19T00:00:00"/>
    <n v="173"/>
    <n v="260"/>
    <n v="66"/>
    <s v="orzech"/>
    <n v="173"/>
    <n v="0"/>
    <n v="66"/>
    <x v="0"/>
  </r>
  <r>
    <n v="109"/>
    <n v="90"/>
    <n v="48"/>
    <n v="6"/>
    <d v="2014-10-20T00:00:00"/>
    <n v="282"/>
    <n v="90"/>
    <n v="114"/>
    <s v="kostka"/>
    <n v="82"/>
    <n v="90"/>
    <n v="114"/>
    <x v="0"/>
  </r>
  <r>
    <n v="161"/>
    <n v="2"/>
    <n v="16"/>
    <n v="7"/>
    <d v="2014-10-21T00:00:00"/>
    <n v="243"/>
    <n v="92"/>
    <n v="130"/>
    <s v="kostka"/>
    <n v="43"/>
    <n v="92"/>
    <n v="130"/>
    <x v="0"/>
  </r>
  <r>
    <n v="97"/>
    <n v="129"/>
    <n v="43"/>
    <n v="8"/>
    <d v="2014-10-22T00:00:00"/>
    <n v="140"/>
    <n v="221"/>
    <n v="173"/>
    <s v="-"/>
    <n v="140"/>
    <n v="221"/>
    <n v="173"/>
    <x v="0"/>
  </r>
  <r>
    <n v="25"/>
    <n v="186"/>
    <n v="4"/>
    <n v="9"/>
    <d v="2014-10-23T00:00:00"/>
    <n v="165"/>
    <n v="407"/>
    <n v="177"/>
    <s v="orzech"/>
    <n v="165"/>
    <n v="147"/>
    <n v="177"/>
    <x v="0"/>
  </r>
  <r>
    <n v="113"/>
    <n v="97"/>
    <n v="97"/>
    <n v="10"/>
    <d v="2014-10-24T00:00:00"/>
    <n v="278"/>
    <n v="244"/>
    <n v="274"/>
    <s v="kostka"/>
    <n v="78"/>
    <n v="244"/>
    <n v="274"/>
    <x v="0"/>
  </r>
  <r>
    <n v="70"/>
    <n v="12"/>
    <n v="53"/>
    <n v="11"/>
    <d v="2014-10-25T00:00:00"/>
    <n v="148"/>
    <n v="256"/>
    <n v="327"/>
    <s v="mial"/>
    <n v="148"/>
    <n v="256"/>
    <n v="7"/>
    <x v="0"/>
  </r>
  <r>
    <n v="117"/>
    <n v="142"/>
    <n v="90"/>
    <n v="12"/>
    <d v="2014-10-26T00:00:00"/>
    <n v="265"/>
    <n v="398"/>
    <n v="97"/>
    <s v="kostka"/>
    <n v="65"/>
    <n v="398"/>
    <n v="97"/>
    <x v="0"/>
  </r>
  <r>
    <n v="189"/>
    <n v="28"/>
    <n v="43"/>
    <n v="13"/>
    <d v="2014-10-27T00:00:00"/>
    <n v="254"/>
    <n v="426"/>
    <n v="140"/>
    <s v="kostka"/>
    <n v="54"/>
    <n v="426"/>
    <n v="140"/>
    <x v="0"/>
  </r>
  <r>
    <n v="140"/>
    <n v="191"/>
    <n v="40"/>
    <n v="14"/>
    <d v="2014-10-28T00:00:00"/>
    <n v="194"/>
    <n v="617"/>
    <n v="180"/>
    <s v="orzech"/>
    <n v="194"/>
    <n v="357"/>
    <n v="180"/>
    <x v="0"/>
  </r>
  <r>
    <n v="167"/>
    <n v="48"/>
    <n v="30"/>
    <n v="15"/>
    <d v="2014-10-29T00:00:00"/>
    <n v="361"/>
    <n v="405"/>
    <n v="210"/>
    <s v="kostka"/>
    <n v="161"/>
    <n v="405"/>
    <n v="210"/>
    <x v="0"/>
  </r>
  <r>
    <n v="0"/>
    <n v="154"/>
    <n v="68"/>
    <n v="16"/>
    <d v="2014-10-30T00:00:00"/>
    <n v="161"/>
    <n v="559"/>
    <n v="278"/>
    <s v="orzech"/>
    <n v="161"/>
    <n v="299"/>
    <n v="278"/>
    <x v="0"/>
  </r>
  <r>
    <n v="61"/>
    <n v="139"/>
    <n v="77"/>
    <n v="17"/>
    <d v="2014-10-31T00:00:00"/>
    <n v="222"/>
    <n v="438"/>
    <n v="355"/>
    <s v="kostka"/>
    <n v="22"/>
    <n v="438"/>
    <n v="355"/>
    <x v="0"/>
  </r>
  <r>
    <n v="18"/>
    <n v="163"/>
    <n v="75"/>
    <n v="18"/>
    <d v="2014-11-01T00:00:00"/>
    <n v="40"/>
    <n v="601"/>
    <n v="430"/>
    <s v="orzech"/>
    <n v="40"/>
    <n v="341"/>
    <n v="430"/>
    <x v="1"/>
  </r>
  <r>
    <n v="43"/>
    <n v="169"/>
    <n v="0"/>
    <n v="19"/>
    <d v="2014-11-02T00:00:00"/>
    <n v="83"/>
    <n v="510"/>
    <n v="430"/>
    <s v="orzech"/>
    <n v="83"/>
    <n v="250"/>
    <n v="430"/>
    <x v="1"/>
  </r>
  <r>
    <n v="160"/>
    <n v="135"/>
    <n v="34"/>
    <n v="20"/>
    <d v="2014-11-03T00:00:00"/>
    <n v="243"/>
    <n v="385"/>
    <n v="464"/>
    <s v="kostka"/>
    <n v="43"/>
    <n v="385"/>
    <n v="464"/>
    <x v="1"/>
  </r>
  <r>
    <n v="150"/>
    <n v="89"/>
    <n v="17"/>
    <n v="21"/>
    <d v="2014-11-04T00:00:00"/>
    <n v="193"/>
    <n v="474"/>
    <n v="481"/>
    <s v="orzech"/>
    <n v="193"/>
    <n v="214"/>
    <n v="481"/>
    <x v="1"/>
  </r>
  <r>
    <n v="57"/>
    <n v="109"/>
    <n v="93"/>
    <n v="22"/>
    <d v="2014-11-05T00:00:00"/>
    <n v="250"/>
    <n v="323"/>
    <n v="574"/>
    <s v="kostka"/>
    <n v="50"/>
    <n v="323"/>
    <n v="574"/>
    <x v="1"/>
  </r>
  <r>
    <n v="62"/>
    <n v="80"/>
    <n v="62"/>
    <n v="23"/>
    <d v="2014-11-06T00:00:00"/>
    <n v="112"/>
    <n v="403"/>
    <n v="636"/>
    <s v="orzech"/>
    <n v="112"/>
    <n v="143"/>
    <n v="636"/>
    <x v="1"/>
  </r>
  <r>
    <n v="162"/>
    <n v="62"/>
    <n v="88"/>
    <n v="24"/>
    <d v="2014-11-07T00:00:00"/>
    <n v="274"/>
    <n v="205"/>
    <n v="724"/>
    <s v="kostka"/>
    <n v="74"/>
    <n v="205"/>
    <n v="724"/>
    <x v="1"/>
  </r>
  <r>
    <n v="142"/>
    <n v="79"/>
    <n v="76"/>
    <n v="25"/>
    <d v="2014-11-08T00:00:00"/>
    <n v="216"/>
    <n v="284"/>
    <n v="800"/>
    <s v="kostka"/>
    <n v="16"/>
    <n v="284"/>
    <n v="800"/>
    <x v="1"/>
  </r>
  <r>
    <n v="7"/>
    <n v="30"/>
    <n v="68"/>
    <n v="26"/>
    <d v="2014-11-09T00:00:00"/>
    <n v="23"/>
    <n v="314"/>
    <n v="868"/>
    <s v="orzech"/>
    <n v="23"/>
    <n v="54"/>
    <n v="868"/>
    <x v="1"/>
  </r>
  <r>
    <n v="116"/>
    <n v="6"/>
    <n v="88"/>
    <n v="27"/>
    <d v="2014-11-10T00:00:00"/>
    <n v="139"/>
    <n v="60"/>
    <n v="956"/>
    <s v="mial"/>
    <n v="139"/>
    <n v="60"/>
    <n v="636"/>
    <x v="1"/>
  </r>
  <r>
    <n v="0"/>
    <n v="1"/>
    <n v="47"/>
    <n v="28"/>
    <d v="2014-11-11T00:00:00"/>
    <n v="139"/>
    <n v="61"/>
    <n v="683"/>
    <s v="mial"/>
    <n v="139"/>
    <n v="61"/>
    <n v="363"/>
    <x v="1"/>
  </r>
  <r>
    <n v="78"/>
    <n v="84"/>
    <n v="16"/>
    <n v="29"/>
    <d v="2014-11-12T00:00:00"/>
    <n v="217"/>
    <n v="145"/>
    <n v="379"/>
    <s v="kostka"/>
    <n v="17"/>
    <n v="145"/>
    <n v="379"/>
    <x v="1"/>
  </r>
  <r>
    <n v="112"/>
    <n v="140"/>
    <n v="97"/>
    <n v="30"/>
    <d v="2014-11-13T00:00:00"/>
    <n v="129"/>
    <n v="285"/>
    <n v="476"/>
    <s v="orzech"/>
    <n v="129"/>
    <n v="25"/>
    <n v="476"/>
    <x v="1"/>
  </r>
  <r>
    <n v="109"/>
    <n v="74"/>
    <n v="53"/>
    <n v="31"/>
    <d v="2014-11-14T00:00:00"/>
    <n v="238"/>
    <n v="99"/>
    <n v="529"/>
    <s v="kostka"/>
    <n v="38"/>
    <n v="99"/>
    <n v="529"/>
    <x v="1"/>
  </r>
  <r>
    <n v="121"/>
    <n v="77"/>
    <n v="70"/>
    <n v="32"/>
    <d v="2014-11-15T00:00:00"/>
    <n v="159"/>
    <n v="176"/>
    <n v="599"/>
    <s v="mial"/>
    <n v="159"/>
    <n v="176"/>
    <n v="279"/>
    <x v="1"/>
  </r>
  <r>
    <n v="106"/>
    <n v="89"/>
    <n v="75"/>
    <n v="33"/>
    <d v="2014-11-16T00:00:00"/>
    <n v="265"/>
    <n v="265"/>
    <n v="354"/>
    <s v="kostka"/>
    <n v="65"/>
    <n v="265"/>
    <n v="354"/>
    <x v="1"/>
  </r>
  <r>
    <n v="57"/>
    <n v="119"/>
    <n v="64"/>
    <n v="34"/>
    <d v="2014-11-17T00:00:00"/>
    <n v="122"/>
    <n v="384"/>
    <n v="418"/>
    <s v="orzech"/>
    <n v="122"/>
    <n v="124"/>
    <n v="418"/>
    <x v="1"/>
  </r>
  <r>
    <n v="26"/>
    <n v="87"/>
    <n v="84"/>
    <n v="35"/>
    <d v="2014-11-18T00:00:00"/>
    <n v="148"/>
    <n v="211"/>
    <n v="502"/>
    <s v="mial"/>
    <n v="148"/>
    <n v="211"/>
    <n v="182"/>
    <x v="1"/>
  </r>
  <r>
    <n v="79"/>
    <n v="171"/>
    <n v="75"/>
    <n v="36"/>
    <d v="2014-11-19T00:00:00"/>
    <n v="227"/>
    <n v="382"/>
    <n v="257"/>
    <s v="kostka"/>
    <n v="27"/>
    <n v="382"/>
    <n v="257"/>
    <x v="1"/>
  </r>
  <r>
    <n v="192"/>
    <n v="151"/>
    <n v="45"/>
    <n v="37"/>
    <d v="2014-11-20T00:00:00"/>
    <n v="219"/>
    <n v="533"/>
    <n v="302"/>
    <s v="kostka"/>
    <n v="19"/>
    <n v="533"/>
    <n v="302"/>
    <x v="1"/>
  </r>
  <r>
    <n v="9"/>
    <n v="64"/>
    <n v="22"/>
    <n v="38"/>
    <d v="2014-11-21T00:00:00"/>
    <n v="28"/>
    <n v="597"/>
    <n v="324"/>
    <s v="orzech"/>
    <n v="28"/>
    <n v="337"/>
    <n v="324"/>
    <x v="1"/>
  </r>
  <r>
    <n v="123"/>
    <n v="150"/>
    <n v="10"/>
    <n v="39"/>
    <d v="2014-11-22T00:00:00"/>
    <n v="151"/>
    <n v="487"/>
    <n v="334"/>
    <s v="orzech"/>
    <n v="151"/>
    <n v="227"/>
    <n v="334"/>
    <x v="1"/>
  </r>
  <r>
    <n v="87"/>
    <n v="123"/>
    <n v="33"/>
    <n v="40"/>
    <d v="2014-11-23T00:00:00"/>
    <n v="238"/>
    <n v="350"/>
    <n v="367"/>
    <s v="kostka"/>
    <n v="38"/>
    <n v="350"/>
    <n v="367"/>
    <x v="1"/>
  </r>
  <r>
    <n v="165"/>
    <n v="88"/>
    <n v="13"/>
    <n v="41"/>
    <d v="2014-11-24T00:00:00"/>
    <n v="203"/>
    <n v="438"/>
    <n v="380"/>
    <s v="kostka"/>
    <n v="3"/>
    <n v="438"/>
    <n v="380"/>
    <x v="1"/>
  </r>
  <r>
    <n v="144"/>
    <n v="78"/>
    <n v="82"/>
    <n v="42"/>
    <d v="2014-11-25T00:00:00"/>
    <n v="147"/>
    <n v="516"/>
    <n v="462"/>
    <s v="orzech"/>
    <n v="147"/>
    <n v="256"/>
    <n v="462"/>
    <x v="1"/>
  </r>
  <r>
    <n v="54"/>
    <n v="38"/>
    <n v="68"/>
    <n v="43"/>
    <d v="2014-11-26T00:00:00"/>
    <n v="201"/>
    <n v="294"/>
    <n v="530"/>
    <s v="kostka"/>
    <n v="1"/>
    <n v="294"/>
    <n v="530"/>
    <x v="1"/>
  </r>
  <r>
    <n v="188"/>
    <n v="44"/>
    <n v="86"/>
    <n v="44"/>
    <d v="2014-11-27T00:00:00"/>
    <n v="189"/>
    <n v="338"/>
    <n v="616"/>
    <s v="orzech"/>
    <n v="189"/>
    <n v="78"/>
    <n v="616"/>
    <x v="1"/>
  </r>
  <r>
    <n v="165"/>
    <n v="170"/>
    <n v="62"/>
    <n v="45"/>
    <d v="2014-11-28T00:00:00"/>
    <n v="354"/>
    <n v="248"/>
    <n v="678"/>
    <s v="kostka"/>
    <n v="154"/>
    <n v="248"/>
    <n v="678"/>
    <x v="1"/>
  </r>
  <r>
    <n v="24"/>
    <n v="94"/>
    <n v="87"/>
    <n v="46"/>
    <d v="2014-11-29T00:00:00"/>
    <n v="178"/>
    <n v="342"/>
    <n v="765"/>
    <s v="orzech"/>
    <n v="178"/>
    <n v="82"/>
    <n v="765"/>
    <x v="1"/>
  </r>
  <r>
    <n v="0"/>
    <n v="120"/>
    <n v="60"/>
    <n v="47"/>
    <d v="2014-11-30T00:00:00"/>
    <n v="178"/>
    <n v="202"/>
    <n v="825"/>
    <s v="mial"/>
    <n v="178"/>
    <n v="202"/>
    <n v="505"/>
    <x v="1"/>
  </r>
  <r>
    <n v="101"/>
    <n v="53"/>
    <n v="62"/>
    <n v="48"/>
    <d v="2014-12-01T00:00:00"/>
    <n v="279"/>
    <n v="255"/>
    <n v="567"/>
    <s v="kostka"/>
    <n v="79"/>
    <n v="255"/>
    <n v="567"/>
    <x v="2"/>
  </r>
  <r>
    <n v="67"/>
    <n v="147"/>
    <n v="20"/>
    <n v="49"/>
    <d v="2014-12-02T00:00:00"/>
    <n v="146"/>
    <n v="402"/>
    <n v="587"/>
    <s v="orzech"/>
    <n v="146"/>
    <n v="142"/>
    <n v="587"/>
    <x v="2"/>
  </r>
  <r>
    <n v="109"/>
    <n v="99"/>
    <n v="70"/>
    <n v="50"/>
    <d v="2014-12-03T00:00:00"/>
    <n v="255"/>
    <n v="241"/>
    <n v="657"/>
    <s v="kostka"/>
    <n v="55"/>
    <n v="241"/>
    <n v="657"/>
    <x v="2"/>
  </r>
  <r>
    <n v="22"/>
    <n v="16"/>
    <n v="59"/>
    <n v="51"/>
    <d v="2014-12-04T00:00:00"/>
    <n v="77"/>
    <n v="257"/>
    <n v="716"/>
    <s v="mial"/>
    <n v="77"/>
    <n v="257"/>
    <n v="396"/>
    <x v="2"/>
  </r>
  <r>
    <n v="5"/>
    <n v="91"/>
    <n v="73"/>
    <n v="52"/>
    <d v="2014-12-05T00:00:00"/>
    <n v="82"/>
    <n v="348"/>
    <n v="469"/>
    <s v="orzech"/>
    <n v="82"/>
    <n v="88"/>
    <n v="469"/>
    <x v="2"/>
  </r>
  <r>
    <n v="105"/>
    <n v="154"/>
    <n v="48"/>
    <n v="53"/>
    <d v="2014-12-06T00:00:00"/>
    <n v="187"/>
    <n v="242"/>
    <n v="517"/>
    <s v="mial"/>
    <n v="187"/>
    <n v="242"/>
    <n v="197"/>
    <x v="2"/>
  </r>
  <r>
    <n v="108"/>
    <n v="5"/>
    <n v="71"/>
    <n v="54"/>
    <d v="2014-12-07T00:00:00"/>
    <n v="295"/>
    <n v="247"/>
    <n v="268"/>
    <s v="kostka"/>
    <n v="95"/>
    <n v="247"/>
    <n v="268"/>
    <x v="2"/>
  </r>
  <r>
    <n v="64"/>
    <n v="37"/>
    <n v="89"/>
    <n v="55"/>
    <d v="2014-12-08T00:00:00"/>
    <n v="159"/>
    <n v="284"/>
    <n v="357"/>
    <s v="orzech"/>
    <n v="159"/>
    <n v="24"/>
    <n v="357"/>
    <x v="2"/>
  </r>
  <r>
    <n v="114"/>
    <n v="140"/>
    <n v="36"/>
    <n v="56"/>
    <d v="2014-12-09T00:00:00"/>
    <n v="273"/>
    <n v="164"/>
    <n v="393"/>
    <s v="kostka"/>
    <n v="73"/>
    <n v="164"/>
    <n v="393"/>
    <x v="2"/>
  </r>
  <r>
    <n v="147"/>
    <n v="140"/>
    <n v="61"/>
    <n v="57"/>
    <d v="2014-12-10T00:00:00"/>
    <n v="220"/>
    <n v="304"/>
    <n v="454"/>
    <s v="kostka"/>
    <n v="20"/>
    <n v="304"/>
    <n v="454"/>
    <x v="2"/>
  </r>
  <r>
    <n v="69"/>
    <n v="120"/>
    <n v="52"/>
    <n v="58"/>
    <d v="2014-12-11T00:00:00"/>
    <n v="89"/>
    <n v="424"/>
    <n v="506"/>
    <s v="orzech"/>
    <n v="89"/>
    <n v="164"/>
    <n v="506"/>
    <x v="2"/>
  </r>
  <r>
    <n v="101"/>
    <n v="39"/>
    <n v="10"/>
    <n v="59"/>
    <d v="2014-12-12T00:00:00"/>
    <n v="190"/>
    <n v="203"/>
    <n v="516"/>
    <s v="mial"/>
    <n v="190"/>
    <n v="203"/>
    <n v="196"/>
    <x v="2"/>
  </r>
  <r>
    <n v="158"/>
    <n v="36"/>
    <n v="79"/>
    <n v="60"/>
    <d v="2014-12-13T00:00:00"/>
    <n v="348"/>
    <n v="239"/>
    <n v="275"/>
    <s v="kostka"/>
    <n v="148"/>
    <n v="239"/>
    <n v="275"/>
    <x v="2"/>
  </r>
  <r>
    <n v="79"/>
    <n v="105"/>
    <n v="73"/>
    <n v="61"/>
    <d v="2014-12-14T00:00:00"/>
    <n v="227"/>
    <n v="344"/>
    <n v="348"/>
    <s v="kostka"/>
    <n v="27"/>
    <n v="344"/>
    <n v="348"/>
    <x v="2"/>
  </r>
  <r>
    <n v="5"/>
    <n v="24"/>
    <n v="43"/>
    <n v="62"/>
    <d v="2014-12-15T00:00:00"/>
    <n v="32"/>
    <n v="368"/>
    <n v="391"/>
    <s v="orzech"/>
    <n v="32"/>
    <n v="108"/>
    <n v="391"/>
    <x v="2"/>
  </r>
  <r>
    <n v="68"/>
    <n v="112"/>
    <n v="25"/>
    <n v="63"/>
    <d v="2014-12-16T00:00:00"/>
    <n v="100"/>
    <n v="220"/>
    <n v="416"/>
    <s v="mial"/>
    <n v="100"/>
    <n v="220"/>
    <n v="96"/>
    <x v="2"/>
  </r>
  <r>
    <n v="37"/>
    <n v="57"/>
    <n v="81"/>
    <n v="64"/>
    <d v="2014-12-17T00:00:00"/>
    <n v="137"/>
    <n v="277"/>
    <n v="177"/>
    <s v="orzech"/>
    <n v="137"/>
    <n v="17"/>
    <n v="177"/>
    <x v="2"/>
  </r>
  <r>
    <n v="188"/>
    <n v="28"/>
    <n v="7"/>
    <n v="65"/>
    <d v="2014-12-18T00:00:00"/>
    <n v="325"/>
    <n v="45"/>
    <n v="184"/>
    <s v="kostka"/>
    <n v="125"/>
    <n v="45"/>
    <n v="184"/>
    <x v="2"/>
  </r>
  <r>
    <n v="167"/>
    <n v="41"/>
    <n v="45"/>
    <n v="66"/>
    <d v="2014-12-19T00:00:00"/>
    <n v="292"/>
    <n v="86"/>
    <n v="229"/>
    <s v="kostka"/>
    <n v="92"/>
    <n v="86"/>
    <n v="229"/>
    <x v="2"/>
  </r>
  <r>
    <n v="197"/>
    <n v="82"/>
    <n v="43"/>
    <n v="67"/>
    <d v="2014-12-20T00:00:00"/>
    <n v="289"/>
    <n v="168"/>
    <n v="272"/>
    <s v="kostka"/>
    <n v="89"/>
    <n v="168"/>
    <n v="272"/>
    <x v="2"/>
  </r>
  <r>
    <n v="54"/>
    <n v="130"/>
    <n v="50"/>
    <n v="68"/>
    <d v="2014-12-21T00:00:00"/>
    <n v="143"/>
    <n v="298"/>
    <n v="322"/>
    <s v="orzech"/>
    <n v="143"/>
    <n v="38"/>
    <n v="322"/>
    <x v="2"/>
  </r>
  <r>
    <n v="19"/>
    <n v="153"/>
    <n v="65"/>
    <n v="69"/>
    <d v="2014-12-22T00:00:00"/>
    <n v="162"/>
    <n v="191"/>
    <n v="387"/>
    <s v="mial"/>
    <n v="162"/>
    <n v="191"/>
    <n v="67"/>
    <x v="2"/>
  </r>
  <r>
    <n v="27"/>
    <n v="160"/>
    <n v="81"/>
    <n v="70"/>
    <d v="2014-12-23T00:00:00"/>
    <n v="189"/>
    <n v="351"/>
    <n v="148"/>
    <s v="orzech"/>
    <n v="189"/>
    <n v="91"/>
    <n v="148"/>
    <x v="2"/>
  </r>
  <r>
    <n v="11"/>
    <n v="140"/>
    <n v="77"/>
    <n v="71"/>
    <d v="2014-12-24T00:00:00"/>
    <n v="200"/>
    <n v="231"/>
    <n v="225"/>
    <s v="kostka"/>
    <n v="0"/>
    <n v="231"/>
    <n v="225"/>
    <x v="2"/>
  </r>
  <r>
    <n v="182"/>
    <n v="50"/>
    <n v="22"/>
    <n v="72"/>
    <d v="2014-12-25T00:00:00"/>
    <n v="182"/>
    <n v="281"/>
    <n v="247"/>
    <s v="orzech"/>
    <n v="182"/>
    <n v="21"/>
    <n v="247"/>
    <x v="2"/>
  </r>
  <r>
    <n v="63"/>
    <n v="83"/>
    <n v="69"/>
    <n v="73"/>
    <d v="2014-12-26T00:00:00"/>
    <n v="245"/>
    <n v="104"/>
    <n v="316"/>
    <s v="kostka"/>
    <n v="45"/>
    <n v="104"/>
    <n v="316"/>
    <x v="2"/>
  </r>
  <r>
    <n v="33"/>
    <n v="59"/>
    <n v="46"/>
    <n v="74"/>
    <d v="2014-12-27T00:00:00"/>
    <n v="78"/>
    <n v="163"/>
    <n v="362"/>
    <s v="mial"/>
    <n v="78"/>
    <n v="163"/>
    <n v="42"/>
    <x v="2"/>
  </r>
  <r>
    <n v="119"/>
    <n v="57"/>
    <n v="67"/>
    <n v="75"/>
    <d v="2014-12-28T00:00:00"/>
    <n v="197"/>
    <n v="220"/>
    <n v="109"/>
    <s v="-"/>
    <n v="197"/>
    <n v="220"/>
    <n v="109"/>
    <x v="2"/>
  </r>
  <r>
    <n v="58"/>
    <n v="176"/>
    <n v="16"/>
    <n v="76"/>
    <d v="2014-12-29T00:00:00"/>
    <n v="255"/>
    <n v="396"/>
    <n v="125"/>
    <s v="kostka"/>
    <n v="55"/>
    <n v="396"/>
    <n v="125"/>
    <x v="2"/>
  </r>
  <r>
    <n v="174"/>
    <n v="61"/>
    <n v="46"/>
    <n v="77"/>
    <d v="2014-12-30T00:00:00"/>
    <n v="229"/>
    <n v="457"/>
    <n v="171"/>
    <s v="kostka"/>
    <n v="29"/>
    <n v="457"/>
    <n v="171"/>
    <x v="2"/>
  </r>
  <r>
    <n v="45"/>
    <n v="154"/>
    <n v="0"/>
    <n v="78"/>
    <d v="2014-12-31T00:00:00"/>
    <n v="74"/>
    <n v="611"/>
    <n v="171"/>
    <s v="orzech"/>
    <n v="74"/>
    <n v="351"/>
    <n v="171"/>
    <x v="2"/>
  </r>
  <r>
    <n v="94"/>
    <n v="120"/>
    <n v="95"/>
    <n v="79"/>
    <d v="2015-01-01T00:00:00"/>
    <n v="168"/>
    <n v="471"/>
    <n v="266"/>
    <s v="orzech"/>
    <n v="168"/>
    <n v="211"/>
    <n v="266"/>
    <x v="3"/>
  </r>
  <r>
    <n v="12"/>
    <n v="5"/>
    <n v="42"/>
    <n v="80"/>
    <d v="2015-01-02T00:00:00"/>
    <n v="180"/>
    <n v="216"/>
    <n v="308"/>
    <s v="-"/>
    <n v="180"/>
    <n v="216"/>
    <n v="308"/>
    <x v="3"/>
  </r>
  <r>
    <n v="80"/>
    <n v="170"/>
    <n v="96"/>
    <n v="81"/>
    <d v="2015-01-03T00:00:00"/>
    <n v="260"/>
    <n v="386"/>
    <n v="404"/>
    <s v="kostka"/>
    <n v="60"/>
    <n v="386"/>
    <n v="404"/>
    <x v="3"/>
  </r>
  <r>
    <n v="80"/>
    <n v="10"/>
    <n v="30"/>
    <n v="82"/>
    <d v="2015-01-04T00:00:00"/>
    <n v="140"/>
    <n v="396"/>
    <n v="434"/>
    <s v="orzech"/>
    <n v="140"/>
    <n v="136"/>
    <n v="434"/>
    <x v="3"/>
  </r>
  <r>
    <n v="90"/>
    <n v="80"/>
    <n v="31"/>
    <n v="83"/>
    <d v="2015-01-05T00:00:00"/>
    <n v="230"/>
    <n v="216"/>
    <n v="465"/>
    <s v="kostka"/>
    <n v="30"/>
    <n v="216"/>
    <n v="465"/>
    <x v="3"/>
  </r>
  <r>
    <n v="130"/>
    <n v="163"/>
    <n v="92"/>
    <n v="84"/>
    <d v="2015-01-06T00:00:00"/>
    <n v="160"/>
    <n v="379"/>
    <n v="557"/>
    <s v="orzech"/>
    <n v="160"/>
    <n v="119"/>
    <n v="557"/>
    <x v="3"/>
  </r>
  <r>
    <n v="54"/>
    <n v="7"/>
    <n v="79"/>
    <n v="85"/>
    <d v="2015-01-07T00:00:00"/>
    <n v="214"/>
    <n v="126"/>
    <n v="636"/>
    <s v="kostka"/>
    <n v="14"/>
    <n v="126"/>
    <n v="636"/>
    <x v="3"/>
  </r>
  <r>
    <n v="88"/>
    <n v="125"/>
    <n v="97"/>
    <n v="86"/>
    <d v="2015-01-08T00:00:00"/>
    <n v="102"/>
    <n v="251"/>
    <n v="733"/>
    <s v="mial"/>
    <n v="102"/>
    <n v="251"/>
    <n v="413"/>
    <x v="3"/>
  </r>
  <r>
    <n v="83"/>
    <n v="85"/>
    <n v="99"/>
    <n v="87"/>
    <d v="2015-01-09T00:00:00"/>
    <n v="185"/>
    <n v="336"/>
    <n v="512"/>
    <s v="orzech"/>
    <n v="185"/>
    <n v="76"/>
    <n v="512"/>
    <x v="3"/>
  </r>
  <r>
    <n v="139"/>
    <n v="155"/>
    <n v="11"/>
    <n v="88"/>
    <d v="2015-01-10T00:00:00"/>
    <n v="324"/>
    <n v="231"/>
    <n v="523"/>
    <s v="kostka"/>
    <n v="124"/>
    <n v="231"/>
    <n v="523"/>
    <x v="3"/>
  </r>
  <r>
    <n v="82"/>
    <n v="43"/>
    <n v="93"/>
    <n v="89"/>
    <d v="2015-01-11T00:00:00"/>
    <n v="206"/>
    <n v="274"/>
    <n v="616"/>
    <s v="kostka"/>
    <n v="6"/>
    <n v="274"/>
    <n v="616"/>
    <x v="3"/>
  </r>
  <r>
    <n v="23"/>
    <n v="40"/>
    <n v="83"/>
    <n v="90"/>
    <d v="2015-01-12T00:00:00"/>
    <n v="29"/>
    <n v="314"/>
    <n v="699"/>
    <s v="orzech"/>
    <n v="29"/>
    <n v="54"/>
    <n v="699"/>
    <x v="3"/>
  </r>
  <r>
    <n v="118"/>
    <n v="165"/>
    <n v="56"/>
    <n v="91"/>
    <d v="2015-01-13T00:00:00"/>
    <n v="147"/>
    <n v="219"/>
    <n v="755"/>
    <s v="mial"/>
    <n v="147"/>
    <n v="219"/>
    <n v="435"/>
    <x v="3"/>
  </r>
  <r>
    <n v="59"/>
    <n v="35"/>
    <n v="17"/>
    <n v="92"/>
    <d v="2015-01-14T00:00:00"/>
    <n v="206"/>
    <n v="254"/>
    <n v="452"/>
    <s v="kostka"/>
    <n v="6"/>
    <n v="254"/>
    <n v="452"/>
    <x v="3"/>
  </r>
  <r>
    <n v="127"/>
    <n v="58"/>
    <n v="39"/>
    <n v="93"/>
    <d v="2015-01-15T00:00:00"/>
    <n v="133"/>
    <n v="312"/>
    <n v="491"/>
    <s v="orzech"/>
    <n v="133"/>
    <n v="52"/>
    <n v="491"/>
    <x v="3"/>
  </r>
  <r>
    <n v="121"/>
    <n v="175"/>
    <n v="77"/>
    <n v="94"/>
    <d v="2015-01-16T00:00:00"/>
    <n v="254"/>
    <n v="227"/>
    <n v="568"/>
    <s v="kostka"/>
    <n v="54"/>
    <n v="227"/>
    <n v="568"/>
    <x v="3"/>
  </r>
  <r>
    <n v="80"/>
    <n v="101"/>
    <n v="3"/>
    <n v="95"/>
    <d v="2015-01-17T00:00:00"/>
    <n v="134"/>
    <n v="328"/>
    <n v="571"/>
    <s v="orzech"/>
    <n v="134"/>
    <n v="68"/>
    <n v="571"/>
    <x v="3"/>
  </r>
  <r>
    <n v="189"/>
    <n v="161"/>
    <n v="53"/>
    <n v="96"/>
    <d v="2015-01-18T00:00:00"/>
    <n v="323"/>
    <n v="229"/>
    <n v="624"/>
    <s v="kostka"/>
    <n v="123"/>
    <n v="229"/>
    <n v="624"/>
    <x v="3"/>
  </r>
  <r>
    <n v="18"/>
    <n v="61"/>
    <n v="19"/>
    <n v="97"/>
    <d v="2015-01-19T00:00:00"/>
    <n v="141"/>
    <n v="290"/>
    <n v="643"/>
    <s v="orzech"/>
    <n v="141"/>
    <n v="30"/>
    <n v="643"/>
    <x v="3"/>
  </r>
  <r>
    <n v="68"/>
    <n v="127"/>
    <n v="3"/>
    <n v="98"/>
    <d v="2015-01-20T00:00:00"/>
    <n v="209"/>
    <n v="157"/>
    <n v="646"/>
    <s v="kostka"/>
    <n v="9"/>
    <n v="157"/>
    <n v="646"/>
    <x v="3"/>
  </r>
  <r>
    <n v="37"/>
    <n v="112"/>
    <n v="68"/>
    <n v="99"/>
    <d v="2015-01-21T00:00:00"/>
    <n v="46"/>
    <n v="269"/>
    <n v="714"/>
    <s v="orzech"/>
    <n v="46"/>
    <n v="9"/>
    <n v="714"/>
    <x v="3"/>
  </r>
  <r>
    <n v="40"/>
    <n v="140"/>
    <n v="15"/>
    <n v="100"/>
    <d v="2015-01-22T00:00:00"/>
    <n v="86"/>
    <n v="149"/>
    <n v="729"/>
    <s v="mial"/>
    <n v="86"/>
    <n v="149"/>
    <n v="409"/>
    <x v="3"/>
  </r>
  <r>
    <n v="189"/>
    <n v="87"/>
    <n v="64"/>
    <n v="101"/>
    <d v="2015-01-23T00:00:00"/>
    <n v="275"/>
    <n v="236"/>
    <n v="473"/>
    <s v="kostka"/>
    <n v="75"/>
    <n v="236"/>
    <n v="473"/>
    <x v="3"/>
  </r>
  <r>
    <n v="145"/>
    <n v="18"/>
    <n v="1"/>
    <n v="102"/>
    <d v="2015-01-24T00:00:00"/>
    <n v="220"/>
    <n v="254"/>
    <n v="474"/>
    <s v="kostka"/>
    <n v="20"/>
    <n v="254"/>
    <n v="474"/>
    <x v="3"/>
  </r>
  <r>
    <n v="148"/>
    <n v="27"/>
    <n v="13"/>
    <n v="103"/>
    <d v="2015-01-25T00:00:00"/>
    <n v="168"/>
    <n v="281"/>
    <n v="487"/>
    <s v="orzech"/>
    <n v="168"/>
    <n v="21"/>
    <n v="487"/>
    <x v="3"/>
  </r>
  <r>
    <n v="127"/>
    <n v="161"/>
    <n v="31"/>
    <n v="104"/>
    <d v="2015-01-26T00:00:00"/>
    <n v="295"/>
    <n v="182"/>
    <n v="518"/>
    <s v="kostka"/>
    <n v="95"/>
    <n v="182"/>
    <n v="518"/>
    <x v="3"/>
  </r>
  <r>
    <n v="131"/>
    <n v="1"/>
    <n v="98"/>
    <n v="105"/>
    <d v="2015-01-27T00:00:00"/>
    <n v="226"/>
    <n v="183"/>
    <n v="616"/>
    <s v="kostka"/>
    <n v="26"/>
    <n v="183"/>
    <n v="616"/>
    <x v="3"/>
  </r>
  <r>
    <n v="142"/>
    <n v="131"/>
    <n v="62"/>
    <n v="106"/>
    <d v="2015-01-28T00:00:00"/>
    <n v="168"/>
    <n v="314"/>
    <n v="678"/>
    <s v="orzech"/>
    <n v="168"/>
    <n v="54"/>
    <n v="678"/>
    <x v="3"/>
  </r>
  <r>
    <n v="121"/>
    <n v="150"/>
    <n v="25"/>
    <n v="107"/>
    <d v="2015-01-29T00:00:00"/>
    <n v="289"/>
    <n v="204"/>
    <n v="703"/>
    <s v="kostka"/>
    <n v="89"/>
    <n v="204"/>
    <n v="703"/>
    <x v="3"/>
  </r>
  <r>
    <n v="33"/>
    <n v="113"/>
    <n v="62"/>
    <n v="108"/>
    <d v="2015-01-30T00:00:00"/>
    <n v="122"/>
    <n v="317"/>
    <n v="765"/>
    <s v="orzech"/>
    <n v="122"/>
    <n v="57"/>
    <n v="765"/>
    <x v="3"/>
  </r>
  <r>
    <n v="142"/>
    <n v="44"/>
    <n v="92"/>
    <n v="109"/>
    <d v="2015-01-31T00:00:00"/>
    <n v="264"/>
    <n v="101"/>
    <n v="857"/>
    <s v="kostka"/>
    <n v="64"/>
    <n v="101"/>
    <n v="857"/>
    <x v="3"/>
  </r>
  <r>
    <n v="119"/>
    <n v="167"/>
    <n v="64"/>
    <n v="110"/>
    <d v="2015-02-01T00:00:00"/>
    <n v="183"/>
    <n v="268"/>
    <n v="921"/>
    <s v="orzech"/>
    <n v="183"/>
    <n v="8"/>
    <n v="921"/>
    <x v="4"/>
  </r>
  <r>
    <n v="54"/>
    <n v="109"/>
    <n v="65"/>
    <n v="111"/>
    <d v="2015-02-02T00:00:00"/>
    <n v="237"/>
    <n v="117"/>
    <n v="986"/>
    <s v="kostka"/>
    <n v="37"/>
    <n v="117"/>
    <n v="986"/>
    <x v="4"/>
  </r>
  <r>
    <n v="53"/>
    <n v="94"/>
    <n v="43"/>
    <n v="112"/>
    <d v="2015-02-03T00:00:00"/>
    <n v="90"/>
    <n v="211"/>
    <n v="1029"/>
    <s v="mial"/>
    <n v="90"/>
    <n v="211"/>
    <n v="709"/>
    <x v="4"/>
  </r>
  <r>
    <n v="165"/>
    <n v="101"/>
    <n v="8"/>
    <n v="113"/>
    <d v="2015-02-04T00:00:00"/>
    <n v="255"/>
    <n v="312"/>
    <n v="717"/>
    <s v="kostka"/>
    <n v="55"/>
    <n v="312"/>
    <n v="717"/>
    <x v="4"/>
  </r>
  <r>
    <n v="159"/>
    <n v="68"/>
    <n v="96"/>
    <n v="114"/>
    <d v="2015-02-05T00:00:00"/>
    <n v="214"/>
    <n v="380"/>
    <n v="813"/>
    <s v="kostka"/>
    <n v="14"/>
    <n v="380"/>
    <n v="813"/>
    <x v="4"/>
  </r>
  <r>
    <n v="79"/>
    <n v="119"/>
    <n v="35"/>
    <n v="115"/>
    <d v="2015-02-06T00:00:00"/>
    <n v="93"/>
    <n v="499"/>
    <n v="848"/>
    <s v="orzech"/>
    <n v="93"/>
    <n v="239"/>
    <n v="848"/>
    <x v="4"/>
  </r>
  <r>
    <n v="128"/>
    <n v="148"/>
    <n v="77"/>
    <n v="116"/>
    <d v="2015-02-07T00:00:00"/>
    <n v="221"/>
    <n v="387"/>
    <n v="925"/>
    <s v="kostka"/>
    <n v="21"/>
    <n v="387"/>
    <n v="925"/>
    <x v="4"/>
  </r>
  <r>
    <n v="195"/>
    <n v="39"/>
    <n v="77"/>
    <n v="117"/>
    <d v="2015-02-08T00:00:00"/>
    <n v="216"/>
    <n v="426"/>
    <n v="1002"/>
    <s v="kostka"/>
    <n v="16"/>
    <n v="426"/>
    <n v="1002"/>
    <x v="4"/>
  </r>
  <r>
    <n v="87"/>
    <n v="8"/>
    <n v="17"/>
    <n v="118"/>
    <d v="2015-02-09T00:00:00"/>
    <n v="103"/>
    <n v="434"/>
    <n v="1019"/>
    <s v="orzech"/>
    <n v="103"/>
    <n v="174"/>
    <n v="1019"/>
    <x v="4"/>
  </r>
  <r>
    <n v="114"/>
    <n v="124"/>
    <n v="94"/>
    <n v="119"/>
    <d v="2015-02-10T00:00:00"/>
    <n v="217"/>
    <n v="298"/>
    <n v="1113"/>
    <s v="kostka"/>
    <n v="17"/>
    <n v="298"/>
    <n v="1113"/>
    <x v="4"/>
  </r>
  <r>
    <n v="126"/>
    <n v="122"/>
    <n v="39"/>
    <n v="120"/>
    <d v="2015-02-11T00:00:00"/>
    <n v="143"/>
    <n v="420"/>
    <n v="1152"/>
    <s v="orzech"/>
    <n v="143"/>
    <n v="160"/>
    <n v="1152"/>
    <x v="4"/>
  </r>
  <r>
    <n v="96"/>
    <n v="113"/>
    <n v="28"/>
    <n v="121"/>
    <d v="2015-02-12T00:00:00"/>
    <n v="239"/>
    <n v="273"/>
    <n v="1180"/>
    <s v="kostka"/>
    <n v="39"/>
    <n v="273"/>
    <n v="1180"/>
    <x v="4"/>
  </r>
  <r>
    <n v="165"/>
    <n v="4"/>
    <n v="83"/>
    <n v="122"/>
    <d v="2015-02-13T00:00:00"/>
    <n v="204"/>
    <n v="277"/>
    <n v="1263"/>
    <s v="kostka"/>
    <n v="4"/>
    <n v="277"/>
    <n v="1263"/>
    <x v="4"/>
  </r>
  <r>
    <n v="1"/>
    <n v="117"/>
    <n v="76"/>
    <n v="123"/>
    <d v="2015-02-14T00:00:00"/>
    <n v="5"/>
    <n v="394"/>
    <n v="1339"/>
    <s v="orzech"/>
    <n v="5"/>
    <n v="134"/>
    <n v="1339"/>
    <x v="4"/>
  </r>
  <r>
    <n v="107"/>
    <n v="70"/>
    <n v="28"/>
    <n v="124"/>
    <d v="2015-02-15T00:00:00"/>
    <n v="112"/>
    <n v="204"/>
    <n v="1367"/>
    <s v="mial"/>
    <n v="112"/>
    <n v="204"/>
    <n v="1047"/>
    <x v="4"/>
  </r>
  <r>
    <n v="83"/>
    <n v="81"/>
    <n v="1"/>
    <n v="125"/>
    <d v="2015-02-16T00:00:00"/>
    <n v="195"/>
    <n v="285"/>
    <n v="1048"/>
    <s v="orzech"/>
    <n v="195"/>
    <n v="25"/>
    <n v="1048"/>
    <x v="4"/>
  </r>
  <r>
    <n v="43"/>
    <n v="109"/>
    <n v="50"/>
    <n v="126"/>
    <d v="2015-02-17T00:00:00"/>
    <n v="238"/>
    <n v="134"/>
    <n v="1098"/>
    <s v="kostka"/>
    <n v="38"/>
    <n v="134"/>
    <n v="1098"/>
    <x v="4"/>
  </r>
  <r>
    <n v="52"/>
    <n v="110"/>
    <n v="19"/>
    <n v="127"/>
    <d v="2015-02-18T00:00:00"/>
    <n v="90"/>
    <n v="244"/>
    <n v="1117"/>
    <s v="mial"/>
    <n v="90"/>
    <n v="244"/>
    <n v="797"/>
    <x v="4"/>
  </r>
  <r>
    <n v="104"/>
    <n v="132"/>
    <n v="57"/>
    <n v="128"/>
    <d v="2015-02-19T00:00:00"/>
    <n v="194"/>
    <n v="376"/>
    <n v="854"/>
    <s v="orzech"/>
    <n v="194"/>
    <n v="116"/>
    <n v="854"/>
    <x v="4"/>
  </r>
  <r>
    <n v="57"/>
    <n v="150"/>
    <n v="36"/>
    <n v="129"/>
    <d v="2015-02-20T00:00:00"/>
    <n v="251"/>
    <n v="266"/>
    <n v="890"/>
    <s v="kostka"/>
    <n v="51"/>
    <n v="266"/>
    <n v="890"/>
    <x v="4"/>
  </r>
  <r>
    <n v="86"/>
    <n v="183"/>
    <n v="0"/>
    <n v="130"/>
    <d v="2015-02-21T00:00:00"/>
    <n v="137"/>
    <n v="449"/>
    <n v="890"/>
    <s v="orzech"/>
    <n v="137"/>
    <n v="189"/>
    <n v="890"/>
    <x v="4"/>
  </r>
  <r>
    <n v="108"/>
    <n v="20"/>
    <n v="87"/>
    <n v="131"/>
    <d v="2015-02-22T00:00:00"/>
    <n v="245"/>
    <n v="209"/>
    <n v="977"/>
    <s v="kostka"/>
    <n v="45"/>
    <n v="209"/>
    <n v="977"/>
    <x v="4"/>
  </r>
  <r>
    <n v="102"/>
    <n v="142"/>
    <n v="20"/>
    <n v="132"/>
    <d v="2015-02-23T00:00:00"/>
    <n v="147"/>
    <n v="351"/>
    <n v="997"/>
    <s v="orzech"/>
    <n v="147"/>
    <n v="91"/>
    <n v="997"/>
    <x v="4"/>
  </r>
  <r>
    <n v="81"/>
    <n v="133"/>
    <n v="25"/>
    <n v="133"/>
    <d v="2015-02-24T00:00:00"/>
    <n v="228"/>
    <n v="224"/>
    <n v="1022"/>
    <s v="kostka"/>
    <n v="28"/>
    <n v="224"/>
    <n v="1022"/>
    <x v="4"/>
  </r>
  <r>
    <n v="59"/>
    <n v="87"/>
    <n v="10"/>
    <n v="134"/>
    <d v="2015-02-25T00:00:00"/>
    <n v="87"/>
    <n v="311"/>
    <n v="1032"/>
    <s v="orzech"/>
    <n v="87"/>
    <n v="51"/>
    <n v="1032"/>
    <x v="4"/>
  </r>
  <r>
    <n v="21"/>
    <n v="75"/>
    <n v="65"/>
    <n v="135"/>
    <d v="2015-02-26T00:00:00"/>
    <n v="108"/>
    <n v="126"/>
    <n v="1097"/>
    <s v="mial"/>
    <n v="108"/>
    <n v="126"/>
    <n v="777"/>
    <x v="4"/>
  </r>
  <r>
    <n v="79"/>
    <n v="14"/>
    <n v="27"/>
    <n v="136"/>
    <d v="2015-02-27T00:00:00"/>
    <n v="187"/>
    <n v="140"/>
    <n v="804"/>
    <s v="mial"/>
    <n v="187"/>
    <n v="140"/>
    <n v="484"/>
    <x v="4"/>
  </r>
  <r>
    <n v="56"/>
    <n v="12"/>
    <n v="25"/>
    <n v="137"/>
    <d v="2015-02-28T00:00:00"/>
    <n v="243"/>
    <n v="152"/>
    <n v="509"/>
    <s v="kostka"/>
    <n v="43"/>
    <n v="152"/>
    <n v="509"/>
    <x v="4"/>
  </r>
  <r>
    <n v="195"/>
    <n v="90"/>
    <n v="56"/>
    <n v="138"/>
    <d v="2015-03-01T00:00:00"/>
    <n v="238"/>
    <n v="242"/>
    <n v="565"/>
    <s v="kostka"/>
    <n v="38"/>
    <n v="242"/>
    <n v="565"/>
    <x v="5"/>
  </r>
  <r>
    <n v="113"/>
    <n v="90"/>
    <n v="24"/>
    <n v="139"/>
    <d v="2015-03-02T00:00:00"/>
    <n v="151"/>
    <n v="332"/>
    <n v="589"/>
    <s v="orzech"/>
    <n v="151"/>
    <n v="72"/>
    <n v="589"/>
    <x v="5"/>
  </r>
  <r>
    <n v="93"/>
    <n v="139"/>
    <n v="47"/>
    <n v="140"/>
    <d v="2015-03-03T00:00:00"/>
    <n v="244"/>
    <n v="211"/>
    <n v="636"/>
    <s v="kostka"/>
    <n v="44"/>
    <n v="211"/>
    <n v="636"/>
    <x v="5"/>
  </r>
  <r>
    <n v="93"/>
    <n v="147"/>
    <n v="26"/>
    <n v="141"/>
    <d v="2015-03-04T00:00:00"/>
    <n v="137"/>
    <n v="358"/>
    <n v="662"/>
    <s v="orzech"/>
    <n v="137"/>
    <n v="98"/>
    <n v="662"/>
    <x v="5"/>
  </r>
  <r>
    <n v="79"/>
    <n v="145"/>
    <n v="36"/>
    <n v="142"/>
    <d v="2015-03-05T00:00:00"/>
    <n v="216"/>
    <n v="243"/>
    <n v="698"/>
    <s v="kostka"/>
    <n v="16"/>
    <n v="243"/>
    <n v="698"/>
    <x v="5"/>
  </r>
  <r>
    <n v="148"/>
    <n v="127"/>
    <n v="27"/>
    <n v="143"/>
    <d v="2015-03-06T00:00:00"/>
    <n v="164"/>
    <n v="370"/>
    <n v="725"/>
    <s v="orzech"/>
    <n v="164"/>
    <n v="110"/>
    <n v="725"/>
    <x v="5"/>
  </r>
  <r>
    <n v="132"/>
    <n v="128"/>
    <n v="37"/>
    <n v="144"/>
    <d v="2015-03-07T00:00:00"/>
    <n v="296"/>
    <n v="238"/>
    <n v="762"/>
    <s v="kostka"/>
    <n v="96"/>
    <n v="238"/>
    <n v="762"/>
    <x v="5"/>
  </r>
  <r>
    <n v="22"/>
    <n v="115"/>
    <n v="28"/>
    <n v="145"/>
    <d v="2015-03-08T00:00:00"/>
    <n v="118"/>
    <n v="353"/>
    <n v="790"/>
    <s v="orzech"/>
    <n v="118"/>
    <n v="93"/>
    <n v="790"/>
    <x v="5"/>
  </r>
  <r>
    <n v="50"/>
    <n v="99"/>
    <n v="78"/>
    <n v="146"/>
    <d v="2015-03-09T00:00:00"/>
    <n v="168"/>
    <n v="192"/>
    <n v="868"/>
    <s v="mial"/>
    <n v="168"/>
    <n v="192"/>
    <n v="548"/>
    <x v="5"/>
  </r>
  <r>
    <n v="178"/>
    <n v="146"/>
    <n v="75"/>
    <n v="147"/>
    <d v="2015-03-10T00:00:00"/>
    <n v="346"/>
    <n v="338"/>
    <n v="623"/>
    <s v="kostka"/>
    <n v="146"/>
    <n v="338"/>
    <n v="623"/>
    <x v="5"/>
  </r>
  <r>
    <n v="97"/>
    <n v="135"/>
    <n v="66"/>
    <n v="148"/>
    <d v="2015-03-11T00:00:00"/>
    <n v="243"/>
    <n v="473"/>
    <n v="689"/>
    <s v="kostka"/>
    <n v="43"/>
    <n v="473"/>
    <n v="689"/>
    <x v="5"/>
  </r>
  <r>
    <n v="138"/>
    <n v="160"/>
    <n v="6"/>
    <n v="149"/>
    <d v="2015-03-12T00:00:00"/>
    <n v="181"/>
    <n v="633"/>
    <n v="695"/>
    <s v="orzech"/>
    <n v="181"/>
    <n v="373"/>
    <n v="695"/>
    <x v="5"/>
  </r>
  <r>
    <n v="194"/>
    <n v="87"/>
    <n v="60"/>
    <n v="150"/>
    <d v="2015-03-13T00:00:00"/>
    <n v="375"/>
    <n v="460"/>
    <n v="755"/>
    <s v="kostka"/>
    <n v="175"/>
    <n v="460"/>
    <n v="755"/>
    <x v="5"/>
  </r>
  <r>
    <n v="86"/>
    <n v="21"/>
    <n v="45"/>
    <n v="151"/>
    <d v="2015-03-14T00:00:00"/>
    <n v="261"/>
    <n v="481"/>
    <n v="800"/>
    <s v="kostka"/>
    <n v="61"/>
    <n v="481"/>
    <n v="800"/>
    <x v="5"/>
  </r>
  <r>
    <n v="26"/>
    <n v="60"/>
    <n v="44"/>
    <n v="152"/>
    <d v="2015-03-15T00:00:00"/>
    <n v="87"/>
    <n v="541"/>
    <n v="844"/>
    <s v="orzech"/>
    <n v="87"/>
    <n v="281"/>
    <n v="844"/>
    <x v="5"/>
  </r>
  <r>
    <n v="28"/>
    <n v="35"/>
    <n v="96"/>
    <n v="153"/>
    <d v="2015-03-16T00:00:00"/>
    <n v="115"/>
    <n v="316"/>
    <n v="940"/>
    <s v="orzech"/>
    <n v="115"/>
    <n v="56"/>
    <n v="940"/>
    <x v="5"/>
  </r>
  <r>
    <n v="53"/>
    <n v="100"/>
    <n v="64"/>
    <n v="154"/>
    <d v="2015-03-17T00:00:00"/>
    <n v="168"/>
    <n v="156"/>
    <n v="1004"/>
    <s v="mial"/>
    <n v="168"/>
    <n v="156"/>
    <n v="684"/>
    <x v="5"/>
  </r>
  <r>
    <n v="168"/>
    <n v="64"/>
    <n v="46"/>
    <n v="155"/>
    <d v="2015-03-18T00:00:00"/>
    <n v="336"/>
    <n v="220"/>
    <n v="730"/>
    <s v="kostka"/>
    <n v="136"/>
    <n v="220"/>
    <n v="730"/>
    <x v="5"/>
  </r>
  <r>
    <n v="77"/>
    <n v="60"/>
    <n v="35"/>
    <n v="156"/>
    <d v="2015-03-19T00:00:00"/>
    <n v="213"/>
    <n v="280"/>
    <n v="765"/>
    <s v="kostka"/>
    <n v="13"/>
    <n v="280"/>
    <n v="765"/>
    <x v="5"/>
  </r>
  <r>
    <n v="17"/>
    <n v="80"/>
    <n v="30"/>
    <n v="157"/>
    <d v="2015-03-20T00:00:00"/>
    <n v="30"/>
    <n v="360"/>
    <n v="795"/>
    <s v="orzech"/>
    <n v="30"/>
    <n v="100"/>
    <n v="795"/>
    <x v="5"/>
  </r>
  <r>
    <n v="175"/>
    <n v="47"/>
    <n v="25"/>
    <n v="158"/>
    <d v="2015-03-21T00:00:00"/>
    <n v="205"/>
    <n v="147"/>
    <n v="820"/>
    <s v="kostka"/>
    <n v="5"/>
    <n v="147"/>
    <n v="820"/>
    <x v="5"/>
  </r>
  <r>
    <n v="164"/>
    <n v="60"/>
    <n v="22"/>
    <n v="159"/>
    <d v="2015-03-22T00:00:00"/>
    <n v="169"/>
    <n v="207"/>
    <n v="842"/>
    <s v="mial"/>
    <n v="169"/>
    <n v="207"/>
    <n v="522"/>
    <x v="5"/>
  </r>
  <r>
    <n v="199"/>
    <n v="80"/>
    <n v="45"/>
    <n v="160"/>
    <d v="2015-03-23T00:00:00"/>
    <n v="368"/>
    <n v="287"/>
    <n v="567"/>
    <s v="kostka"/>
    <n v="168"/>
    <n v="287"/>
    <n v="567"/>
    <x v="5"/>
  </r>
  <r>
    <n v="111"/>
    <n v="92"/>
    <n v="45"/>
    <n v="161"/>
    <d v="2015-03-24T00:00:00"/>
    <n v="279"/>
    <n v="379"/>
    <n v="612"/>
    <s v="kostka"/>
    <n v="79"/>
    <n v="379"/>
    <n v="612"/>
    <x v="5"/>
  </r>
  <r>
    <n v="58"/>
    <n v="90"/>
    <n v="40"/>
    <n v="162"/>
    <d v="2015-03-25T00:00:00"/>
    <n v="137"/>
    <n v="469"/>
    <n v="652"/>
    <s v="orzech"/>
    <n v="137"/>
    <n v="209"/>
    <n v="652"/>
    <x v="5"/>
  </r>
  <r>
    <n v="59"/>
    <n v="164"/>
    <n v="47"/>
    <n v="163"/>
    <d v="2015-03-26T00:00:00"/>
    <n v="196"/>
    <n v="373"/>
    <n v="699"/>
    <s v="orzech"/>
    <n v="196"/>
    <n v="113"/>
    <n v="699"/>
    <x v="5"/>
  </r>
  <r>
    <n v="158"/>
    <n v="120"/>
    <n v="30"/>
    <n v="164"/>
    <d v="2015-03-27T00:00:00"/>
    <n v="354"/>
    <n v="233"/>
    <n v="729"/>
    <s v="kostka"/>
    <n v="154"/>
    <n v="233"/>
    <n v="729"/>
    <x v="5"/>
  </r>
  <r>
    <n v="84"/>
    <n v="90"/>
    <n v="30"/>
    <n v="165"/>
    <d v="2015-03-28T00:00:00"/>
    <n v="238"/>
    <n v="323"/>
    <n v="759"/>
    <s v="kostka"/>
    <n v="38"/>
    <n v="323"/>
    <n v="759"/>
    <x v="5"/>
  </r>
  <r>
    <n v="64"/>
    <n v="61"/>
    <n v="60"/>
    <n v="166"/>
    <d v="2015-03-29T00:00:00"/>
    <n v="102"/>
    <n v="384"/>
    <n v="819"/>
    <s v="orzech"/>
    <n v="102"/>
    <n v="124"/>
    <n v="819"/>
    <x v="5"/>
  </r>
  <r>
    <n v="125"/>
    <n v="84"/>
    <n v="40"/>
    <n v="167"/>
    <d v="2015-03-30T00:00:00"/>
    <n v="227"/>
    <n v="208"/>
    <n v="859"/>
    <s v="kostka"/>
    <n v="27"/>
    <n v="208"/>
    <n v="859"/>
    <x v="5"/>
  </r>
  <r>
    <n v="148"/>
    <n v="110"/>
    <n v="50"/>
    <n v="168"/>
    <d v="2015-03-31T00:00:00"/>
    <n v="175"/>
    <n v="318"/>
    <n v="909"/>
    <s v="orzech"/>
    <n v="175"/>
    <n v="58"/>
    <n v="909"/>
    <x v="5"/>
  </r>
  <r>
    <n v="172"/>
    <n v="100"/>
    <n v="30"/>
    <n v="169"/>
    <d v="2015-04-01T00:00:00"/>
    <n v="347"/>
    <n v="158"/>
    <n v="939"/>
    <s v="kostka"/>
    <n v="147"/>
    <n v="158"/>
    <n v="939"/>
    <x v="6"/>
  </r>
  <r>
    <n v="103"/>
    <n v="60"/>
    <n v="40"/>
    <n v="170"/>
    <d v="2015-04-02T00:00:00"/>
    <n v="250"/>
    <n v="218"/>
    <n v="979"/>
    <s v="kostka"/>
    <n v="50"/>
    <n v="218"/>
    <n v="979"/>
    <x v="6"/>
  </r>
  <r>
    <n v="191"/>
    <n v="41"/>
    <n v="52"/>
    <n v="171"/>
    <d v="2015-04-03T00:00:00"/>
    <n v="241"/>
    <n v="259"/>
    <n v="1031"/>
    <s v="kostka"/>
    <n v="41"/>
    <n v="259"/>
    <n v="1031"/>
    <x v="6"/>
  </r>
  <r>
    <n v="128"/>
    <n v="98"/>
    <n v="40"/>
    <n v="172"/>
    <d v="2015-04-04T00:00:00"/>
    <n v="169"/>
    <n v="357"/>
    <n v="1071"/>
    <s v="orzech"/>
    <n v="169"/>
    <n v="97"/>
    <n v="1071"/>
    <x v="6"/>
  </r>
  <r>
    <n v="75"/>
    <n v="87"/>
    <n v="47"/>
    <n v="173"/>
    <d v="2015-04-05T00:00:00"/>
    <n v="244"/>
    <n v="184"/>
    <n v="1118"/>
    <s v="kostka"/>
    <n v="44"/>
    <n v="184"/>
    <n v="1118"/>
    <x v="6"/>
  </r>
  <r>
    <n v="38"/>
    <n v="100"/>
    <n v="50"/>
    <n v="174"/>
    <d v="2015-04-06T00:00:00"/>
    <n v="82"/>
    <n v="284"/>
    <n v="1168"/>
    <s v="orzech"/>
    <n v="82"/>
    <n v="24"/>
    <n v="1168"/>
    <x v="6"/>
  </r>
  <r>
    <n v="80"/>
    <n v="40"/>
    <n v="30"/>
    <n v="175"/>
    <d v="2015-04-07T00:00:00"/>
    <n v="162"/>
    <n v="64"/>
    <n v="1198"/>
    <s v="mial"/>
    <n v="162"/>
    <n v="64"/>
    <n v="878"/>
    <x v="6"/>
  </r>
  <r>
    <n v="55"/>
    <n v="60"/>
    <n v="50"/>
    <n v="176"/>
    <d v="2015-04-08T00:00:00"/>
    <n v="217"/>
    <n v="124"/>
    <n v="928"/>
    <s v="kostka"/>
    <n v="17"/>
    <n v="124"/>
    <n v="928"/>
    <x v="6"/>
  </r>
  <r>
    <n v="10"/>
    <n v="80"/>
    <n v="48"/>
    <n v="177"/>
    <d v="2015-04-09T00:00:00"/>
    <n v="27"/>
    <n v="204"/>
    <n v="976"/>
    <s v="mial"/>
    <n v="27"/>
    <n v="204"/>
    <n v="656"/>
    <x v="6"/>
  </r>
  <r>
    <n v="95"/>
    <n v="60"/>
    <n v="51"/>
    <n v="178"/>
    <d v="2015-04-10T00:00:00"/>
    <n v="122"/>
    <n v="264"/>
    <n v="707"/>
    <s v="orzech"/>
    <n v="122"/>
    <n v="4"/>
    <n v="707"/>
    <x v="6"/>
  </r>
  <r>
    <n v="90"/>
    <n v="100"/>
    <n v="50"/>
    <n v="179"/>
    <d v="2015-04-11T00:00:00"/>
    <n v="212"/>
    <n v="104"/>
    <n v="757"/>
    <s v="kostka"/>
    <n v="12"/>
    <n v="104"/>
    <n v="757"/>
    <x v="6"/>
  </r>
  <r>
    <n v="186"/>
    <n v="60"/>
    <n v="92"/>
    <n v="180"/>
    <d v="2015-04-12T00:00:00"/>
    <n v="198"/>
    <n v="164"/>
    <n v="849"/>
    <s v="mial"/>
    <n v="198"/>
    <n v="164"/>
    <n v="529"/>
    <x v="6"/>
  </r>
  <r>
    <n v="2"/>
    <n v="40"/>
    <n v="50"/>
    <n v="181"/>
    <d v="2015-04-13T00:00:00"/>
    <n v="200"/>
    <n v="204"/>
    <n v="579"/>
    <s v="kostka"/>
    <n v="0"/>
    <n v="204"/>
    <n v="579"/>
    <x v="6"/>
  </r>
  <r>
    <n v="136"/>
    <n v="20"/>
    <n v="66"/>
    <n v="182"/>
    <d v="2015-04-14T00:00:00"/>
    <n v="136"/>
    <n v="224"/>
    <n v="645"/>
    <s v="mial"/>
    <n v="136"/>
    <n v="224"/>
    <n v="325"/>
    <x v="6"/>
  </r>
  <r>
    <n v="4"/>
    <n v="20"/>
    <n v="10"/>
    <n v="183"/>
    <d v="2015-04-15T00:00:00"/>
    <n v="140"/>
    <n v="244"/>
    <n v="335"/>
    <s v="mial"/>
    <n v="140"/>
    <n v="244"/>
    <n v="15"/>
    <x v="6"/>
  </r>
  <r>
    <m/>
    <m/>
    <m/>
    <m/>
    <m/>
    <m/>
    <m/>
    <m/>
    <m/>
    <m/>
    <m/>
    <m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n v="0"/>
    <n v="0"/>
    <n v="0"/>
    <n v="0"/>
    <d v="2014-10-14T00:00:00"/>
    <n v="80"/>
    <n v="80"/>
    <n v="80"/>
    <x v="0"/>
    <n v="80"/>
    <n v="80"/>
    <n v="80"/>
  </r>
  <r>
    <n v="200"/>
    <n v="120"/>
    <n v="81"/>
    <n v="1"/>
    <d v="2014-10-15T00:00:00"/>
    <n v="280"/>
    <n v="200"/>
    <n v="161"/>
    <x v="1"/>
    <n v="80"/>
    <n v="200"/>
    <n v="161"/>
  </r>
  <r>
    <n v="100"/>
    <n v="135"/>
    <n v="33"/>
    <n v="2"/>
    <d v="2014-10-16T00:00:00"/>
    <n v="180"/>
    <n v="335"/>
    <n v="194"/>
    <x v="2"/>
    <n v="180"/>
    <n v="75"/>
    <n v="194"/>
  </r>
  <r>
    <n v="50"/>
    <n v="29"/>
    <n v="85"/>
    <n v="3"/>
    <d v="2014-10-17T00:00:00"/>
    <n v="230"/>
    <n v="104"/>
    <n v="279"/>
    <x v="1"/>
    <n v="30"/>
    <n v="104"/>
    <n v="279"/>
  </r>
  <r>
    <n v="68"/>
    <n v="107"/>
    <n v="84"/>
    <n v="4"/>
    <d v="2014-10-18T00:00:00"/>
    <n v="98"/>
    <n v="211"/>
    <n v="363"/>
    <x v="3"/>
    <n v="98"/>
    <n v="211"/>
    <n v="43"/>
  </r>
  <r>
    <n v="75"/>
    <n v="49"/>
    <n v="23"/>
    <n v="5"/>
    <d v="2014-10-19T00:00:00"/>
    <n v="173"/>
    <n v="260"/>
    <n v="66"/>
    <x v="2"/>
    <n v="173"/>
    <n v="0"/>
    <n v="66"/>
  </r>
  <r>
    <n v="109"/>
    <n v="90"/>
    <n v="48"/>
    <n v="6"/>
    <d v="2014-10-20T00:00:00"/>
    <n v="282"/>
    <n v="90"/>
    <n v="114"/>
    <x v="1"/>
    <n v="82"/>
    <n v="90"/>
    <n v="114"/>
  </r>
  <r>
    <n v="161"/>
    <n v="2"/>
    <n v="16"/>
    <n v="7"/>
    <d v="2014-10-21T00:00:00"/>
    <n v="243"/>
    <n v="92"/>
    <n v="130"/>
    <x v="1"/>
    <n v="43"/>
    <n v="92"/>
    <n v="130"/>
  </r>
  <r>
    <n v="97"/>
    <n v="129"/>
    <n v="43"/>
    <n v="8"/>
    <d v="2014-10-22T00:00:00"/>
    <n v="140"/>
    <n v="221"/>
    <n v="173"/>
    <x v="0"/>
    <n v="140"/>
    <n v="221"/>
    <n v="173"/>
  </r>
  <r>
    <n v="25"/>
    <n v="186"/>
    <n v="4"/>
    <n v="9"/>
    <d v="2014-10-23T00:00:00"/>
    <n v="165"/>
    <n v="407"/>
    <n v="177"/>
    <x v="2"/>
    <n v="165"/>
    <n v="147"/>
    <n v="177"/>
  </r>
  <r>
    <n v="113"/>
    <n v="97"/>
    <n v="97"/>
    <n v="10"/>
    <d v="2014-10-24T00:00:00"/>
    <n v="278"/>
    <n v="244"/>
    <n v="274"/>
    <x v="1"/>
    <n v="78"/>
    <n v="244"/>
    <n v="274"/>
  </r>
  <r>
    <n v="70"/>
    <n v="12"/>
    <n v="53"/>
    <n v="11"/>
    <d v="2014-10-25T00:00:00"/>
    <n v="148"/>
    <n v="256"/>
    <n v="327"/>
    <x v="3"/>
    <n v="148"/>
    <n v="256"/>
    <n v="7"/>
  </r>
  <r>
    <n v="117"/>
    <n v="142"/>
    <n v="90"/>
    <n v="12"/>
    <d v="2014-10-26T00:00:00"/>
    <n v="265"/>
    <n v="398"/>
    <n v="97"/>
    <x v="1"/>
    <n v="65"/>
    <n v="398"/>
    <n v="97"/>
  </r>
  <r>
    <n v="189"/>
    <n v="28"/>
    <n v="43"/>
    <n v="13"/>
    <d v="2014-10-27T00:00:00"/>
    <n v="254"/>
    <n v="426"/>
    <n v="140"/>
    <x v="1"/>
    <n v="54"/>
    <n v="426"/>
    <n v="140"/>
  </r>
  <r>
    <n v="140"/>
    <n v="191"/>
    <n v="40"/>
    <n v="14"/>
    <d v="2014-10-28T00:00:00"/>
    <n v="194"/>
    <n v="617"/>
    <n v="180"/>
    <x v="2"/>
    <n v="194"/>
    <n v="357"/>
    <n v="180"/>
  </r>
  <r>
    <n v="167"/>
    <n v="48"/>
    <n v="30"/>
    <n v="15"/>
    <d v="2014-10-29T00:00:00"/>
    <n v="361"/>
    <n v="405"/>
    <n v="210"/>
    <x v="1"/>
    <n v="161"/>
    <n v="405"/>
    <n v="210"/>
  </r>
  <r>
    <n v="0"/>
    <n v="154"/>
    <n v="68"/>
    <n v="16"/>
    <d v="2014-10-30T00:00:00"/>
    <n v="161"/>
    <n v="559"/>
    <n v="278"/>
    <x v="2"/>
    <n v="161"/>
    <n v="299"/>
    <n v="278"/>
  </r>
  <r>
    <n v="61"/>
    <n v="139"/>
    <n v="77"/>
    <n v="17"/>
    <d v="2014-10-31T00:00:00"/>
    <n v="222"/>
    <n v="438"/>
    <n v="355"/>
    <x v="1"/>
    <n v="22"/>
    <n v="438"/>
    <n v="355"/>
  </r>
  <r>
    <n v="18"/>
    <n v="163"/>
    <n v="75"/>
    <n v="18"/>
    <d v="2014-11-01T00:00:00"/>
    <n v="40"/>
    <n v="601"/>
    <n v="430"/>
    <x v="2"/>
    <n v="40"/>
    <n v="341"/>
    <n v="430"/>
  </r>
  <r>
    <n v="43"/>
    <n v="169"/>
    <n v="0"/>
    <n v="19"/>
    <d v="2014-11-02T00:00:00"/>
    <n v="83"/>
    <n v="510"/>
    <n v="430"/>
    <x v="2"/>
    <n v="83"/>
    <n v="250"/>
    <n v="430"/>
  </r>
  <r>
    <n v="160"/>
    <n v="135"/>
    <n v="34"/>
    <n v="20"/>
    <d v="2014-11-03T00:00:00"/>
    <n v="243"/>
    <n v="385"/>
    <n v="464"/>
    <x v="1"/>
    <n v="43"/>
    <n v="385"/>
    <n v="464"/>
  </r>
  <r>
    <n v="150"/>
    <n v="89"/>
    <n v="17"/>
    <n v="21"/>
    <d v="2014-11-04T00:00:00"/>
    <n v="193"/>
    <n v="474"/>
    <n v="481"/>
    <x v="2"/>
    <n v="193"/>
    <n v="214"/>
    <n v="481"/>
  </r>
  <r>
    <n v="57"/>
    <n v="109"/>
    <n v="93"/>
    <n v="22"/>
    <d v="2014-11-05T00:00:00"/>
    <n v="250"/>
    <n v="323"/>
    <n v="574"/>
    <x v="1"/>
    <n v="50"/>
    <n v="323"/>
    <n v="574"/>
  </r>
  <r>
    <n v="62"/>
    <n v="80"/>
    <n v="62"/>
    <n v="23"/>
    <d v="2014-11-06T00:00:00"/>
    <n v="112"/>
    <n v="403"/>
    <n v="636"/>
    <x v="2"/>
    <n v="112"/>
    <n v="143"/>
    <n v="636"/>
  </r>
  <r>
    <n v="162"/>
    <n v="62"/>
    <n v="88"/>
    <n v="24"/>
    <d v="2014-11-07T00:00:00"/>
    <n v="274"/>
    <n v="205"/>
    <n v="724"/>
    <x v="1"/>
    <n v="74"/>
    <n v="205"/>
    <n v="724"/>
  </r>
  <r>
    <n v="142"/>
    <n v="79"/>
    <n v="76"/>
    <n v="25"/>
    <d v="2014-11-08T00:00:00"/>
    <n v="216"/>
    <n v="284"/>
    <n v="800"/>
    <x v="1"/>
    <n v="16"/>
    <n v="284"/>
    <n v="800"/>
  </r>
  <r>
    <n v="7"/>
    <n v="30"/>
    <n v="68"/>
    <n v="26"/>
    <d v="2014-11-09T00:00:00"/>
    <n v="23"/>
    <n v="314"/>
    <n v="868"/>
    <x v="2"/>
    <n v="23"/>
    <n v="54"/>
    <n v="868"/>
  </r>
  <r>
    <n v="116"/>
    <n v="6"/>
    <n v="88"/>
    <n v="27"/>
    <d v="2014-11-10T00:00:00"/>
    <n v="139"/>
    <n v="60"/>
    <n v="956"/>
    <x v="3"/>
    <n v="139"/>
    <n v="60"/>
    <n v="636"/>
  </r>
  <r>
    <n v="0"/>
    <n v="1"/>
    <n v="47"/>
    <n v="28"/>
    <d v="2014-11-11T00:00:00"/>
    <n v="139"/>
    <n v="61"/>
    <n v="683"/>
    <x v="3"/>
    <n v="139"/>
    <n v="61"/>
    <n v="363"/>
  </r>
  <r>
    <n v="78"/>
    <n v="84"/>
    <n v="16"/>
    <n v="29"/>
    <d v="2014-11-12T00:00:00"/>
    <n v="217"/>
    <n v="145"/>
    <n v="379"/>
    <x v="1"/>
    <n v="17"/>
    <n v="145"/>
    <n v="379"/>
  </r>
  <r>
    <n v="112"/>
    <n v="140"/>
    <n v="97"/>
    <n v="30"/>
    <d v="2014-11-13T00:00:00"/>
    <n v="129"/>
    <n v="285"/>
    <n v="476"/>
    <x v="2"/>
    <n v="129"/>
    <n v="25"/>
    <n v="476"/>
  </r>
  <r>
    <n v="109"/>
    <n v="74"/>
    <n v="53"/>
    <n v="31"/>
    <d v="2014-11-14T00:00:00"/>
    <n v="238"/>
    <n v="99"/>
    <n v="529"/>
    <x v="1"/>
    <n v="38"/>
    <n v="99"/>
    <n v="529"/>
  </r>
  <r>
    <n v="121"/>
    <n v="77"/>
    <n v="70"/>
    <n v="32"/>
    <d v="2014-11-15T00:00:00"/>
    <n v="159"/>
    <n v="176"/>
    <n v="599"/>
    <x v="3"/>
    <n v="159"/>
    <n v="176"/>
    <n v="279"/>
  </r>
  <r>
    <n v="106"/>
    <n v="89"/>
    <n v="75"/>
    <n v="33"/>
    <d v="2014-11-16T00:00:00"/>
    <n v="265"/>
    <n v="265"/>
    <n v="354"/>
    <x v="1"/>
    <n v="65"/>
    <n v="265"/>
    <n v="354"/>
  </r>
  <r>
    <n v="57"/>
    <n v="119"/>
    <n v="64"/>
    <n v="34"/>
    <d v="2014-11-17T00:00:00"/>
    <n v="122"/>
    <n v="384"/>
    <n v="418"/>
    <x v="2"/>
    <n v="122"/>
    <n v="124"/>
    <n v="418"/>
  </r>
  <r>
    <n v="26"/>
    <n v="87"/>
    <n v="84"/>
    <n v="35"/>
    <d v="2014-11-18T00:00:00"/>
    <n v="148"/>
    <n v="211"/>
    <n v="502"/>
    <x v="3"/>
    <n v="148"/>
    <n v="211"/>
    <n v="182"/>
  </r>
  <r>
    <n v="79"/>
    <n v="171"/>
    <n v="75"/>
    <n v="36"/>
    <d v="2014-11-19T00:00:00"/>
    <n v="227"/>
    <n v="382"/>
    <n v="257"/>
    <x v="1"/>
    <n v="27"/>
    <n v="382"/>
    <n v="257"/>
  </r>
  <r>
    <n v="192"/>
    <n v="151"/>
    <n v="45"/>
    <n v="37"/>
    <d v="2014-11-20T00:00:00"/>
    <n v="219"/>
    <n v="533"/>
    <n v="302"/>
    <x v="1"/>
    <n v="19"/>
    <n v="533"/>
    <n v="302"/>
  </r>
  <r>
    <n v="9"/>
    <n v="64"/>
    <n v="22"/>
    <n v="38"/>
    <d v="2014-11-21T00:00:00"/>
    <n v="28"/>
    <n v="597"/>
    <n v="324"/>
    <x v="2"/>
    <n v="28"/>
    <n v="337"/>
    <n v="324"/>
  </r>
  <r>
    <n v="123"/>
    <n v="150"/>
    <n v="10"/>
    <n v="39"/>
    <d v="2014-11-22T00:00:00"/>
    <n v="151"/>
    <n v="487"/>
    <n v="334"/>
    <x v="2"/>
    <n v="151"/>
    <n v="227"/>
    <n v="334"/>
  </r>
  <r>
    <n v="87"/>
    <n v="123"/>
    <n v="33"/>
    <n v="40"/>
    <d v="2014-11-23T00:00:00"/>
    <n v="238"/>
    <n v="350"/>
    <n v="367"/>
    <x v="1"/>
    <n v="38"/>
    <n v="350"/>
    <n v="367"/>
  </r>
  <r>
    <n v="165"/>
    <n v="88"/>
    <n v="13"/>
    <n v="41"/>
    <d v="2014-11-24T00:00:00"/>
    <n v="203"/>
    <n v="438"/>
    <n v="380"/>
    <x v="1"/>
    <n v="3"/>
    <n v="438"/>
    <n v="380"/>
  </r>
  <r>
    <n v="144"/>
    <n v="78"/>
    <n v="82"/>
    <n v="42"/>
    <d v="2014-11-25T00:00:00"/>
    <n v="147"/>
    <n v="516"/>
    <n v="462"/>
    <x v="2"/>
    <n v="147"/>
    <n v="256"/>
    <n v="462"/>
  </r>
  <r>
    <n v="54"/>
    <n v="38"/>
    <n v="68"/>
    <n v="43"/>
    <d v="2014-11-26T00:00:00"/>
    <n v="201"/>
    <n v="294"/>
    <n v="530"/>
    <x v="1"/>
    <n v="1"/>
    <n v="294"/>
    <n v="530"/>
  </r>
  <r>
    <n v="188"/>
    <n v="44"/>
    <n v="86"/>
    <n v="44"/>
    <d v="2014-11-27T00:00:00"/>
    <n v="189"/>
    <n v="338"/>
    <n v="616"/>
    <x v="2"/>
    <n v="189"/>
    <n v="78"/>
    <n v="616"/>
  </r>
  <r>
    <n v="165"/>
    <n v="170"/>
    <n v="62"/>
    <n v="45"/>
    <d v="2014-11-28T00:00:00"/>
    <n v="354"/>
    <n v="248"/>
    <n v="678"/>
    <x v="1"/>
    <n v="154"/>
    <n v="248"/>
    <n v="678"/>
  </r>
  <r>
    <n v="24"/>
    <n v="94"/>
    <n v="87"/>
    <n v="46"/>
    <d v="2014-11-29T00:00:00"/>
    <n v="178"/>
    <n v="342"/>
    <n v="765"/>
    <x v="2"/>
    <n v="178"/>
    <n v="82"/>
    <n v="765"/>
  </r>
  <r>
    <n v="0"/>
    <n v="120"/>
    <n v="60"/>
    <n v="47"/>
    <d v="2014-11-30T00:00:00"/>
    <n v="178"/>
    <n v="202"/>
    <n v="825"/>
    <x v="3"/>
    <n v="178"/>
    <n v="202"/>
    <n v="505"/>
  </r>
  <r>
    <n v="101"/>
    <n v="53"/>
    <n v="62"/>
    <n v="48"/>
    <d v="2014-12-01T00:00:00"/>
    <n v="279"/>
    <n v="255"/>
    <n v="567"/>
    <x v="1"/>
    <n v="79"/>
    <n v="255"/>
    <n v="567"/>
  </r>
  <r>
    <n v="67"/>
    <n v="147"/>
    <n v="20"/>
    <n v="49"/>
    <d v="2014-12-02T00:00:00"/>
    <n v="146"/>
    <n v="402"/>
    <n v="587"/>
    <x v="2"/>
    <n v="146"/>
    <n v="142"/>
    <n v="587"/>
  </r>
  <r>
    <n v="109"/>
    <n v="99"/>
    <n v="70"/>
    <n v="50"/>
    <d v="2014-12-03T00:00:00"/>
    <n v="255"/>
    <n v="241"/>
    <n v="657"/>
    <x v="1"/>
    <n v="55"/>
    <n v="241"/>
    <n v="657"/>
  </r>
  <r>
    <n v="22"/>
    <n v="16"/>
    <n v="59"/>
    <n v="51"/>
    <d v="2014-12-04T00:00:00"/>
    <n v="77"/>
    <n v="257"/>
    <n v="716"/>
    <x v="3"/>
    <n v="77"/>
    <n v="257"/>
    <n v="396"/>
  </r>
  <r>
    <n v="5"/>
    <n v="91"/>
    <n v="73"/>
    <n v="52"/>
    <d v="2014-12-05T00:00:00"/>
    <n v="82"/>
    <n v="348"/>
    <n v="469"/>
    <x v="2"/>
    <n v="82"/>
    <n v="88"/>
    <n v="469"/>
  </r>
  <r>
    <n v="105"/>
    <n v="154"/>
    <n v="48"/>
    <n v="53"/>
    <d v="2014-12-06T00:00:00"/>
    <n v="187"/>
    <n v="242"/>
    <n v="517"/>
    <x v="3"/>
    <n v="187"/>
    <n v="242"/>
    <n v="197"/>
  </r>
  <r>
    <n v="108"/>
    <n v="5"/>
    <n v="71"/>
    <n v="54"/>
    <d v="2014-12-07T00:00:00"/>
    <n v="295"/>
    <n v="247"/>
    <n v="268"/>
    <x v="1"/>
    <n v="95"/>
    <n v="247"/>
    <n v="268"/>
  </r>
  <r>
    <n v="64"/>
    <n v="37"/>
    <n v="89"/>
    <n v="55"/>
    <d v="2014-12-08T00:00:00"/>
    <n v="159"/>
    <n v="284"/>
    <n v="357"/>
    <x v="2"/>
    <n v="159"/>
    <n v="24"/>
    <n v="357"/>
  </r>
  <r>
    <n v="114"/>
    <n v="140"/>
    <n v="36"/>
    <n v="56"/>
    <d v="2014-12-09T00:00:00"/>
    <n v="273"/>
    <n v="164"/>
    <n v="393"/>
    <x v="1"/>
    <n v="73"/>
    <n v="164"/>
    <n v="393"/>
  </r>
  <r>
    <n v="147"/>
    <n v="140"/>
    <n v="61"/>
    <n v="57"/>
    <d v="2014-12-10T00:00:00"/>
    <n v="220"/>
    <n v="304"/>
    <n v="454"/>
    <x v="1"/>
    <n v="20"/>
    <n v="304"/>
    <n v="454"/>
  </r>
  <r>
    <n v="69"/>
    <n v="120"/>
    <n v="52"/>
    <n v="58"/>
    <d v="2014-12-11T00:00:00"/>
    <n v="89"/>
    <n v="424"/>
    <n v="506"/>
    <x v="2"/>
    <n v="89"/>
    <n v="164"/>
    <n v="506"/>
  </r>
  <r>
    <n v="101"/>
    <n v="39"/>
    <n v="10"/>
    <n v="59"/>
    <d v="2014-12-12T00:00:00"/>
    <n v="190"/>
    <n v="203"/>
    <n v="516"/>
    <x v="3"/>
    <n v="190"/>
    <n v="203"/>
    <n v="196"/>
  </r>
  <r>
    <n v="158"/>
    <n v="36"/>
    <n v="79"/>
    <n v="60"/>
    <d v="2014-12-13T00:00:00"/>
    <n v="348"/>
    <n v="239"/>
    <n v="275"/>
    <x v="1"/>
    <n v="148"/>
    <n v="239"/>
    <n v="275"/>
  </r>
  <r>
    <n v="79"/>
    <n v="105"/>
    <n v="73"/>
    <n v="61"/>
    <d v="2014-12-14T00:00:00"/>
    <n v="227"/>
    <n v="344"/>
    <n v="348"/>
    <x v="1"/>
    <n v="27"/>
    <n v="344"/>
    <n v="348"/>
  </r>
  <r>
    <n v="5"/>
    <n v="24"/>
    <n v="43"/>
    <n v="62"/>
    <d v="2014-12-15T00:00:00"/>
    <n v="32"/>
    <n v="368"/>
    <n v="391"/>
    <x v="2"/>
    <n v="32"/>
    <n v="108"/>
    <n v="391"/>
  </r>
  <r>
    <n v="68"/>
    <n v="112"/>
    <n v="25"/>
    <n v="63"/>
    <d v="2014-12-16T00:00:00"/>
    <n v="100"/>
    <n v="220"/>
    <n v="416"/>
    <x v="3"/>
    <n v="100"/>
    <n v="220"/>
    <n v="96"/>
  </r>
  <r>
    <n v="37"/>
    <n v="57"/>
    <n v="81"/>
    <n v="64"/>
    <d v="2014-12-17T00:00:00"/>
    <n v="137"/>
    <n v="277"/>
    <n v="177"/>
    <x v="2"/>
    <n v="137"/>
    <n v="17"/>
    <n v="177"/>
  </r>
  <r>
    <n v="188"/>
    <n v="28"/>
    <n v="7"/>
    <n v="65"/>
    <d v="2014-12-18T00:00:00"/>
    <n v="325"/>
    <n v="45"/>
    <n v="184"/>
    <x v="1"/>
    <n v="125"/>
    <n v="45"/>
    <n v="184"/>
  </r>
  <r>
    <n v="167"/>
    <n v="41"/>
    <n v="45"/>
    <n v="66"/>
    <d v="2014-12-19T00:00:00"/>
    <n v="292"/>
    <n v="86"/>
    <n v="229"/>
    <x v="1"/>
    <n v="92"/>
    <n v="86"/>
    <n v="229"/>
  </r>
  <r>
    <n v="197"/>
    <n v="82"/>
    <n v="43"/>
    <n v="67"/>
    <d v="2014-12-20T00:00:00"/>
    <n v="289"/>
    <n v="168"/>
    <n v="272"/>
    <x v="1"/>
    <n v="89"/>
    <n v="168"/>
    <n v="272"/>
  </r>
  <r>
    <n v="54"/>
    <n v="130"/>
    <n v="50"/>
    <n v="68"/>
    <d v="2014-12-21T00:00:00"/>
    <n v="143"/>
    <n v="298"/>
    <n v="322"/>
    <x v="2"/>
    <n v="143"/>
    <n v="38"/>
    <n v="322"/>
  </r>
  <r>
    <n v="19"/>
    <n v="153"/>
    <n v="65"/>
    <n v="69"/>
    <d v="2014-12-22T00:00:00"/>
    <n v="162"/>
    <n v="191"/>
    <n v="387"/>
    <x v="3"/>
    <n v="162"/>
    <n v="191"/>
    <n v="67"/>
  </r>
  <r>
    <n v="27"/>
    <n v="160"/>
    <n v="81"/>
    <n v="70"/>
    <d v="2014-12-23T00:00:00"/>
    <n v="189"/>
    <n v="351"/>
    <n v="148"/>
    <x v="2"/>
    <n v="189"/>
    <n v="91"/>
    <n v="148"/>
  </r>
  <r>
    <n v="11"/>
    <n v="140"/>
    <n v="77"/>
    <n v="71"/>
    <d v="2014-12-24T00:00:00"/>
    <n v="200"/>
    <n v="231"/>
    <n v="225"/>
    <x v="1"/>
    <n v="0"/>
    <n v="231"/>
    <n v="225"/>
  </r>
  <r>
    <n v="182"/>
    <n v="50"/>
    <n v="22"/>
    <n v="72"/>
    <d v="2014-12-25T00:00:00"/>
    <n v="182"/>
    <n v="281"/>
    <n v="247"/>
    <x v="2"/>
    <n v="182"/>
    <n v="21"/>
    <n v="247"/>
  </r>
  <r>
    <n v="63"/>
    <n v="83"/>
    <n v="69"/>
    <n v="73"/>
    <d v="2014-12-26T00:00:00"/>
    <n v="245"/>
    <n v="104"/>
    <n v="316"/>
    <x v="1"/>
    <n v="45"/>
    <n v="104"/>
    <n v="316"/>
  </r>
  <r>
    <n v="33"/>
    <n v="59"/>
    <n v="46"/>
    <n v="74"/>
    <d v="2014-12-27T00:00:00"/>
    <n v="78"/>
    <n v="163"/>
    <n v="362"/>
    <x v="3"/>
    <n v="78"/>
    <n v="163"/>
    <n v="42"/>
  </r>
  <r>
    <n v="119"/>
    <n v="57"/>
    <n v="67"/>
    <n v="75"/>
    <d v="2014-12-28T00:00:00"/>
    <n v="197"/>
    <n v="220"/>
    <n v="109"/>
    <x v="0"/>
    <n v="197"/>
    <n v="220"/>
    <n v="109"/>
  </r>
  <r>
    <n v="58"/>
    <n v="176"/>
    <n v="16"/>
    <n v="76"/>
    <d v="2014-12-29T00:00:00"/>
    <n v="255"/>
    <n v="396"/>
    <n v="125"/>
    <x v="1"/>
    <n v="55"/>
    <n v="396"/>
    <n v="125"/>
  </r>
  <r>
    <n v="174"/>
    <n v="61"/>
    <n v="46"/>
    <n v="77"/>
    <d v="2014-12-30T00:00:00"/>
    <n v="229"/>
    <n v="457"/>
    <n v="171"/>
    <x v="1"/>
    <n v="29"/>
    <n v="457"/>
    <n v="171"/>
  </r>
  <r>
    <n v="45"/>
    <n v="154"/>
    <n v="0"/>
    <n v="78"/>
    <d v="2014-12-31T00:00:00"/>
    <n v="74"/>
    <n v="611"/>
    <n v="171"/>
    <x v="2"/>
    <n v="74"/>
    <n v="351"/>
    <n v="171"/>
  </r>
  <r>
    <n v="94"/>
    <n v="120"/>
    <n v="95"/>
    <n v="79"/>
    <d v="2015-01-01T00:00:00"/>
    <n v="168"/>
    <n v="471"/>
    <n v="266"/>
    <x v="2"/>
    <n v="168"/>
    <n v="211"/>
    <n v="266"/>
  </r>
  <r>
    <n v="12"/>
    <n v="5"/>
    <n v="42"/>
    <n v="80"/>
    <d v="2015-01-02T00:00:00"/>
    <n v="180"/>
    <n v="216"/>
    <n v="308"/>
    <x v="0"/>
    <n v="180"/>
    <n v="216"/>
    <n v="308"/>
  </r>
  <r>
    <n v="80"/>
    <n v="170"/>
    <n v="96"/>
    <n v="81"/>
    <d v="2015-01-03T00:00:00"/>
    <n v="260"/>
    <n v="386"/>
    <n v="404"/>
    <x v="1"/>
    <n v="60"/>
    <n v="386"/>
    <n v="404"/>
  </r>
  <r>
    <n v="80"/>
    <n v="10"/>
    <n v="30"/>
    <n v="82"/>
    <d v="2015-01-04T00:00:00"/>
    <n v="140"/>
    <n v="396"/>
    <n v="434"/>
    <x v="2"/>
    <n v="140"/>
    <n v="136"/>
    <n v="434"/>
  </r>
  <r>
    <n v="90"/>
    <n v="80"/>
    <n v="31"/>
    <n v="83"/>
    <d v="2015-01-05T00:00:00"/>
    <n v="230"/>
    <n v="216"/>
    <n v="465"/>
    <x v="1"/>
    <n v="30"/>
    <n v="216"/>
    <n v="465"/>
  </r>
  <r>
    <n v="130"/>
    <n v="163"/>
    <n v="92"/>
    <n v="84"/>
    <d v="2015-01-06T00:00:00"/>
    <n v="160"/>
    <n v="379"/>
    <n v="557"/>
    <x v="2"/>
    <n v="160"/>
    <n v="119"/>
    <n v="557"/>
  </r>
  <r>
    <n v="54"/>
    <n v="7"/>
    <n v="79"/>
    <n v="85"/>
    <d v="2015-01-07T00:00:00"/>
    <n v="214"/>
    <n v="126"/>
    <n v="636"/>
    <x v="1"/>
    <n v="14"/>
    <n v="126"/>
    <n v="636"/>
  </r>
  <r>
    <n v="88"/>
    <n v="125"/>
    <n v="97"/>
    <n v="86"/>
    <d v="2015-01-08T00:00:00"/>
    <n v="102"/>
    <n v="251"/>
    <n v="733"/>
    <x v="3"/>
    <n v="102"/>
    <n v="251"/>
    <n v="413"/>
  </r>
  <r>
    <n v="83"/>
    <n v="85"/>
    <n v="99"/>
    <n v="87"/>
    <d v="2015-01-09T00:00:00"/>
    <n v="185"/>
    <n v="336"/>
    <n v="512"/>
    <x v="2"/>
    <n v="185"/>
    <n v="76"/>
    <n v="512"/>
  </r>
  <r>
    <n v="139"/>
    <n v="155"/>
    <n v="11"/>
    <n v="88"/>
    <d v="2015-01-10T00:00:00"/>
    <n v="324"/>
    <n v="231"/>
    <n v="523"/>
    <x v="1"/>
    <n v="124"/>
    <n v="231"/>
    <n v="523"/>
  </r>
  <r>
    <n v="82"/>
    <n v="43"/>
    <n v="93"/>
    <n v="89"/>
    <d v="2015-01-11T00:00:00"/>
    <n v="206"/>
    <n v="274"/>
    <n v="616"/>
    <x v="1"/>
    <n v="6"/>
    <n v="274"/>
    <n v="616"/>
  </r>
  <r>
    <n v="23"/>
    <n v="40"/>
    <n v="83"/>
    <n v="90"/>
    <d v="2015-01-12T00:00:00"/>
    <n v="29"/>
    <n v="314"/>
    <n v="699"/>
    <x v="2"/>
    <n v="29"/>
    <n v="54"/>
    <n v="699"/>
  </r>
  <r>
    <n v="118"/>
    <n v="165"/>
    <n v="56"/>
    <n v="91"/>
    <d v="2015-01-13T00:00:00"/>
    <n v="147"/>
    <n v="219"/>
    <n v="755"/>
    <x v="3"/>
    <n v="147"/>
    <n v="219"/>
    <n v="435"/>
  </r>
  <r>
    <n v="59"/>
    <n v="35"/>
    <n v="17"/>
    <n v="92"/>
    <d v="2015-01-14T00:00:00"/>
    <n v="206"/>
    <n v="254"/>
    <n v="452"/>
    <x v="1"/>
    <n v="6"/>
    <n v="254"/>
    <n v="452"/>
  </r>
  <r>
    <n v="127"/>
    <n v="58"/>
    <n v="39"/>
    <n v="93"/>
    <d v="2015-01-15T00:00:00"/>
    <n v="133"/>
    <n v="312"/>
    <n v="491"/>
    <x v="2"/>
    <n v="133"/>
    <n v="52"/>
    <n v="491"/>
  </r>
  <r>
    <n v="121"/>
    <n v="175"/>
    <n v="77"/>
    <n v="94"/>
    <d v="2015-01-16T00:00:00"/>
    <n v="254"/>
    <n v="227"/>
    <n v="568"/>
    <x v="1"/>
    <n v="54"/>
    <n v="227"/>
    <n v="568"/>
  </r>
  <r>
    <n v="80"/>
    <n v="101"/>
    <n v="3"/>
    <n v="95"/>
    <d v="2015-01-17T00:00:00"/>
    <n v="134"/>
    <n v="328"/>
    <n v="571"/>
    <x v="2"/>
    <n v="134"/>
    <n v="68"/>
    <n v="571"/>
  </r>
  <r>
    <n v="189"/>
    <n v="161"/>
    <n v="53"/>
    <n v="96"/>
    <d v="2015-01-18T00:00:00"/>
    <n v="323"/>
    <n v="229"/>
    <n v="624"/>
    <x v="1"/>
    <n v="123"/>
    <n v="229"/>
    <n v="624"/>
  </r>
  <r>
    <n v="18"/>
    <n v="61"/>
    <n v="19"/>
    <n v="97"/>
    <d v="2015-01-19T00:00:00"/>
    <n v="141"/>
    <n v="290"/>
    <n v="643"/>
    <x v="2"/>
    <n v="141"/>
    <n v="30"/>
    <n v="643"/>
  </r>
  <r>
    <n v="68"/>
    <n v="127"/>
    <n v="3"/>
    <n v="98"/>
    <d v="2015-01-20T00:00:00"/>
    <n v="209"/>
    <n v="157"/>
    <n v="646"/>
    <x v="1"/>
    <n v="9"/>
    <n v="157"/>
    <n v="646"/>
  </r>
  <r>
    <n v="37"/>
    <n v="112"/>
    <n v="68"/>
    <n v="99"/>
    <d v="2015-01-21T00:00:00"/>
    <n v="46"/>
    <n v="269"/>
    <n v="714"/>
    <x v="2"/>
    <n v="46"/>
    <n v="9"/>
    <n v="714"/>
  </r>
  <r>
    <n v="40"/>
    <n v="140"/>
    <n v="15"/>
    <n v="100"/>
    <d v="2015-01-22T00:00:00"/>
    <n v="86"/>
    <n v="149"/>
    <n v="729"/>
    <x v="3"/>
    <n v="86"/>
    <n v="149"/>
    <n v="409"/>
  </r>
  <r>
    <n v="189"/>
    <n v="87"/>
    <n v="64"/>
    <n v="101"/>
    <d v="2015-01-23T00:00:00"/>
    <n v="275"/>
    <n v="236"/>
    <n v="473"/>
    <x v="1"/>
    <n v="75"/>
    <n v="236"/>
    <n v="473"/>
  </r>
  <r>
    <n v="145"/>
    <n v="18"/>
    <n v="1"/>
    <n v="102"/>
    <d v="2015-01-24T00:00:00"/>
    <n v="220"/>
    <n v="254"/>
    <n v="474"/>
    <x v="1"/>
    <n v="20"/>
    <n v="254"/>
    <n v="474"/>
  </r>
  <r>
    <n v="148"/>
    <n v="27"/>
    <n v="13"/>
    <n v="103"/>
    <d v="2015-01-25T00:00:00"/>
    <n v="168"/>
    <n v="281"/>
    <n v="487"/>
    <x v="2"/>
    <n v="168"/>
    <n v="21"/>
    <n v="487"/>
  </r>
  <r>
    <n v="127"/>
    <n v="161"/>
    <n v="31"/>
    <n v="104"/>
    <d v="2015-01-26T00:00:00"/>
    <n v="295"/>
    <n v="182"/>
    <n v="518"/>
    <x v="1"/>
    <n v="95"/>
    <n v="182"/>
    <n v="518"/>
  </r>
  <r>
    <n v="131"/>
    <n v="1"/>
    <n v="98"/>
    <n v="105"/>
    <d v="2015-01-27T00:00:00"/>
    <n v="226"/>
    <n v="183"/>
    <n v="616"/>
    <x v="1"/>
    <n v="26"/>
    <n v="183"/>
    <n v="616"/>
  </r>
  <r>
    <n v="142"/>
    <n v="131"/>
    <n v="62"/>
    <n v="106"/>
    <d v="2015-01-28T00:00:00"/>
    <n v="168"/>
    <n v="314"/>
    <n v="678"/>
    <x v="2"/>
    <n v="168"/>
    <n v="54"/>
    <n v="678"/>
  </r>
  <r>
    <n v="121"/>
    <n v="150"/>
    <n v="25"/>
    <n v="107"/>
    <d v="2015-01-29T00:00:00"/>
    <n v="289"/>
    <n v="204"/>
    <n v="703"/>
    <x v="1"/>
    <n v="89"/>
    <n v="204"/>
    <n v="703"/>
  </r>
  <r>
    <n v="33"/>
    <n v="113"/>
    <n v="62"/>
    <n v="108"/>
    <d v="2015-01-30T00:00:00"/>
    <n v="122"/>
    <n v="317"/>
    <n v="765"/>
    <x v="2"/>
    <n v="122"/>
    <n v="57"/>
    <n v="765"/>
  </r>
  <r>
    <n v="142"/>
    <n v="44"/>
    <n v="92"/>
    <n v="109"/>
    <d v="2015-01-31T00:00:00"/>
    <n v="264"/>
    <n v="101"/>
    <n v="857"/>
    <x v="1"/>
    <n v="64"/>
    <n v="101"/>
    <n v="857"/>
  </r>
  <r>
    <n v="119"/>
    <n v="167"/>
    <n v="64"/>
    <n v="110"/>
    <d v="2015-02-01T00:00:00"/>
    <n v="183"/>
    <n v="268"/>
    <n v="921"/>
    <x v="2"/>
    <n v="183"/>
    <n v="8"/>
    <n v="921"/>
  </r>
  <r>
    <n v="54"/>
    <n v="109"/>
    <n v="65"/>
    <n v="111"/>
    <d v="2015-02-02T00:00:00"/>
    <n v="237"/>
    <n v="117"/>
    <n v="986"/>
    <x v="1"/>
    <n v="37"/>
    <n v="117"/>
    <n v="986"/>
  </r>
  <r>
    <n v="53"/>
    <n v="94"/>
    <n v="43"/>
    <n v="112"/>
    <d v="2015-02-03T00:00:00"/>
    <n v="90"/>
    <n v="211"/>
    <n v="1029"/>
    <x v="3"/>
    <n v="90"/>
    <n v="211"/>
    <n v="709"/>
  </r>
  <r>
    <n v="165"/>
    <n v="101"/>
    <n v="8"/>
    <n v="113"/>
    <d v="2015-02-04T00:00:00"/>
    <n v="255"/>
    <n v="312"/>
    <n v="717"/>
    <x v="1"/>
    <n v="55"/>
    <n v="312"/>
    <n v="717"/>
  </r>
  <r>
    <n v="159"/>
    <n v="68"/>
    <n v="96"/>
    <n v="114"/>
    <d v="2015-02-05T00:00:00"/>
    <n v="214"/>
    <n v="380"/>
    <n v="813"/>
    <x v="1"/>
    <n v="14"/>
    <n v="380"/>
    <n v="813"/>
  </r>
  <r>
    <n v="79"/>
    <n v="119"/>
    <n v="35"/>
    <n v="115"/>
    <d v="2015-02-06T00:00:00"/>
    <n v="93"/>
    <n v="499"/>
    <n v="848"/>
    <x v="2"/>
    <n v="93"/>
    <n v="239"/>
    <n v="848"/>
  </r>
  <r>
    <n v="128"/>
    <n v="148"/>
    <n v="77"/>
    <n v="116"/>
    <d v="2015-02-07T00:00:00"/>
    <n v="221"/>
    <n v="387"/>
    <n v="925"/>
    <x v="1"/>
    <n v="21"/>
    <n v="387"/>
    <n v="925"/>
  </r>
  <r>
    <n v="195"/>
    <n v="39"/>
    <n v="77"/>
    <n v="117"/>
    <d v="2015-02-08T00:00:00"/>
    <n v="216"/>
    <n v="426"/>
    <n v="1002"/>
    <x v="1"/>
    <n v="16"/>
    <n v="426"/>
    <n v="1002"/>
  </r>
  <r>
    <n v="87"/>
    <n v="8"/>
    <n v="17"/>
    <n v="118"/>
    <d v="2015-02-09T00:00:00"/>
    <n v="103"/>
    <n v="434"/>
    <n v="1019"/>
    <x v="2"/>
    <n v="103"/>
    <n v="174"/>
    <n v="1019"/>
  </r>
  <r>
    <n v="114"/>
    <n v="124"/>
    <n v="94"/>
    <n v="119"/>
    <d v="2015-02-10T00:00:00"/>
    <n v="217"/>
    <n v="298"/>
    <n v="1113"/>
    <x v="1"/>
    <n v="17"/>
    <n v="298"/>
    <n v="1113"/>
  </r>
  <r>
    <n v="126"/>
    <n v="122"/>
    <n v="39"/>
    <n v="120"/>
    <d v="2015-02-11T00:00:00"/>
    <n v="143"/>
    <n v="420"/>
    <n v="1152"/>
    <x v="2"/>
    <n v="143"/>
    <n v="160"/>
    <n v="1152"/>
  </r>
  <r>
    <n v="96"/>
    <n v="113"/>
    <n v="28"/>
    <n v="121"/>
    <d v="2015-02-12T00:00:00"/>
    <n v="239"/>
    <n v="273"/>
    <n v="1180"/>
    <x v="1"/>
    <n v="39"/>
    <n v="273"/>
    <n v="1180"/>
  </r>
  <r>
    <n v="165"/>
    <n v="4"/>
    <n v="83"/>
    <n v="122"/>
    <d v="2015-02-13T00:00:00"/>
    <n v="204"/>
    <n v="277"/>
    <n v="1263"/>
    <x v="1"/>
    <n v="4"/>
    <n v="277"/>
    <n v="1263"/>
  </r>
  <r>
    <n v="1"/>
    <n v="117"/>
    <n v="76"/>
    <n v="123"/>
    <d v="2015-02-14T00:00:00"/>
    <n v="5"/>
    <n v="394"/>
    <n v="1339"/>
    <x v="2"/>
    <n v="5"/>
    <n v="134"/>
    <n v="1339"/>
  </r>
  <r>
    <n v="107"/>
    <n v="70"/>
    <n v="28"/>
    <n v="124"/>
    <d v="2015-02-15T00:00:00"/>
    <n v="112"/>
    <n v="204"/>
    <n v="1367"/>
    <x v="3"/>
    <n v="112"/>
    <n v="204"/>
    <n v="1047"/>
  </r>
  <r>
    <n v="83"/>
    <n v="81"/>
    <n v="1"/>
    <n v="125"/>
    <d v="2015-02-16T00:00:00"/>
    <n v="195"/>
    <n v="285"/>
    <n v="1048"/>
    <x v="2"/>
    <n v="195"/>
    <n v="25"/>
    <n v="1048"/>
  </r>
  <r>
    <n v="43"/>
    <n v="109"/>
    <n v="50"/>
    <n v="126"/>
    <d v="2015-02-17T00:00:00"/>
    <n v="238"/>
    <n v="134"/>
    <n v="1098"/>
    <x v="1"/>
    <n v="38"/>
    <n v="134"/>
    <n v="1098"/>
  </r>
  <r>
    <n v="52"/>
    <n v="110"/>
    <n v="19"/>
    <n v="127"/>
    <d v="2015-02-18T00:00:00"/>
    <n v="90"/>
    <n v="244"/>
    <n v="1117"/>
    <x v="3"/>
    <n v="90"/>
    <n v="244"/>
    <n v="797"/>
  </r>
  <r>
    <n v="104"/>
    <n v="132"/>
    <n v="57"/>
    <n v="128"/>
    <d v="2015-02-19T00:00:00"/>
    <n v="194"/>
    <n v="376"/>
    <n v="854"/>
    <x v="2"/>
    <n v="194"/>
    <n v="116"/>
    <n v="854"/>
  </r>
  <r>
    <n v="57"/>
    <n v="150"/>
    <n v="36"/>
    <n v="129"/>
    <d v="2015-02-20T00:00:00"/>
    <n v="251"/>
    <n v="266"/>
    <n v="890"/>
    <x v="1"/>
    <n v="51"/>
    <n v="266"/>
    <n v="890"/>
  </r>
  <r>
    <n v="86"/>
    <n v="183"/>
    <n v="0"/>
    <n v="130"/>
    <d v="2015-02-21T00:00:00"/>
    <n v="137"/>
    <n v="449"/>
    <n v="890"/>
    <x v="2"/>
    <n v="137"/>
    <n v="189"/>
    <n v="890"/>
  </r>
  <r>
    <n v="108"/>
    <n v="20"/>
    <n v="87"/>
    <n v="131"/>
    <d v="2015-02-22T00:00:00"/>
    <n v="245"/>
    <n v="209"/>
    <n v="977"/>
    <x v="1"/>
    <n v="45"/>
    <n v="209"/>
    <n v="977"/>
  </r>
  <r>
    <n v="102"/>
    <n v="142"/>
    <n v="20"/>
    <n v="132"/>
    <d v="2015-02-23T00:00:00"/>
    <n v="147"/>
    <n v="351"/>
    <n v="997"/>
    <x v="2"/>
    <n v="147"/>
    <n v="91"/>
    <n v="997"/>
  </r>
  <r>
    <n v="81"/>
    <n v="133"/>
    <n v="25"/>
    <n v="133"/>
    <d v="2015-02-24T00:00:00"/>
    <n v="228"/>
    <n v="224"/>
    <n v="1022"/>
    <x v="1"/>
    <n v="28"/>
    <n v="224"/>
    <n v="1022"/>
  </r>
  <r>
    <n v="59"/>
    <n v="87"/>
    <n v="10"/>
    <n v="134"/>
    <d v="2015-02-25T00:00:00"/>
    <n v="87"/>
    <n v="311"/>
    <n v="1032"/>
    <x v="2"/>
    <n v="87"/>
    <n v="51"/>
    <n v="1032"/>
  </r>
  <r>
    <n v="21"/>
    <n v="75"/>
    <n v="65"/>
    <n v="135"/>
    <d v="2015-02-26T00:00:00"/>
    <n v="108"/>
    <n v="126"/>
    <n v="1097"/>
    <x v="3"/>
    <n v="108"/>
    <n v="126"/>
    <n v="777"/>
  </r>
  <r>
    <n v="79"/>
    <n v="14"/>
    <n v="27"/>
    <n v="136"/>
    <d v="2015-02-27T00:00:00"/>
    <n v="187"/>
    <n v="140"/>
    <n v="804"/>
    <x v="3"/>
    <n v="187"/>
    <n v="140"/>
    <n v="484"/>
  </r>
  <r>
    <n v="56"/>
    <n v="12"/>
    <n v="25"/>
    <n v="137"/>
    <d v="2015-02-28T00:00:00"/>
    <n v="243"/>
    <n v="152"/>
    <n v="509"/>
    <x v="1"/>
    <n v="43"/>
    <n v="152"/>
    <n v="509"/>
  </r>
  <r>
    <n v="195"/>
    <n v="90"/>
    <n v="56"/>
    <n v="138"/>
    <d v="2015-03-01T00:00:00"/>
    <n v="238"/>
    <n v="242"/>
    <n v="565"/>
    <x v="1"/>
    <n v="38"/>
    <n v="242"/>
    <n v="565"/>
  </r>
  <r>
    <n v="113"/>
    <n v="90"/>
    <n v="24"/>
    <n v="139"/>
    <d v="2015-03-02T00:00:00"/>
    <n v="151"/>
    <n v="332"/>
    <n v="589"/>
    <x v="2"/>
    <n v="151"/>
    <n v="72"/>
    <n v="589"/>
  </r>
  <r>
    <n v="93"/>
    <n v="139"/>
    <n v="47"/>
    <n v="140"/>
    <d v="2015-03-03T00:00:00"/>
    <n v="244"/>
    <n v="211"/>
    <n v="636"/>
    <x v="1"/>
    <n v="44"/>
    <n v="211"/>
    <n v="636"/>
  </r>
  <r>
    <n v="93"/>
    <n v="147"/>
    <n v="26"/>
    <n v="141"/>
    <d v="2015-03-04T00:00:00"/>
    <n v="137"/>
    <n v="358"/>
    <n v="662"/>
    <x v="2"/>
    <n v="137"/>
    <n v="98"/>
    <n v="662"/>
  </r>
  <r>
    <n v="79"/>
    <n v="145"/>
    <n v="36"/>
    <n v="142"/>
    <d v="2015-03-05T00:00:00"/>
    <n v="216"/>
    <n v="243"/>
    <n v="698"/>
    <x v="1"/>
    <n v="16"/>
    <n v="243"/>
    <n v="698"/>
  </r>
  <r>
    <n v="148"/>
    <n v="127"/>
    <n v="27"/>
    <n v="143"/>
    <d v="2015-03-06T00:00:00"/>
    <n v="164"/>
    <n v="370"/>
    <n v="725"/>
    <x v="2"/>
    <n v="164"/>
    <n v="110"/>
    <n v="725"/>
  </r>
  <r>
    <n v="132"/>
    <n v="128"/>
    <n v="37"/>
    <n v="144"/>
    <d v="2015-03-07T00:00:00"/>
    <n v="296"/>
    <n v="238"/>
    <n v="762"/>
    <x v="1"/>
    <n v="96"/>
    <n v="238"/>
    <n v="762"/>
  </r>
  <r>
    <n v="22"/>
    <n v="115"/>
    <n v="28"/>
    <n v="145"/>
    <d v="2015-03-08T00:00:00"/>
    <n v="118"/>
    <n v="353"/>
    <n v="790"/>
    <x v="2"/>
    <n v="118"/>
    <n v="93"/>
    <n v="790"/>
  </r>
  <r>
    <n v="50"/>
    <n v="99"/>
    <n v="78"/>
    <n v="146"/>
    <d v="2015-03-09T00:00:00"/>
    <n v="168"/>
    <n v="192"/>
    <n v="868"/>
    <x v="3"/>
    <n v="168"/>
    <n v="192"/>
    <n v="548"/>
  </r>
  <r>
    <n v="178"/>
    <n v="146"/>
    <n v="75"/>
    <n v="147"/>
    <d v="2015-03-10T00:00:00"/>
    <n v="346"/>
    <n v="338"/>
    <n v="623"/>
    <x v="1"/>
    <n v="146"/>
    <n v="338"/>
    <n v="623"/>
  </r>
  <r>
    <n v="97"/>
    <n v="135"/>
    <n v="66"/>
    <n v="148"/>
    <d v="2015-03-11T00:00:00"/>
    <n v="243"/>
    <n v="473"/>
    <n v="689"/>
    <x v="1"/>
    <n v="43"/>
    <n v="473"/>
    <n v="689"/>
  </r>
  <r>
    <n v="138"/>
    <n v="160"/>
    <n v="6"/>
    <n v="149"/>
    <d v="2015-03-12T00:00:00"/>
    <n v="181"/>
    <n v="633"/>
    <n v="695"/>
    <x v="2"/>
    <n v="181"/>
    <n v="373"/>
    <n v="695"/>
  </r>
  <r>
    <n v="194"/>
    <n v="87"/>
    <n v="60"/>
    <n v="150"/>
    <d v="2015-03-13T00:00:00"/>
    <n v="375"/>
    <n v="460"/>
    <n v="755"/>
    <x v="1"/>
    <n v="175"/>
    <n v="460"/>
    <n v="755"/>
  </r>
  <r>
    <n v="86"/>
    <n v="21"/>
    <n v="45"/>
    <n v="151"/>
    <d v="2015-03-14T00:00:00"/>
    <n v="261"/>
    <n v="481"/>
    <n v="800"/>
    <x v="1"/>
    <n v="61"/>
    <n v="481"/>
    <n v="800"/>
  </r>
  <r>
    <n v="26"/>
    <n v="60"/>
    <n v="44"/>
    <n v="152"/>
    <d v="2015-03-15T00:00:00"/>
    <n v="87"/>
    <n v="541"/>
    <n v="844"/>
    <x v="2"/>
    <n v="87"/>
    <n v="281"/>
    <n v="844"/>
  </r>
  <r>
    <n v="28"/>
    <n v="35"/>
    <n v="96"/>
    <n v="153"/>
    <d v="2015-03-16T00:00:00"/>
    <n v="115"/>
    <n v="316"/>
    <n v="940"/>
    <x v="2"/>
    <n v="115"/>
    <n v="56"/>
    <n v="940"/>
  </r>
  <r>
    <n v="53"/>
    <n v="100"/>
    <n v="64"/>
    <n v="154"/>
    <d v="2015-03-17T00:00:00"/>
    <n v="168"/>
    <n v="156"/>
    <n v="1004"/>
    <x v="3"/>
    <n v="168"/>
    <n v="156"/>
    <n v="684"/>
  </r>
  <r>
    <n v="168"/>
    <n v="64"/>
    <n v="46"/>
    <n v="155"/>
    <d v="2015-03-18T00:00:00"/>
    <n v="336"/>
    <n v="220"/>
    <n v="730"/>
    <x v="1"/>
    <n v="136"/>
    <n v="220"/>
    <n v="730"/>
  </r>
  <r>
    <n v="77"/>
    <n v="60"/>
    <n v="35"/>
    <n v="156"/>
    <d v="2015-03-19T00:00:00"/>
    <n v="213"/>
    <n v="280"/>
    <n v="765"/>
    <x v="1"/>
    <n v="13"/>
    <n v="280"/>
    <n v="765"/>
  </r>
  <r>
    <n v="17"/>
    <n v="80"/>
    <n v="30"/>
    <n v="157"/>
    <d v="2015-03-20T00:00:00"/>
    <n v="30"/>
    <n v="360"/>
    <n v="795"/>
    <x v="2"/>
    <n v="30"/>
    <n v="100"/>
    <n v="795"/>
  </r>
  <r>
    <n v="175"/>
    <n v="47"/>
    <n v="25"/>
    <n v="158"/>
    <d v="2015-03-21T00:00:00"/>
    <n v="205"/>
    <n v="147"/>
    <n v="820"/>
    <x v="1"/>
    <n v="5"/>
    <n v="147"/>
    <n v="820"/>
  </r>
  <r>
    <n v="164"/>
    <n v="60"/>
    <n v="22"/>
    <n v="159"/>
    <d v="2015-03-22T00:00:00"/>
    <n v="169"/>
    <n v="207"/>
    <n v="842"/>
    <x v="3"/>
    <n v="169"/>
    <n v="207"/>
    <n v="522"/>
  </r>
  <r>
    <n v="199"/>
    <n v="80"/>
    <n v="45"/>
    <n v="160"/>
    <d v="2015-03-23T00:00:00"/>
    <n v="368"/>
    <n v="287"/>
    <n v="567"/>
    <x v="1"/>
    <n v="168"/>
    <n v="287"/>
    <n v="567"/>
  </r>
  <r>
    <n v="111"/>
    <n v="92"/>
    <n v="45"/>
    <n v="161"/>
    <d v="2015-03-24T00:00:00"/>
    <n v="279"/>
    <n v="379"/>
    <n v="612"/>
    <x v="1"/>
    <n v="79"/>
    <n v="379"/>
    <n v="612"/>
  </r>
  <r>
    <n v="58"/>
    <n v="90"/>
    <n v="40"/>
    <n v="162"/>
    <d v="2015-03-25T00:00:00"/>
    <n v="137"/>
    <n v="469"/>
    <n v="652"/>
    <x v="2"/>
    <n v="137"/>
    <n v="209"/>
    <n v="652"/>
  </r>
  <r>
    <n v="59"/>
    <n v="164"/>
    <n v="47"/>
    <n v="163"/>
    <d v="2015-03-26T00:00:00"/>
    <n v="196"/>
    <n v="373"/>
    <n v="699"/>
    <x v="2"/>
    <n v="196"/>
    <n v="113"/>
    <n v="699"/>
  </r>
  <r>
    <n v="158"/>
    <n v="120"/>
    <n v="30"/>
    <n v="164"/>
    <d v="2015-03-27T00:00:00"/>
    <n v="354"/>
    <n v="233"/>
    <n v="729"/>
    <x v="1"/>
    <n v="154"/>
    <n v="233"/>
    <n v="729"/>
  </r>
  <r>
    <n v="84"/>
    <n v="90"/>
    <n v="30"/>
    <n v="165"/>
    <d v="2015-03-28T00:00:00"/>
    <n v="238"/>
    <n v="323"/>
    <n v="759"/>
    <x v="1"/>
    <n v="38"/>
    <n v="323"/>
    <n v="759"/>
  </r>
  <r>
    <n v="64"/>
    <n v="61"/>
    <n v="60"/>
    <n v="166"/>
    <d v="2015-03-29T00:00:00"/>
    <n v="102"/>
    <n v="384"/>
    <n v="819"/>
    <x v="2"/>
    <n v="102"/>
    <n v="124"/>
    <n v="819"/>
  </r>
  <r>
    <n v="125"/>
    <n v="84"/>
    <n v="40"/>
    <n v="167"/>
    <d v="2015-03-30T00:00:00"/>
    <n v="227"/>
    <n v="208"/>
    <n v="859"/>
    <x v="1"/>
    <n v="27"/>
    <n v="208"/>
    <n v="859"/>
  </r>
  <r>
    <n v="148"/>
    <n v="110"/>
    <n v="50"/>
    <n v="168"/>
    <d v="2015-03-31T00:00:00"/>
    <n v="175"/>
    <n v="318"/>
    <n v="909"/>
    <x v="2"/>
    <n v="175"/>
    <n v="58"/>
    <n v="909"/>
  </r>
  <r>
    <n v="172"/>
    <n v="100"/>
    <n v="30"/>
    <n v="169"/>
    <d v="2015-04-01T00:00:00"/>
    <n v="347"/>
    <n v="158"/>
    <n v="939"/>
    <x v="1"/>
    <n v="147"/>
    <n v="158"/>
    <n v="939"/>
  </r>
  <r>
    <n v="103"/>
    <n v="60"/>
    <n v="40"/>
    <n v="170"/>
    <d v="2015-04-02T00:00:00"/>
    <n v="250"/>
    <n v="218"/>
    <n v="979"/>
    <x v="1"/>
    <n v="50"/>
    <n v="218"/>
    <n v="979"/>
  </r>
  <r>
    <n v="191"/>
    <n v="41"/>
    <n v="52"/>
    <n v="171"/>
    <d v="2015-04-03T00:00:00"/>
    <n v="241"/>
    <n v="259"/>
    <n v="1031"/>
    <x v="1"/>
    <n v="41"/>
    <n v="259"/>
    <n v="1031"/>
  </r>
  <r>
    <n v="128"/>
    <n v="98"/>
    <n v="40"/>
    <n v="172"/>
    <d v="2015-04-04T00:00:00"/>
    <n v="169"/>
    <n v="357"/>
    <n v="1071"/>
    <x v="2"/>
    <n v="169"/>
    <n v="97"/>
    <n v="1071"/>
  </r>
  <r>
    <n v="75"/>
    <n v="87"/>
    <n v="47"/>
    <n v="173"/>
    <d v="2015-04-05T00:00:00"/>
    <n v="244"/>
    <n v="184"/>
    <n v="1118"/>
    <x v="1"/>
    <n v="44"/>
    <n v="184"/>
    <n v="1118"/>
  </r>
  <r>
    <n v="38"/>
    <n v="100"/>
    <n v="50"/>
    <n v="174"/>
    <d v="2015-04-06T00:00:00"/>
    <n v="82"/>
    <n v="284"/>
    <n v="1168"/>
    <x v="2"/>
    <n v="82"/>
    <n v="24"/>
    <n v="1168"/>
  </r>
  <r>
    <n v="80"/>
    <n v="40"/>
    <n v="30"/>
    <n v="175"/>
    <d v="2015-04-07T00:00:00"/>
    <n v="162"/>
    <n v="64"/>
    <n v="1198"/>
    <x v="3"/>
    <n v="162"/>
    <n v="64"/>
    <n v="878"/>
  </r>
  <r>
    <n v="55"/>
    <n v="60"/>
    <n v="50"/>
    <n v="176"/>
    <d v="2015-04-08T00:00:00"/>
    <n v="217"/>
    <n v="124"/>
    <n v="928"/>
    <x v="1"/>
    <n v="17"/>
    <n v="124"/>
    <n v="928"/>
  </r>
  <r>
    <n v="10"/>
    <n v="80"/>
    <n v="48"/>
    <n v="177"/>
    <d v="2015-04-09T00:00:00"/>
    <n v="27"/>
    <n v="204"/>
    <n v="976"/>
    <x v="3"/>
    <n v="27"/>
    <n v="204"/>
    <n v="656"/>
  </r>
  <r>
    <n v="95"/>
    <n v="60"/>
    <n v="51"/>
    <n v="178"/>
    <d v="2015-04-10T00:00:00"/>
    <n v="122"/>
    <n v="264"/>
    <n v="707"/>
    <x v="2"/>
    <n v="122"/>
    <n v="4"/>
    <n v="707"/>
  </r>
  <r>
    <n v="90"/>
    <n v="100"/>
    <n v="50"/>
    <n v="179"/>
    <d v="2015-04-11T00:00:00"/>
    <n v="212"/>
    <n v="104"/>
    <n v="757"/>
    <x v="1"/>
    <n v="12"/>
    <n v="104"/>
    <n v="757"/>
  </r>
  <r>
    <n v="186"/>
    <n v="60"/>
    <n v="92"/>
    <n v="180"/>
    <d v="2015-04-12T00:00:00"/>
    <n v="198"/>
    <n v="164"/>
    <n v="849"/>
    <x v="3"/>
    <n v="198"/>
    <n v="164"/>
    <n v="529"/>
  </r>
  <r>
    <n v="2"/>
    <n v="40"/>
    <n v="50"/>
    <n v="181"/>
    <d v="2015-04-13T00:00:00"/>
    <n v="200"/>
    <n v="204"/>
    <n v="579"/>
    <x v="1"/>
    <n v="0"/>
    <n v="204"/>
    <n v="579"/>
  </r>
  <r>
    <n v="136"/>
    <n v="20"/>
    <n v="66"/>
    <n v="182"/>
    <d v="2015-04-14T00:00:00"/>
    <n v="136"/>
    <n v="224"/>
    <n v="645"/>
    <x v="3"/>
    <n v="136"/>
    <n v="224"/>
    <n v="325"/>
  </r>
  <r>
    <n v="4"/>
    <n v="20"/>
    <n v="10"/>
    <n v="183"/>
    <d v="2015-04-15T00:00:00"/>
    <n v="140"/>
    <n v="244"/>
    <n v="335"/>
    <x v="3"/>
    <n v="140"/>
    <n v="244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3C6D27-C702-4232-95C2-E518F59E5C1E}" name="Tabela przestawna2" cacheId="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O9:R18" firstHeaderRow="0" firstDataRow="1" firstDataCol="1"/>
  <pivotFields count="13"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3"/>
        <item x="4"/>
        <item x="5"/>
        <item x="6"/>
        <item x="0"/>
        <item x="1"/>
        <item x="2"/>
        <item x="7"/>
        <item t="default"/>
      </items>
    </pivotField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Ton kostak" fld="0" baseField="0" baseItem="0"/>
    <dataField name="Suma z Ton orzech" fld="1" baseField="0" baseItem="0"/>
    <dataField name="Suma z Ton mia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F70B1D-3BB1-4543-BE2A-CFD4876DD9F6}" name="Tabela przestawna5" cacheId="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N8:Q17" firstHeaderRow="0" firstDataRow="1" firstDataCol="1"/>
  <pivotFields count="13"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3"/>
        <item x="4"/>
        <item x="5"/>
        <item x="6"/>
        <item x="0"/>
        <item x="1"/>
        <item x="2"/>
        <item x="7"/>
        <item t="default"/>
      </items>
    </pivotField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Ton kostak" fld="0" baseField="0" baseItem="0"/>
    <dataField name="Suma z Ton orzech" fld="1" baseField="0" baseItem="0"/>
    <dataField name="Suma z Ton mia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F2512D-1CB3-4B81-ADE6-B1E226150743}" name="Tabela przestawna6" cacheId="1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O6:P11" firstHeaderRow="1" firstDataRow="1" firstDataCol="1"/>
  <pivotFields count="12">
    <pivotField showAll="0"/>
    <pivotField showAll="0"/>
    <pivotField showAll="0"/>
    <pivotField dataField="1" showAll="0"/>
    <pivotField numFmtId="14" showAll="0"/>
    <pivotField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iczba z Indeks" fld="3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B4A5516-9407-4045-AC4F-4CDEADF37FD9}" autoFormatId="16" applyNumberFormats="0" applyBorderFormats="0" applyFontFormats="0" applyPatternFormats="0" applyAlignmentFormats="0" applyWidthHeightFormats="0">
  <queryTableRefresh nextId="13" unboundColumnsRight="9">
    <queryTableFields count="12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D8B665-B2C9-42F5-9315-F4A75A0A95DD}" autoFormatId="16" applyNumberFormats="0" applyBorderFormats="0" applyFontFormats="0" applyPatternFormats="0" applyAlignmentFormats="0" applyWidthHeightFormats="0">
  <queryTableRefresh nextId="17" unboundColumnsRight="10">
    <queryTableFields count="13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D7FFE2F-D7D0-4110-A7AC-F759268216D4}" autoFormatId="16" applyNumberFormats="0" applyBorderFormats="0" applyFontFormats="0" applyPatternFormats="0" applyAlignmentFormats="0" applyWidthHeightFormats="0">
  <queryTableRefresh nextId="13" unboundColumnsRight="9">
    <queryTableFields count="12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825778C-A149-4AF9-A5B4-C4EE3CB0C974}" autoFormatId="16" applyNumberFormats="0" applyBorderFormats="0" applyFontFormats="0" applyPatternFormats="0" applyAlignmentFormats="0" applyWidthHeightFormats="0">
  <queryTableRefresh nextId="13" unboundColumnsRight="9">
    <queryTableFields count="12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00B0A1E-44D3-4339-9742-5AB56DEAC924}" autoFormatId="16" applyNumberFormats="0" applyBorderFormats="0" applyFontFormats="0" applyPatternFormats="0" applyAlignmentFormats="0" applyWidthHeightFormats="0">
  <queryTableRefresh nextId="13" unboundColumnsRight="9">
    <queryTableFields count="12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1641F77A-6BF1-4102-ACD1-CF82E6C52021}" autoFormatId="16" applyNumberFormats="0" applyBorderFormats="0" applyFontFormats="0" applyPatternFormats="0" applyAlignmentFormats="0" applyWidthHeightFormats="0">
  <queryTableRefresh nextId="13" unboundColumnsRight="9">
    <queryTableFields count="12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59E12396-456D-4489-B7E3-8422F6E2E755}" autoFormatId="16" applyNumberFormats="0" applyBorderFormats="0" applyFontFormats="0" applyPatternFormats="0" applyAlignmentFormats="0" applyWidthHeightFormats="0">
  <queryTableRefresh nextId="13" unboundColumnsRight="9">
    <queryTableFields count="12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47AFF9-615F-4F7C-9F2D-E90E79ED22E6}" name="piastek" displayName="piastek" ref="A1:L185" tableType="queryTable" totalsRowShown="0">
  <autoFilter ref="A1:L185" xr:uid="{FE47AFF9-615F-4F7C-9F2D-E90E79ED22E6}"/>
  <tableColumns count="12">
    <tableColumn id="1" xr3:uid="{CB4196FE-D693-41DF-AB09-204D43BA368E}" uniqueName="1" name="Ton kostak" queryTableFieldId="1"/>
    <tableColumn id="2" xr3:uid="{029B8E93-7CC6-4372-9692-45DF33512233}" uniqueName="2" name="Ton orzech" queryTableFieldId="2"/>
    <tableColumn id="3" xr3:uid="{60E0A8D7-C496-46C9-878F-EC746F80F8AB}" uniqueName="3" name="Ton mial" queryTableFieldId="3"/>
    <tableColumn id="4" xr3:uid="{92E41B6A-F4FA-43A8-91C1-3A535574AC2F}" uniqueName="4" name="Indeks" queryTableFieldId="4"/>
    <tableColumn id="5" xr3:uid="{3590C74A-B5FB-4BC0-B2F3-C1B3D21ACE4C}" uniqueName="5" name="Data" queryTableFieldId="5"/>
    <tableColumn id="6" xr3:uid="{DED7073F-E790-489A-B1A6-1B1A8696E23E}" uniqueName="6" name="mag koskta przed" queryTableFieldId="6"/>
    <tableColumn id="7" xr3:uid="{634D21A9-6AD1-4A6E-B732-5DD43B9F6358}" uniqueName="7" name="mag orzech przed" queryTableFieldId="7"/>
    <tableColumn id="8" xr3:uid="{E2EC3A79-38AE-42C7-BF9B-BE0EE1370B03}" uniqueName="8" name="mag mial przed" queryTableFieldId="8"/>
    <tableColumn id="9" xr3:uid="{AB51BF0E-B67E-4FED-A490-F7CC9BC2BE76}" uniqueName="9" name="Typ spalania" queryTableFieldId="9"/>
    <tableColumn id="10" xr3:uid="{FCA0D24F-0104-4CF9-B699-AAAAF36C7ABA}" uniqueName="10" name="mag kostka po" queryTableFieldId="10" dataDxfId="21">
      <calculatedColumnFormula>IF(piastek[[#This Row],[Typ spalania]] = "kostka", piastek[[#This Row],[mag koskta przed]]-$P$1, piastek[[#This Row],[mag koskta przed]])</calculatedColumnFormula>
    </tableColumn>
    <tableColumn id="11" xr3:uid="{D5B3CDEC-AA57-42ED-87B7-05812929379C}" uniqueName="11" name="mag orzech po" queryTableFieldId="11" dataDxfId="20">
      <calculatedColumnFormula>IF(piastek[[#This Row],[Typ spalania]] = "orzech", piastek[[#This Row],[mag orzech przed]]-$P$2, piastek[[#This Row],[mag orzech przed]])</calculatedColumnFormula>
    </tableColumn>
    <tableColumn id="12" xr3:uid="{2D12F3FF-8BB0-4501-9993-A2435BB54BA2}" uniqueName="12" name="mag mial po" queryTableFieldId="12" dataDxfId="19">
      <calculatedColumnFormula>IF(piastek[[#This Row],[Typ spalania]] = "mial", piastek[[#This Row],[mag mial przed]]-$P$3, piastek[[#This Row],[mag mial przed]])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A9A88A-9E61-4682-876E-385433A1F4F3}" name="piastek3" displayName="piastek3" ref="A1:M185" tableType="queryTable" totalsRowShown="0">
  <autoFilter ref="A1:M185" xr:uid="{1CA9A88A-9E61-4682-876E-385433A1F4F3}"/>
  <tableColumns count="13">
    <tableColumn id="1" xr3:uid="{1F057CEA-07D6-43B5-893C-BD2629E8DD6D}" uniqueName="1" name="Ton kostak" queryTableFieldId="1"/>
    <tableColumn id="2" xr3:uid="{35DF7D6D-4C1A-4104-ADCB-B4C0200DB120}" uniqueName="2" name="Ton orzech" queryTableFieldId="2"/>
    <tableColumn id="3" xr3:uid="{7479F7BC-087C-463F-B1E9-33598E828AC2}" uniqueName="3" name="Ton mial" queryTableFieldId="3"/>
    <tableColumn id="4" xr3:uid="{DF57BFB1-62D1-49B6-865D-C7446BFDD248}" uniqueName="4" name="Indeks" queryTableFieldId="4"/>
    <tableColumn id="5" xr3:uid="{C7971231-8F01-42FF-A7C7-CB9A8DDDFF57}" uniqueName="5" name="Data" queryTableFieldId="5"/>
    <tableColumn id="6" xr3:uid="{4AA76D9D-7764-45D2-AD61-A43A71D11038}" uniqueName="6" name="mag koskta przed" queryTableFieldId="6"/>
    <tableColumn id="7" xr3:uid="{623A4B05-5D54-4B60-991A-B3DC0D51F03C}" uniqueName="7" name="mag orzech przed" queryTableFieldId="7"/>
    <tableColumn id="8" xr3:uid="{E0939555-FE21-4BF1-877F-619AE34D7C7C}" uniqueName="8" name="mag mial przed" queryTableFieldId="8"/>
    <tableColumn id="9" xr3:uid="{9817DF1A-69C3-4383-99E7-A7539ECF803E}" uniqueName="9" name="Typ spalania" queryTableFieldId="9"/>
    <tableColumn id="10" xr3:uid="{7CEFF07D-12D4-401C-9D22-F002B2E71C22}" uniqueName="10" name="mag kostka po" queryTableFieldId="10" dataDxfId="18">
      <calculatedColumnFormula>IF(piastek3[[#This Row],[Typ spalania]] = "kostka", piastek3[[#This Row],[mag koskta przed]]-$P$1, piastek3[[#This Row],[mag koskta przed]])</calculatedColumnFormula>
    </tableColumn>
    <tableColumn id="11" xr3:uid="{9C4D7440-4029-4C54-83D6-DD45695D1151}" uniqueName="11" name="mag orzech po" queryTableFieldId="11" dataDxfId="17">
      <calculatedColumnFormula>IF(piastek3[[#This Row],[Typ spalania]] = "orzech", piastek3[[#This Row],[mag orzech przed]]-$P$2, piastek3[[#This Row],[mag orzech przed]])</calculatedColumnFormula>
    </tableColumn>
    <tableColumn id="12" xr3:uid="{36765F37-F2DD-4013-9E95-86E9311E5B34}" uniqueName="12" name="mag mial po" queryTableFieldId="12" dataDxfId="16">
      <calculatedColumnFormula>IF(piastek3[[#This Row],[Typ spalania]] = "mial", piastek3[[#This Row],[mag mial przed]]-$P$3, piastek3[[#This Row],[mag mial przed]])</calculatedColumnFormula>
    </tableColumn>
    <tableColumn id="13" xr3:uid="{91545410-585F-4A9B-94F8-2A9464D9E830}" uniqueName="13" name="Miesiąc" queryTableFieldId="13" dataDxfId="15">
      <calculatedColumnFormula>MONTH(piastek3[[#This Row],[Data]])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68D5E1-5DB6-4927-9CF4-E4A0DC7C7D8E}" name="piastek4" displayName="piastek4" ref="A1:L185" tableType="queryTable" totalsRowShown="0">
  <autoFilter ref="A1:L185" xr:uid="{6868D5E1-5DB6-4927-9CF4-E4A0DC7C7D8E}"/>
  <tableColumns count="12">
    <tableColumn id="1" xr3:uid="{C51DE336-02BF-4AEB-A13F-A08EE1A5FC75}" uniqueName="1" name="Ton kostak" queryTableFieldId="1"/>
    <tableColumn id="2" xr3:uid="{1F60956C-A0E0-4AF4-B36F-5C2581EB5CD6}" uniqueName="2" name="Ton orzech" queryTableFieldId="2"/>
    <tableColumn id="3" xr3:uid="{36DCEE8E-CD4F-46C7-9478-FFB2516DCF4B}" uniqueName="3" name="Ton mial" queryTableFieldId="3"/>
    <tableColumn id="4" xr3:uid="{82A83BD9-2E0D-4129-AAC8-8DA28AFF366E}" uniqueName="4" name="Indeks" queryTableFieldId="4"/>
    <tableColumn id="5" xr3:uid="{BD47FFE2-A9C5-4305-9C52-C8871F420C58}" uniqueName="5" name="Data" queryTableFieldId="5"/>
    <tableColumn id="6" xr3:uid="{90B2F032-1CC4-4446-94B1-D62E3970AB08}" uniqueName="6" name="mag koskta przed" queryTableFieldId="6"/>
    <tableColumn id="7" xr3:uid="{3D0D9F4E-491E-4300-8983-99ECB76111CC}" uniqueName="7" name="mag orzech przed" queryTableFieldId="7"/>
    <tableColumn id="8" xr3:uid="{52E3C477-23E1-4B23-B093-F0E9AB4772AA}" uniqueName="8" name="mag mial przed" queryTableFieldId="8"/>
    <tableColumn id="9" xr3:uid="{633F7914-8F65-4009-B26C-0662434529D6}" uniqueName="9" name="Typ spalania" queryTableFieldId="9"/>
    <tableColumn id="10" xr3:uid="{EEEB9BF2-5181-4F9F-BB2F-015D18B04D2D}" uniqueName="10" name="mag kostka po" queryTableFieldId="10" dataDxfId="14">
      <calculatedColumnFormula>IF(piastek4[[#This Row],[Typ spalania]] = "kostka", piastek4[[#This Row],[mag koskta przed]]-$P$1, piastek4[[#This Row],[mag koskta przed]])</calculatedColumnFormula>
    </tableColumn>
    <tableColumn id="11" xr3:uid="{745AB1D1-6125-437B-B7E2-EC810790458A}" uniqueName="11" name="mag orzech po" queryTableFieldId="11" dataDxfId="13">
      <calculatedColumnFormula>IF(piastek4[[#This Row],[Typ spalania]] = "orzech", piastek4[[#This Row],[mag orzech przed]]-$P$2, piastek4[[#This Row],[mag orzech przed]])</calculatedColumnFormula>
    </tableColumn>
    <tableColumn id="12" xr3:uid="{BDD3AB9E-4178-491B-9CDC-E3DD4926B17A}" uniqueName="12" name="mag mial po" queryTableFieldId="12" dataDxfId="12">
      <calculatedColumnFormula>IF(piastek4[[#This Row],[Typ spalania]] = "mial", piastek4[[#This Row],[mag mial przed]]-$P$3, piastek4[[#This Row],[mag mial przed]])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83F6720-E342-4506-8FA8-24823617FC8D}" name="piastek5" displayName="piastek5" ref="A1:L185" tableType="queryTable" totalsRowShown="0">
  <autoFilter ref="A1:L185" xr:uid="{C83F6720-E342-4506-8FA8-24823617FC8D}"/>
  <tableColumns count="12">
    <tableColumn id="1" xr3:uid="{261B6B67-9517-4C4B-A1C7-0487C5F77806}" uniqueName="1" name="Ton kostak" queryTableFieldId="1"/>
    <tableColumn id="2" xr3:uid="{81E4552F-4F96-49C0-8DD7-46AFC3F41CD1}" uniqueName="2" name="Ton orzech" queryTableFieldId="2"/>
    <tableColumn id="3" xr3:uid="{5FBCC695-97AD-4561-9B95-0FFBC9D8A272}" uniqueName="3" name="Ton mial" queryTableFieldId="3"/>
    <tableColumn id="4" xr3:uid="{C0F913CB-FD44-47B2-BD01-913C59DD1727}" uniqueName="4" name="Indeks" queryTableFieldId="4"/>
    <tableColumn id="5" xr3:uid="{A7366A5D-22B0-4C9B-93D8-0C7EC05A5932}" uniqueName="5" name="Data" queryTableFieldId="5"/>
    <tableColumn id="6" xr3:uid="{09A9C8EF-7491-4E27-8612-A3D2B6AFAC6C}" uniqueName="6" name="mag koskta przed" queryTableFieldId="6"/>
    <tableColumn id="7" xr3:uid="{76C3DD3B-0113-4A54-B8E3-3BC387DBE071}" uniqueName="7" name="mag orzech przed" queryTableFieldId="7"/>
    <tableColumn id="8" xr3:uid="{7D654409-CC6D-40E5-85FD-18528D3BAC1F}" uniqueName="8" name="mag mial przed" queryTableFieldId="8"/>
    <tableColumn id="9" xr3:uid="{3264D586-9656-486F-A896-C208C08C54BB}" uniqueName="9" name="Typ spalania" queryTableFieldId="9"/>
    <tableColumn id="10" xr3:uid="{0A80A42A-BF16-4E61-B25A-FABBFA2D318B}" uniqueName="10" name="mag kostka po" queryTableFieldId="10" dataDxfId="11">
      <calculatedColumnFormula>IF(piastek5[[#This Row],[Typ spalania]] = "kostka", piastek5[[#This Row],[mag koskta przed]]-$P$1, piastek5[[#This Row],[mag koskta przed]])</calculatedColumnFormula>
    </tableColumn>
    <tableColumn id="11" xr3:uid="{1DB2413F-35AF-4B32-B1ED-AC2B0E278B2D}" uniqueName="11" name="mag orzech po" queryTableFieldId="11" dataDxfId="10">
      <calculatedColumnFormula>IF(piastek5[[#This Row],[Typ spalania]] = "orzech", piastek5[[#This Row],[mag orzech przed]]-$P$2, piastek5[[#This Row],[mag orzech przed]])</calculatedColumnFormula>
    </tableColumn>
    <tableColumn id="12" xr3:uid="{980C3DCB-C006-4427-9088-8F7D99DB60FF}" uniqueName="12" name="mag mial po" queryTableFieldId="12" dataDxfId="9">
      <calculatedColumnFormula>IF(piastek5[[#This Row],[Typ spalania]] = "mial", piastek5[[#This Row],[mag mial przed]]-$P$3, piastek5[[#This Row],[mag mial przed]])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52868B-D662-49F8-8918-8387588B37A8}" name="piastek6" displayName="piastek6" ref="A1:L185" tableType="queryTable" totalsRowShown="0">
  <autoFilter ref="A1:L185" xr:uid="{EF52868B-D662-49F8-8918-8387588B37A8}"/>
  <tableColumns count="12">
    <tableColumn id="1" xr3:uid="{12BF1B9E-5EAB-4F03-BB3D-F9E4F4F0B334}" uniqueName="1" name="Ton kostak" queryTableFieldId="1"/>
    <tableColumn id="2" xr3:uid="{93BDD614-6F48-48BA-9071-FE4DF15AB8B6}" uniqueName="2" name="Ton orzech" queryTableFieldId="2"/>
    <tableColumn id="3" xr3:uid="{CA9AED39-DBDA-45BF-AB1C-8665B67E7760}" uniqueName="3" name="Ton mial" queryTableFieldId="3"/>
    <tableColumn id="4" xr3:uid="{836B1703-6CB4-4048-B9C7-6AE8C28E72BC}" uniqueName="4" name="Indeks" queryTableFieldId="4"/>
    <tableColumn id="5" xr3:uid="{27EDEB9C-8CB8-4DDD-9098-F284CD9B5175}" uniqueName="5" name="Data" queryTableFieldId="5"/>
    <tableColumn id="6" xr3:uid="{D9B7A923-3C5F-426B-81F4-869D8C3D4E2B}" uniqueName="6" name="mag koskta przed" queryTableFieldId="6"/>
    <tableColumn id="7" xr3:uid="{81E7A471-8FB8-4643-BC75-5CEF51EA3AAA}" uniqueName="7" name="mag orzech przed" queryTableFieldId="7"/>
    <tableColumn id="8" xr3:uid="{22732FF8-A077-49EB-B062-605F8CA3FD00}" uniqueName="8" name="mag mial przed" queryTableFieldId="8"/>
    <tableColumn id="9" xr3:uid="{B9A3B283-749D-47D3-AA27-26983F92883D}" uniqueName="9" name="Typ spalania" queryTableFieldId="9"/>
    <tableColumn id="10" xr3:uid="{9D070A5D-975B-4D1C-8FF6-7EF76236642C}" uniqueName="10" name="mag kostka po" queryTableFieldId="10" dataDxfId="8">
      <calculatedColumnFormula>IF(piastek6[[#This Row],[Typ spalania]] = "kostka", piastek6[[#This Row],[mag koskta przed]]-$P$1, piastek6[[#This Row],[mag koskta przed]])</calculatedColumnFormula>
    </tableColumn>
    <tableColumn id="11" xr3:uid="{814EA27F-D0A1-4D01-84B4-9601C8B9F635}" uniqueName="11" name="mag orzech po" queryTableFieldId="11" dataDxfId="7">
      <calculatedColumnFormula>IF(piastek6[[#This Row],[Typ spalania]] = "orzech", piastek6[[#This Row],[mag orzech przed]]-$P$2, piastek6[[#This Row],[mag orzech przed]])</calculatedColumnFormula>
    </tableColumn>
    <tableColumn id="12" xr3:uid="{BF8CBA31-412D-46AA-B8A9-715A23F0A429}" uniqueName="12" name="mag mial po" queryTableFieldId="12" dataDxfId="6">
      <calculatedColumnFormula>IF(piastek6[[#This Row],[Typ spalania]] = "mial", piastek6[[#This Row],[mag mial przed]]-$P$3, piastek6[[#This Row],[mag mial przed]])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29AAF3B-C6F9-46FD-ABA7-01269DADD283}" name="piastek7" displayName="piastek7" ref="A1:L185" tableType="queryTable" totalsRowShown="0">
  <autoFilter ref="A1:L185" xr:uid="{429AAF3B-C6F9-46FD-ABA7-01269DADD283}"/>
  <tableColumns count="12">
    <tableColumn id="1" xr3:uid="{6ED90E1D-C6F0-437B-BC5C-5A63BEA0898A}" uniqueName="1" name="Ton kostak" queryTableFieldId="1"/>
    <tableColumn id="2" xr3:uid="{B7A4DFEA-8A91-40B2-9104-F9929CECC45F}" uniqueName="2" name="Ton orzech" queryTableFieldId="2"/>
    <tableColumn id="3" xr3:uid="{659E066D-2BBC-42DF-BD84-3A10B81D5C1D}" uniqueName="3" name="Ton mial" queryTableFieldId="3"/>
    <tableColumn id="4" xr3:uid="{0FB6C82F-AE5B-4935-9FBC-7A98DFC6D6E9}" uniqueName="4" name="Indeks" queryTableFieldId="4"/>
    <tableColumn id="5" xr3:uid="{3E92A98D-1C1D-48FB-B8E1-BBFF4E35C3F3}" uniqueName="5" name="Data" queryTableFieldId="5"/>
    <tableColumn id="6" xr3:uid="{2661B1FC-B090-49FC-9465-2E9A9CEE51B1}" uniqueName="6" name="mag koskta przed" queryTableFieldId="6"/>
    <tableColumn id="7" xr3:uid="{3D59433F-01B2-4191-A497-4E57A2653822}" uniqueName="7" name="mag orzech przed" queryTableFieldId="7"/>
    <tableColumn id="8" xr3:uid="{29F08E16-2045-49CB-809F-1BEBBE6243F3}" uniqueName="8" name="mag mial przed" queryTableFieldId="8"/>
    <tableColumn id="9" xr3:uid="{51D2950E-1A34-4391-A8E4-865EC64BDCBE}" uniqueName="9" name="Typ spalania" queryTableFieldId="9"/>
    <tableColumn id="10" xr3:uid="{AE0ECE61-C235-47D2-805E-E297238C33AD}" uniqueName="10" name="mag kostka po" queryTableFieldId="10" dataDxfId="5">
      <calculatedColumnFormula>IF(piastek7[[#This Row],[Typ spalania]] = "kostka", piastek7[[#This Row],[mag koskta przed]]-$P$1, piastek7[[#This Row],[mag koskta przed]])</calculatedColumnFormula>
    </tableColumn>
    <tableColumn id="11" xr3:uid="{42E0C616-FA0C-42DE-94B7-D5E6E0F6C925}" uniqueName="11" name="mag orzech po" queryTableFieldId="11" dataDxfId="4">
      <calculatedColumnFormula>IF(piastek7[[#This Row],[Typ spalania]] = "orzech", piastek7[[#This Row],[mag orzech przed]]-$P$2, piastek7[[#This Row],[mag orzech przed]])</calculatedColumnFormula>
    </tableColumn>
    <tableColumn id="12" xr3:uid="{0BBB146C-E02D-49C6-B6D1-29AAA3ACE3D0}" uniqueName="12" name="mag mial po" queryTableFieldId="12" dataDxfId="3">
      <calculatedColumnFormula>IF(piastek7[[#This Row],[Typ spalania]] = "mial", piastek7[[#This Row],[mag mial przed]]-$P$3, piastek7[[#This Row],[mag mial przed]])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DE2FBC3-5B33-4DBC-9949-167FB135FF99}" name="piastek8" displayName="piastek8" ref="A1:L185" tableType="queryTable" totalsRowShown="0">
  <autoFilter ref="A1:L185" xr:uid="{CDE2FBC3-5B33-4DBC-9949-167FB135FF99}"/>
  <tableColumns count="12">
    <tableColumn id="1" xr3:uid="{A5B13572-5CC6-4B6A-830F-9C009C1AD57F}" uniqueName="1" name="Ton kostak" queryTableFieldId="1"/>
    <tableColumn id="2" xr3:uid="{74858CF9-ECC2-4272-8F05-A283F29DF725}" uniqueName="2" name="Ton orzech" queryTableFieldId="2"/>
    <tableColumn id="3" xr3:uid="{359AC0AE-3DE9-4290-8F4F-AEB2E6DC5F8A}" uniqueName="3" name="Ton mial" queryTableFieldId="3"/>
    <tableColumn id="4" xr3:uid="{B0F7FA39-9A88-42A8-BC6B-8F49EA2BD086}" uniqueName="4" name="Indeks" queryTableFieldId="4"/>
    <tableColumn id="5" xr3:uid="{1D3F4A7E-2CF4-4D6C-9C71-424D34AAA573}" uniqueName="5" name="Data" queryTableFieldId="5"/>
    <tableColumn id="6" xr3:uid="{AADD59FF-EA17-4FBF-AFAA-C8A376A9130A}" uniqueName="6" name="mag koskta przed" queryTableFieldId="6"/>
    <tableColumn id="7" xr3:uid="{8D53DA70-5BB0-4012-8848-B047803D275D}" uniqueName="7" name="mag orzech przed" queryTableFieldId="7"/>
    <tableColumn id="8" xr3:uid="{0F85662D-575F-4CBD-A6B3-7C11D9B13C68}" uniqueName="8" name="mag mial przed" queryTableFieldId="8"/>
    <tableColumn id="9" xr3:uid="{848E501D-DAC1-4D16-955B-653DF020C940}" uniqueName="9" name="Typ spalania" queryTableFieldId="9"/>
    <tableColumn id="10" xr3:uid="{0E55A953-5DC1-4479-8EC4-378B8B473991}" uniqueName="10" name="mag kostka po" queryTableFieldId="10" dataDxfId="2">
      <calculatedColumnFormula>IF(piastek8[[#This Row],[Typ spalania]] = "kostka", piastek8[[#This Row],[mag koskta przed]]-$P$1, piastek8[[#This Row],[mag koskta przed]])</calculatedColumnFormula>
    </tableColumn>
    <tableColumn id="11" xr3:uid="{D1E378A0-DB7A-4D4E-8C70-6EDF8039297D}" uniqueName="11" name="mag orzech po" queryTableFieldId="11" dataDxfId="1">
      <calculatedColumnFormula>IF(piastek8[[#This Row],[Typ spalania]] = "orzech", piastek8[[#This Row],[mag orzech przed]]-$P$2, piastek8[[#This Row],[mag orzech przed]])</calculatedColumnFormula>
    </tableColumn>
    <tableColumn id="12" xr3:uid="{FA67A8F9-EFEE-4849-820E-3276FF696ACA}" uniqueName="12" name="mag mial po" queryTableFieldId="12" dataDxfId="0">
      <calculatedColumnFormula>IF(piastek8[[#This Row],[Typ spalania]] = "mial", piastek8[[#This Row],[mag mial przed]]-$P$3, piastek8[[#This Row],[mag mial przed]])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BF7F9-B267-423A-AC11-C0CBE972821F}">
  <dimension ref="A1:P185"/>
  <sheetViews>
    <sheetView topLeftCell="B1" workbookViewId="0">
      <selection activeCell="B1" sqref="A1:XFD1048576"/>
    </sheetView>
  </sheetViews>
  <sheetFormatPr defaultRowHeight="14.25" x14ac:dyDescent="0.45"/>
  <cols>
    <col min="1" max="3" width="10.19921875" bestFit="1" customWidth="1"/>
    <col min="5" max="5" width="9.9296875" bestFit="1" customWidth="1"/>
  </cols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13</v>
      </c>
      <c r="P1">
        <v>200</v>
      </c>
    </row>
    <row r="2" spans="1:16" x14ac:dyDescent="0.45">
      <c r="A2">
        <v>0</v>
      </c>
      <c r="B2">
        <v>0</v>
      </c>
      <c r="C2">
        <v>0</v>
      </c>
      <c r="D2">
        <v>0</v>
      </c>
      <c r="E2" s="1">
        <v>41926</v>
      </c>
      <c r="F2">
        <v>80</v>
      </c>
      <c r="G2">
        <v>80</v>
      </c>
      <c r="H2">
        <v>80</v>
      </c>
      <c r="I2" t="s">
        <v>12</v>
      </c>
      <c r="J2">
        <f>IF(piastek[[#This Row],[Typ spalania]] = "kostka", piastek[[#This Row],[mag koskta przed]]-$P$1, piastek[[#This Row],[mag koskta przed]])</f>
        <v>80</v>
      </c>
      <c r="K2">
        <f>IF(piastek[[#This Row],[Typ spalania]] = "orzech", piastek[[#This Row],[mag orzech przed]]-$P$2, piastek[[#This Row],[mag orzech przed]])</f>
        <v>80</v>
      </c>
      <c r="L2">
        <f>IF(piastek[[#This Row],[Typ spalania]] = "mial", piastek[[#This Row],[mag mial przed]]-$P$3, piastek[[#This Row],[mag mial przed]])</f>
        <v>80</v>
      </c>
      <c r="O2" t="s">
        <v>14</v>
      </c>
      <c r="P2">
        <f>P1*1.3</f>
        <v>260</v>
      </c>
    </row>
    <row r="3" spans="1:16" x14ac:dyDescent="0.45">
      <c r="A3">
        <v>200</v>
      </c>
      <c r="B3">
        <v>120</v>
      </c>
      <c r="C3">
        <v>81</v>
      </c>
      <c r="D3">
        <v>1</v>
      </c>
      <c r="E3" s="1">
        <v>41927</v>
      </c>
      <c r="F3">
        <f>J2+piastek[[#This Row],[Ton kostak]]</f>
        <v>280</v>
      </c>
      <c r="G3">
        <f>K2+piastek[[#This Row],[Ton orzech]]</f>
        <v>200</v>
      </c>
      <c r="H3">
        <f>L2+piastek[[#This Row],[Ton mial]]</f>
        <v>161</v>
      </c>
      <c r="I3" t="str">
        <f>IF(piastek[[#This Row],[mag koskta przed]] &lt; $P$1,IF(piastek[[#This Row],[mag orzech przed]]&lt;$P$2, IF(piastek[[#This Row],[mag mial przed]] &lt;$P$3, "-", "mial"), "orzech"),"kostka")</f>
        <v>kostka</v>
      </c>
      <c r="J3">
        <f>IF(piastek[[#This Row],[Typ spalania]] = "kostka", piastek[[#This Row],[mag koskta przed]]-$P$1, piastek[[#This Row],[mag koskta przed]])</f>
        <v>80</v>
      </c>
      <c r="K3">
        <f>IF(piastek[[#This Row],[Typ spalania]] = "orzech", piastek[[#This Row],[mag orzech przed]]-$P$2, piastek[[#This Row],[mag orzech przed]])</f>
        <v>200</v>
      </c>
      <c r="L3">
        <f>IF(piastek[[#This Row],[Typ spalania]] = "mial", piastek[[#This Row],[mag mial przed]]-$P$3, piastek[[#This Row],[mag mial przed]])</f>
        <v>161</v>
      </c>
      <c r="O3" t="s">
        <v>15</v>
      </c>
      <c r="P3">
        <f>P1*1.6</f>
        <v>320</v>
      </c>
    </row>
    <row r="4" spans="1:16" x14ac:dyDescent="0.45">
      <c r="A4">
        <v>100</v>
      </c>
      <c r="B4">
        <v>135</v>
      </c>
      <c r="C4">
        <v>33</v>
      </c>
      <c r="D4">
        <f>D3+1</f>
        <v>2</v>
      </c>
      <c r="E4" s="1">
        <v>41928</v>
      </c>
      <c r="F4">
        <f>J3+piastek[[#This Row],[Ton kostak]]</f>
        <v>180</v>
      </c>
      <c r="G4">
        <f>K3+piastek[[#This Row],[Ton orzech]]</f>
        <v>335</v>
      </c>
      <c r="H4">
        <f>L3+piastek[[#This Row],[Ton mial]]</f>
        <v>194</v>
      </c>
      <c r="I4" t="str">
        <f>IF(piastek[[#This Row],[mag koskta przed]] &lt; $P$1,IF(piastek[[#This Row],[mag orzech przed]]&lt;$P$2, IF(piastek[[#This Row],[mag mial przed]] &lt;$P$3, "-", "mial"), "orzech"),"kostka")</f>
        <v>orzech</v>
      </c>
      <c r="J4">
        <f>IF(piastek[[#This Row],[Typ spalania]] = "kostka", piastek[[#This Row],[mag koskta przed]]-$P$1, piastek[[#This Row],[mag koskta przed]])</f>
        <v>180</v>
      </c>
      <c r="K4">
        <f>IF(piastek[[#This Row],[Typ spalania]] = "orzech", piastek[[#This Row],[mag orzech przed]]-$P$2, piastek[[#This Row],[mag orzech przed]])</f>
        <v>75</v>
      </c>
      <c r="L4">
        <f>IF(piastek[[#This Row],[Typ spalania]] = "mial", piastek[[#This Row],[mag mial przed]]-$P$3, piastek[[#This Row],[mag mial przed]])</f>
        <v>194</v>
      </c>
    </row>
    <row r="5" spans="1:16" x14ac:dyDescent="0.45">
      <c r="A5">
        <v>50</v>
      </c>
      <c r="B5">
        <v>29</v>
      </c>
      <c r="C5">
        <v>85</v>
      </c>
      <c r="D5">
        <f t="shared" ref="D5:D68" si="0">D4+1</f>
        <v>3</v>
      </c>
      <c r="E5" s="1">
        <v>41929</v>
      </c>
      <c r="F5">
        <f>J4+piastek[[#This Row],[Ton kostak]]</f>
        <v>230</v>
      </c>
      <c r="G5">
        <f>K4+piastek[[#This Row],[Ton orzech]]</f>
        <v>104</v>
      </c>
      <c r="H5">
        <f>L4+piastek[[#This Row],[Ton mial]]</f>
        <v>279</v>
      </c>
      <c r="I5" t="str">
        <f>IF(piastek[[#This Row],[mag koskta przed]] &lt; $P$1,IF(piastek[[#This Row],[mag orzech przed]]&lt;$P$2, IF(piastek[[#This Row],[mag mial przed]] &lt;$P$3, "-", "mial"), "orzech"),"kostka")</f>
        <v>kostka</v>
      </c>
      <c r="J5">
        <f>IF(piastek[[#This Row],[Typ spalania]] = "kostka", piastek[[#This Row],[mag koskta przed]]-$P$1, piastek[[#This Row],[mag koskta przed]])</f>
        <v>30</v>
      </c>
      <c r="K5">
        <f>IF(piastek[[#This Row],[Typ spalania]] = "orzech", piastek[[#This Row],[mag orzech przed]]-$P$2, piastek[[#This Row],[mag orzech przed]])</f>
        <v>104</v>
      </c>
      <c r="L5">
        <f>IF(piastek[[#This Row],[Typ spalania]] = "mial", piastek[[#This Row],[mag mial przed]]-$P$3, piastek[[#This Row],[mag mial przed]])</f>
        <v>279</v>
      </c>
    </row>
    <row r="6" spans="1:16" x14ac:dyDescent="0.45">
      <c r="A6">
        <v>68</v>
      </c>
      <c r="B6">
        <v>107</v>
      </c>
      <c r="C6">
        <v>84</v>
      </c>
      <c r="D6">
        <f t="shared" si="0"/>
        <v>4</v>
      </c>
      <c r="E6" s="1">
        <v>41930</v>
      </c>
      <c r="F6">
        <f>J5+piastek[[#This Row],[Ton kostak]]</f>
        <v>98</v>
      </c>
      <c r="G6">
        <f>K5+piastek[[#This Row],[Ton orzech]]</f>
        <v>211</v>
      </c>
      <c r="H6">
        <f>L5+piastek[[#This Row],[Ton mial]]</f>
        <v>363</v>
      </c>
      <c r="I6" t="str">
        <f>IF(piastek[[#This Row],[mag koskta przed]] &lt; $P$1,IF(piastek[[#This Row],[mag orzech przed]]&lt;$P$2, IF(piastek[[#This Row],[mag mial przed]] &lt;$P$3, "-", "mial"), "orzech"),"kostka")</f>
        <v>mial</v>
      </c>
      <c r="J6">
        <f>IF(piastek[[#This Row],[Typ spalania]] = "kostka", piastek[[#This Row],[mag koskta przed]]-$P$1, piastek[[#This Row],[mag koskta przed]])</f>
        <v>98</v>
      </c>
      <c r="K6">
        <f>IF(piastek[[#This Row],[Typ spalania]] = "orzech", piastek[[#This Row],[mag orzech przed]]-$P$2, piastek[[#This Row],[mag orzech przed]])</f>
        <v>211</v>
      </c>
      <c r="L6">
        <f>IF(piastek[[#This Row],[Typ spalania]] = "mial", piastek[[#This Row],[mag mial przed]]-$P$3, piastek[[#This Row],[mag mial przed]])</f>
        <v>43</v>
      </c>
    </row>
    <row r="7" spans="1:16" x14ac:dyDescent="0.45">
      <c r="A7">
        <v>75</v>
      </c>
      <c r="B7">
        <v>49</v>
      </c>
      <c r="C7">
        <v>23</v>
      </c>
      <c r="D7">
        <f t="shared" si="0"/>
        <v>5</v>
      </c>
      <c r="E7" s="1">
        <v>41931</v>
      </c>
      <c r="F7">
        <f>J6+piastek[[#This Row],[Ton kostak]]</f>
        <v>173</v>
      </c>
      <c r="G7">
        <f>K6+piastek[[#This Row],[Ton orzech]]</f>
        <v>260</v>
      </c>
      <c r="H7">
        <f>L6+piastek[[#This Row],[Ton mial]]</f>
        <v>66</v>
      </c>
      <c r="I7" t="str">
        <f>IF(piastek[[#This Row],[mag koskta przed]] &lt; $P$1,IF(piastek[[#This Row],[mag orzech przed]]&lt;$P$2, IF(piastek[[#This Row],[mag mial przed]] &lt;$P$3, "-", "mial"), "orzech"),"kostka")</f>
        <v>orzech</v>
      </c>
      <c r="J7">
        <f>IF(piastek[[#This Row],[Typ spalania]] = "kostka", piastek[[#This Row],[mag koskta przed]]-$P$1, piastek[[#This Row],[mag koskta przed]])</f>
        <v>173</v>
      </c>
      <c r="K7">
        <f>IF(piastek[[#This Row],[Typ spalania]] = "orzech", piastek[[#This Row],[mag orzech przed]]-$P$2, piastek[[#This Row],[mag orzech przed]])</f>
        <v>0</v>
      </c>
      <c r="L7">
        <f>IF(piastek[[#This Row],[Typ spalania]] = "mial", piastek[[#This Row],[mag mial przed]]-$P$3, piastek[[#This Row],[mag mial przed]])</f>
        <v>66</v>
      </c>
    </row>
    <row r="8" spans="1:16" x14ac:dyDescent="0.45">
      <c r="A8">
        <v>109</v>
      </c>
      <c r="B8">
        <v>90</v>
      </c>
      <c r="C8">
        <v>48</v>
      </c>
      <c r="D8">
        <f t="shared" si="0"/>
        <v>6</v>
      </c>
      <c r="E8" s="1">
        <v>41932</v>
      </c>
      <c r="F8">
        <f>J7+piastek[[#This Row],[Ton kostak]]</f>
        <v>282</v>
      </c>
      <c r="G8">
        <f>K7+piastek[[#This Row],[Ton orzech]]</f>
        <v>90</v>
      </c>
      <c r="H8">
        <f>L7+piastek[[#This Row],[Ton mial]]</f>
        <v>114</v>
      </c>
      <c r="I8" t="str">
        <f>IF(piastek[[#This Row],[mag koskta przed]] &lt; $P$1,IF(piastek[[#This Row],[mag orzech przed]]&lt;$P$2, IF(piastek[[#This Row],[mag mial przed]] &lt;$P$3, "-", "mial"), "orzech"),"kostka")</f>
        <v>kostka</v>
      </c>
      <c r="J8">
        <f>IF(piastek[[#This Row],[Typ spalania]] = "kostka", piastek[[#This Row],[mag koskta przed]]-$P$1, piastek[[#This Row],[mag koskta przed]])</f>
        <v>82</v>
      </c>
      <c r="K8">
        <f>IF(piastek[[#This Row],[Typ spalania]] = "orzech", piastek[[#This Row],[mag orzech przed]]-$P$2, piastek[[#This Row],[mag orzech przed]])</f>
        <v>90</v>
      </c>
      <c r="L8">
        <f>IF(piastek[[#This Row],[Typ spalania]] = "mial", piastek[[#This Row],[mag mial przed]]-$P$3, piastek[[#This Row],[mag mial przed]])</f>
        <v>114</v>
      </c>
    </row>
    <row r="9" spans="1:16" x14ac:dyDescent="0.45">
      <c r="A9">
        <v>161</v>
      </c>
      <c r="B9">
        <v>2</v>
      </c>
      <c r="C9">
        <v>16</v>
      </c>
      <c r="D9">
        <f t="shared" si="0"/>
        <v>7</v>
      </c>
      <c r="E9" s="1">
        <v>41933</v>
      </c>
      <c r="F9">
        <f>J8+piastek[[#This Row],[Ton kostak]]</f>
        <v>243</v>
      </c>
      <c r="G9">
        <f>K8+piastek[[#This Row],[Ton orzech]]</f>
        <v>92</v>
      </c>
      <c r="H9">
        <f>L8+piastek[[#This Row],[Ton mial]]</f>
        <v>130</v>
      </c>
      <c r="I9" t="str">
        <f>IF(piastek[[#This Row],[mag koskta przed]] &lt; $P$1,IF(piastek[[#This Row],[mag orzech przed]]&lt;$P$2, IF(piastek[[#This Row],[mag mial przed]] &lt;$P$3, "-", "mial"), "orzech"),"kostka")</f>
        <v>kostka</v>
      </c>
      <c r="J9">
        <f>IF(piastek[[#This Row],[Typ spalania]] = "kostka", piastek[[#This Row],[mag koskta przed]]-$P$1, piastek[[#This Row],[mag koskta przed]])</f>
        <v>43</v>
      </c>
      <c r="K9">
        <f>IF(piastek[[#This Row],[Typ spalania]] = "orzech", piastek[[#This Row],[mag orzech przed]]-$P$2, piastek[[#This Row],[mag orzech przed]])</f>
        <v>92</v>
      </c>
      <c r="L9">
        <f>IF(piastek[[#This Row],[Typ spalania]] = "mial", piastek[[#This Row],[mag mial przed]]-$P$3, piastek[[#This Row],[mag mial przed]])</f>
        <v>130</v>
      </c>
    </row>
    <row r="10" spans="1:16" x14ac:dyDescent="0.45">
      <c r="A10">
        <v>97</v>
      </c>
      <c r="B10">
        <v>129</v>
      </c>
      <c r="C10">
        <v>43</v>
      </c>
      <c r="D10">
        <f t="shared" si="0"/>
        <v>8</v>
      </c>
      <c r="E10" s="1">
        <v>41934</v>
      </c>
      <c r="F10">
        <f>J9+piastek[[#This Row],[Ton kostak]]</f>
        <v>140</v>
      </c>
      <c r="G10">
        <f>K9+piastek[[#This Row],[Ton orzech]]</f>
        <v>221</v>
      </c>
      <c r="H10">
        <f>L9+piastek[[#This Row],[Ton mial]]</f>
        <v>173</v>
      </c>
      <c r="I10" t="str">
        <f>IF(piastek[[#This Row],[mag koskta przed]] &lt; $P$1,IF(piastek[[#This Row],[mag orzech przed]]&lt;$P$2, IF(piastek[[#This Row],[mag mial przed]] &lt;$P$3, "-", "mial"), "orzech"),"kostka")</f>
        <v>-</v>
      </c>
      <c r="J10">
        <f>IF(piastek[[#This Row],[Typ spalania]] = "kostka", piastek[[#This Row],[mag koskta przed]]-$P$1, piastek[[#This Row],[mag koskta przed]])</f>
        <v>140</v>
      </c>
      <c r="K10">
        <f>IF(piastek[[#This Row],[Typ spalania]] = "orzech", piastek[[#This Row],[mag orzech przed]]-$P$2, piastek[[#This Row],[mag orzech przed]])</f>
        <v>221</v>
      </c>
      <c r="L10">
        <f>IF(piastek[[#This Row],[Typ spalania]] = "mial", piastek[[#This Row],[mag mial przed]]-$P$3, piastek[[#This Row],[mag mial przed]])</f>
        <v>173</v>
      </c>
    </row>
    <row r="11" spans="1:16" x14ac:dyDescent="0.45">
      <c r="A11">
        <v>25</v>
      </c>
      <c r="B11">
        <v>186</v>
      </c>
      <c r="C11">
        <v>4</v>
      </c>
      <c r="D11">
        <f t="shared" si="0"/>
        <v>9</v>
      </c>
      <c r="E11" s="1">
        <v>41935</v>
      </c>
      <c r="F11">
        <f>J10+piastek[[#This Row],[Ton kostak]]</f>
        <v>165</v>
      </c>
      <c r="G11">
        <f>K10+piastek[[#This Row],[Ton orzech]]</f>
        <v>407</v>
      </c>
      <c r="H11">
        <f>L10+piastek[[#This Row],[Ton mial]]</f>
        <v>177</v>
      </c>
      <c r="I11" t="str">
        <f>IF(piastek[[#This Row],[mag koskta przed]] &lt; $P$1,IF(piastek[[#This Row],[mag orzech przed]]&lt;$P$2, IF(piastek[[#This Row],[mag mial przed]] &lt;$P$3, "-", "mial"), "orzech"),"kostka")</f>
        <v>orzech</v>
      </c>
      <c r="J11">
        <f>IF(piastek[[#This Row],[Typ spalania]] = "kostka", piastek[[#This Row],[mag koskta przed]]-$P$1, piastek[[#This Row],[mag koskta przed]])</f>
        <v>165</v>
      </c>
      <c r="K11">
        <f>IF(piastek[[#This Row],[Typ spalania]] = "orzech", piastek[[#This Row],[mag orzech przed]]-$P$2, piastek[[#This Row],[mag orzech przed]])</f>
        <v>147</v>
      </c>
      <c r="L11">
        <f>IF(piastek[[#This Row],[Typ spalania]] = "mial", piastek[[#This Row],[mag mial przed]]-$P$3, piastek[[#This Row],[mag mial przed]])</f>
        <v>177</v>
      </c>
    </row>
    <row r="12" spans="1:16" x14ac:dyDescent="0.45">
      <c r="A12">
        <v>113</v>
      </c>
      <c r="B12">
        <v>97</v>
      </c>
      <c r="C12">
        <v>97</v>
      </c>
      <c r="D12">
        <f t="shared" si="0"/>
        <v>10</v>
      </c>
      <c r="E12" s="1">
        <v>41936</v>
      </c>
      <c r="F12">
        <f>J11+piastek[[#This Row],[Ton kostak]]</f>
        <v>278</v>
      </c>
      <c r="G12">
        <f>K11+piastek[[#This Row],[Ton orzech]]</f>
        <v>244</v>
      </c>
      <c r="H12">
        <f>L11+piastek[[#This Row],[Ton mial]]</f>
        <v>274</v>
      </c>
      <c r="I12" t="str">
        <f>IF(piastek[[#This Row],[mag koskta przed]] &lt; $P$1,IF(piastek[[#This Row],[mag orzech przed]]&lt;$P$2, IF(piastek[[#This Row],[mag mial przed]] &lt;$P$3, "-", "mial"), "orzech"),"kostka")</f>
        <v>kostka</v>
      </c>
      <c r="J12">
        <f>IF(piastek[[#This Row],[Typ spalania]] = "kostka", piastek[[#This Row],[mag koskta przed]]-$P$1, piastek[[#This Row],[mag koskta przed]])</f>
        <v>78</v>
      </c>
      <c r="K12">
        <f>IF(piastek[[#This Row],[Typ spalania]] = "orzech", piastek[[#This Row],[mag orzech przed]]-$P$2, piastek[[#This Row],[mag orzech przed]])</f>
        <v>244</v>
      </c>
      <c r="L12">
        <f>IF(piastek[[#This Row],[Typ spalania]] = "mial", piastek[[#This Row],[mag mial przed]]-$P$3, piastek[[#This Row],[mag mial przed]])</f>
        <v>274</v>
      </c>
    </row>
    <row r="13" spans="1:16" x14ac:dyDescent="0.45">
      <c r="A13">
        <v>70</v>
      </c>
      <c r="B13">
        <v>12</v>
      </c>
      <c r="C13">
        <v>53</v>
      </c>
      <c r="D13">
        <f t="shared" si="0"/>
        <v>11</v>
      </c>
      <c r="E13" s="1">
        <v>41937</v>
      </c>
      <c r="F13">
        <f>J12+piastek[[#This Row],[Ton kostak]]</f>
        <v>148</v>
      </c>
      <c r="G13">
        <f>K12+piastek[[#This Row],[Ton orzech]]</f>
        <v>256</v>
      </c>
      <c r="H13">
        <f>L12+piastek[[#This Row],[Ton mial]]</f>
        <v>327</v>
      </c>
      <c r="I13" t="str">
        <f>IF(piastek[[#This Row],[mag koskta przed]] &lt; $P$1,IF(piastek[[#This Row],[mag orzech przed]]&lt;$P$2, IF(piastek[[#This Row],[mag mial przed]] &lt;$P$3, "-", "mial"), "orzech"),"kostka")</f>
        <v>mial</v>
      </c>
      <c r="J13">
        <f>IF(piastek[[#This Row],[Typ spalania]] = "kostka", piastek[[#This Row],[mag koskta przed]]-$P$1, piastek[[#This Row],[mag koskta przed]])</f>
        <v>148</v>
      </c>
      <c r="K13">
        <f>IF(piastek[[#This Row],[Typ spalania]] = "orzech", piastek[[#This Row],[mag orzech przed]]-$P$2, piastek[[#This Row],[mag orzech przed]])</f>
        <v>256</v>
      </c>
      <c r="L13">
        <f>IF(piastek[[#This Row],[Typ spalania]] = "mial", piastek[[#This Row],[mag mial przed]]-$P$3, piastek[[#This Row],[mag mial przed]])</f>
        <v>7</v>
      </c>
    </row>
    <row r="14" spans="1:16" x14ac:dyDescent="0.45">
      <c r="A14">
        <v>117</v>
      </c>
      <c r="B14">
        <v>142</v>
      </c>
      <c r="C14">
        <v>90</v>
      </c>
      <c r="D14">
        <f t="shared" si="0"/>
        <v>12</v>
      </c>
      <c r="E14" s="1">
        <v>41938</v>
      </c>
      <c r="F14">
        <f>J13+piastek[[#This Row],[Ton kostak]]</f>
        <v>265</v>
      </c>
      <c r="G14">
        <f>K13+piastek[[#This Row],[Ton orzech]]</f>
        <v>398</v>
      </c>
      <c r="H14">
        <f>L13+piastek[[#This Row],[Ton mial]]</f>
        <v>97</v>
      </c>
      <c r="I14" t="str">
        <f>IF(piastek[[#This Row],[mag koskta przed]] &lt; $P$1,IF(piastek[[#This Row],[mag orzech przed]]&lt;$P$2, IF(piastek[[#This Row],[mag mial przed]] &lt;$P$3, "-", "mial"), "orzech"),"kostka")</f>
        <v>kostka</v>
      </c>
      <c r="J14">
        <f>IF(piastek[[#This Row],[Typ spalania]] = "kostka", piastek[[#This Row],[mag koskta przed]]-$P$1, piastek[[#This Row],[mag koskta przed]])</f>
        <v>65</v>
      </c>
      <c r="K14">
        <f>IF(piastek[[#This Row],[Typ spalania]] = "orzech", piastek[[#This Row],[mag orzech przed]]-$P$2, piastek[[#This Row],[mag orzech przed]])</f>
        <v>398</v>
      </c>
      <c r="L14">
        <f>IF(piastek[[#This Row],[Typ spalania]] = "mial", piastek[[#This Row],[mag mial przed]]-$P$3, piastek[[#This Row],[mag mial przed]])</f>
        <v>97</v>
      </c>
    </row>
    <row r="15" spans="1:16" x14ac:dyDescent="0.45">
      <c r="A15">
        <v>189</v>
      </c>
      <c r="B15">
        <v>28</v>
      </c>
      <c r="C15">
        <v>43</v>
      </c>
      <c r="D15">
        <f t="shared" si="0"/>
        <v>13</v>
      </c>
      <c r="E15" s="1">
        <v>41939</v>
      </c>
      <c r="F15">
        <f>J14+piastek[[#This Row],[Ton kostak]]</f>
        <v>254</v>
      </c>
      <c r="G15">
        <f>K14+piastek[[#This Row],[Ton orzech]]</f>
        <v>426</v>
      </c>
      <c r="H15">
        <f>L14+piastek[[#This Row],[Ton mial]]</f>
        <v>140</v>
      </c>
      <c r="I15" t="str">
        <f>IF(piastek[[#This Row],[mag koskta przed]] &lt; $P$1,IF(piastek[[#This Row],[mag orzech przed]]&lt;$P$2, IF(piastek[[#This Row],[mag mial przed]] &lt;$P$3, "-", "mial"), "orzech"),"kostka")</f>
        <v>kostka</v>
      </c>
      <c r="J15">
        <f>IF(piastek[[#This Row],[Typ spalania]] = "kostka", piastek[[#This Row],[mag koskta przed]]-$P$1, piastek[[#This Row],[mag koskta przed]])</f>
        <v>54</v>
      </c>
      <c r="K15">
        <f>IF(piastek[[#This Row],[Typ spalania]] = "orzech", piastek[[#This Row],[mag orzech przed]]-$P$2, piastek[[#This Row],[mag orzech przed]])</f>
        <v>426</v>
      </c>
      <c r="L15">
        <f>IF(piastek[[#This Row],[Typ spalania]] = "mial", piastek[[#This Row],[mag mial przed]]-$P$3, piastek[[#This Row],[mag mial przed]])</f>
        <v>140</v>
      </c>
    </row>
    <row r="16" spans="1:16" x14ac:dyDescent="0.45">
      <c r="A16">
        <v>140</v>
      </c>
      <c r="B16">
        <v>191</v>
      </c>
      <c r="C16">
        <v>40</v>
      </c>
      <c r="D16">
        <f t="shared" si="0"/>
        <v>14</v>
      </c>
      <c r="E16" s="1">
        <v>41940</v>
      </c>
      <c r="F16">
        <f>J15+piastek[[#This Row],[Ton kostak]]</f>
        <v>194</v>
      </c>
      <c r="G16">
        <f>K15+piastek[[#This Row],[Ton orzech]]</f>
        <v>617</v>
      </c>
      <c r="H16">
        <f>L15+piastek[[#This Row],[Ton mial]]</f>
        <v>180</v>
      </c>
      <c r="I16" t="str">
        <f>IF(piastek[[#This Row],[mag koskta przed]] &lt; $P$1,IF(piastek[[#This Row],[mag orzech przed]]&lt;$P$2, IF(piastek[[#This Row],[mag mial przed]] &lt;$P$3, "-", "mial"), "orzech"),"kostka")</f>
        <v>orzech</v>
      </c>
      <c r="J16">
        <f>IF(piastek[[#This Row],[Typ spalania]] = "kostka", piastek[[#This Row],[mag koskta przed]]-$P$1, piastek[[#This Row],[mag koskta przed]])</f>
        <v>194</v>
      </c>
      <c r="K16">
        <f>IF(piastek[[#This Row],[Typ spalania]] = "orzech", piastek[[#This Row],[mag orzech przed]]-$P$2, piastek[[#This Row],[mag orzech przed]])</f>
        <v>357</v>
      </c>
      <c r="L16">
        <f>IF(piastek[[#This Row],[Typ spalania]] = "mial", piastek[[#This Row],[mag mial przed]]-$P$3, piastek[[#This Row],[mag mial przed]])</f>
        <v>180</v>
      </c>
    </row>
    <row r="17" spans="1:12" x14ac:dyDescent="0.45">
      <c r="A17">
        <v>167</v>
      </c>
      <c r="B17">
        <v>48</v>
      </c>
      <c r="C17">
        <v>30</v>
      </c>
      <c r="D17">
        <f t="shared" si="0"/>
        <v>15</v>
      </c>
      <c r="E17" s="1">
        <v>41941</v>
      </c>
      <c r="F17">
        <f>J16+piastek[[#This Row],[Ton kostak]]</f>
        <v>361</v>
      </c>
      <c r="G17">
        <f>K16+piastek[[#This Row],[Ton orzech]]</f>
        <v>405</v>
      </c>
      <c r="H17">
        <f>L16+piastek[[#This Row],[Ton mial]]</f>
        <v>210</v>
      </c>
      <c r="I17" t="str">
        <f>IF(piastek[[#This Row],[mag koskta przed]] &lt; $P$1,IF(piastek[[#This Row],[mag orzech przed]]&lt;$P$2, IF(piastek[[#This Row],[mag mial przed]] &lt;$P$3, "-", "mial"), "orzech"),"kostka")</f>
        <v>kostka</v>
      </c>
      <c r="J17">
        <f>IF(piastek[[#This Row],[Typ spalania]] = "kostka", piastek[[#This Row],[mag koskta przed]]-$P$1, piastek[[#This Row],[mag koskta przed]])</f>
        <v>161</v>
      </c>
      <c r="K17">
        <f>IF(piastek[[#This Row],[Typ spalania]] = "orzech", piastek[[#This Row],[mag orzech przed]]-$P$2, piastek[[#This Row],[mag orzech przed]])</f>
        <v>405</v>
      </c>
      <c r="L17">
        <f>IF(piastek[[#This Row],[Typ spalania]] = "mial", piastek[[#This Row],[mag mial przed]]-$P$3, piastek[[#This Row],[mag mial przed]])</f>
        <v>210</v>
      </c>
    </row>
    <row r="18" spans="1:12" x14ac:dyDescent="0.45">
      <c r="A18">
        <v>0</v>
      </c>
      <c r="B18">
        <v>154</v>
      </c>
      <c r="C18">
        <v>68</v>
      </c>
      <c r="D18">
        <f t="shared" si="0"/>
        <v>16</v>
      </c>
      <c r="E18" s="1">
        <v>41942</v>
      </c>
      <c r="F18">
        <f>J17+piastek[[#This Row],[Ton kostak]]</f>
        <v>161</v>
      </c>
      <c r="G18">
        <f>K17+piastek[[#This Row],[Ton orzech]]</f>
        <v>559</v>
      </c>
      <c r="H18">
        <f>L17+piastek[[#This Row],[Ton mial]]</f>
        <v>278</v>
      </c>
      <c r="I18" t="str">
        <f>IF(piastek[[#This Row],[mag koskta przed]] &lt; $P$1,IF(piastek[[#This Row],[mag orzech przed]]&lt;$P$2, IF(piastek[[#This Row],[mag mial przed]] &lt;$P$3, "-", "mial"), "orzech"),"kostka")</f>
        <v>orzech</v>
      </c>
      <c r="J18">
        <f>IF(piastek[[#This Row],[Typ spalania]] = "kostka", piastek[[#This Row],[mag koskta przed]]-$P$1, piastek[[#This Row],[mag koskta przed]])</f>
        <v>161</v>
      </c>
      <c r="K18">
        <f>IF(piastek[[#This Row],[Typ spalania]] = "orzech", piastek[[#This Row],[mag orzech przed]]-$P$2, piastek[[#This Row],[mag orzech przed]])</f>
        <v>299</v>
      </c>
      <c r="L18">
        <f>IF(piastek[[#This Row],[Typ spalania]] = "mial", piastek[[#This Row],[mag mial przed]]-$P$3, piastek[[#This Row],[mag mial przed]])</f>
        <v>278</v>
      </c>
    </row>
    <row r="19" spans="1:12" x14ac:dyDescent="0.45">
      <c r="A19">
        <v>61</v>
      </c>
      <c r="B19">
        <v>139</v>
      </c>
      <c r="C19">
        <v>77</v>
      </c>
      <c r="D19">
        <f t="shared" si="0"/>
        <v>17</v>
      </c>
      <c r="E19" s="1">
        <v>41943</v>
      </c>
      <c r="F19">
        <f>J18+piastek[[#This Row],[Ton kostak]]</f>
        <v>222</v>
      </c>
      <c r="G19">
        <f>K18+piastek[[#This Row],[Ton orzech]]</f>
        <v>438</v>
      </c>
      <c r="H19">
        <f>L18+piastek[[#This Row],[Ton mial]]</f>
        <v>355</v>
      </c>
      <c r="I19" t="str">
        <f>IF(piastek[[#This Row],[mag koskta przed]] &lt; $P$1,IF(piastek[[#This Row],[mag orzech przed]]&lt;$P$2, IF(piastek[[#This Row],[mag mial przed]] &lt;$P$3, "-", "mial"), "orzech"),"kostka")</f>
        <v>kostka</v>
      </c>
      <c r="J19">
        <f>IF(piastek[[#This Row],[Typ spalania]] = "kostka", piastek[[#This Row],[mag koskta przed]]-$P$1, piastek[[#This Row],[mag koskta przed]])</f>
        <v>22</v>
      </c>
      <c r="K19">
        <f>IF(piastek[[#This Row],[Typ spalania]] = "orzech", piastek[[#This Row],[mag orzech przed]]-$P$2, piastek[[#This Row],[mag orzech przed]])</f>
        <v>438</v>
      </c>
      <c r="L19">
        <f>IF(piastek[[#This Row],[Typ spalania]] = "mial", piastek[[#This Row],[mag mial przed]]-$P$3, piastek[[#This Row],[mag mial przed]])</f>
        <v>355</v>
      </c>
    </row>
    <row r="20" spans="1:12" x14ac:dyDescent="0.45">
      <c r="A20">
        <v>18</v>
      </c>
      <c r="B20">
        <v>163</v>
      </c>
      <c r="C20">
        <v>75</v>
      </c>
      <c r="D20">
        <f t="shared" si="0"/>
        <v>18</v>
      </c>
      <c r="E20" s="1">
        <v>41944</v>
      </c>
      <c r="F20">
        <f>J19+piastek[[#This Row],[Ton kostak]]</f>
        <v>40</v>
      </c>
      <c r="G20">
        <f>K19+piastek[[#This Row],[Ton orzech]]</f>
        <v>601</v>
      </c>
      <c r="H20">
        <f>L19+piastek[[#This Row],[Ton mial]]</f>
        <v>430</v>
      </c>
      <c r="I20" t="str">
        <f>IF(piastek[[#This Row],[mag koskta przed]] &lt; $P$1,IF(piastek[[#This Row],[mag orzech przed]]&lt;$P$2, IF(piastek[[#This Row],[mag mial przed]] &lt;$P$3, "-", "mial"), "orzech"),"kostka")</f>
        <v>orzech</v>
      </c>
      <c r="J20">
        <f>IF(piastek[[#This Row],[Typ spalania]] = "kostka", piastek[[#This Row],[mag koskta przed]]-$P$1, piastek[[#This Row],[mag koskta przed]])</f>
        <v>40</v>
      </c>
      <c r="K20">
        <f>IF(piastek[[#This Row],[Typ spalania]] = "orzech", piastek[[#This Row],[mag orzech przed]]-$P$2, piastek[[#This Row],[mag orzech przed]])</f>
        <v>341</v>
      </c>
      <c r="L20">
        <f>IF(piastek[[#This Row],[Typ spalania]] = "mial", piastek[[#This Row],[mag mial przed]]-$P$3, piastek[[#This Row],[mag mial przed]])</f>
        <v>430</v>
      </c>
    </row>
    <row r="21" spans="1:12" x14ac:dyDescent="0.45">
      <c r="A21">
        <v>43</v>
      </c>
      <c r="B21">
        <v>169</v>
      </c>
      <c r="C21">
        <v>0</v>
      </c>
      <c r="D21">
        <f t="shared" si="0"/>
        <v>19</v>
      </c>
      <c r="E21" s="1">
        <v>41945</v>
      </c>
      <c r="F21">
        <f>J20+piastek[[#This Row],[Ton kostak]]</f>
        <v>83</v>
      </c>
      <c r="G21">
        <f>K20+piastek[[#This Row],[Ton orzech]]</f>
        <v>510</v>
      </c>
      <c r="H21">
        <f>L20+piastek[[#This Row],[Ton mial]]</f>
        <v>430</v>
      </c>
      <c r="I21" t="str">
        <f>IF(piastek[[#This Row],[mag koskta przed]] &lt; $P$1,IF(piastek[[#This Row],[mag orzech przed]]&lt;$P$2, IF(piastek[[#This Row],[mag mial przed]] &lt;$P$3, "-", "mial"), "orzech"),"kostka")</f>
        <v>orzech</v>
      </c>
      <c r="J21">
        <f>IF(piastek[[#This Row],[Typ spalania]] = "kostka", piastek[[#This Row],[mag koskta przed]]-$P$1, piastek[[#This Row],[mag koskta przed]])</f>
        <v>83</v>
      </c>
      <c r="K21">
        <f>IF(piastek[[#This Row],[Typ spalania]] = "orzech", piastek[[#This Row],[mag orzech przed]]-$P$2, piastek[[#This Row],[mag orzech przed]])</f>
        <v>250</v>
      </c>
      <c r="L21">
        <f>IF(piastek[[#This Row],[Typ spalania]] = "mial", piastek[[#This Row],[mag mial przed]]-$P$3, piastek[[#This Row],[mag mial przed]])</f>
        <v>430</v>
      </c>
    </row>
    <row r="22" spans="1:12" x14ac:dyDescent="0.45">
      <c r="A22">
        <v>160</v>
      </c>
      <c r="B22">
        <v>135</v>
      </c>
      <c r="C22">
        <v>34</v>
      </c>
      <c r="D22">
        <f t="shared" si="0"/>
        <v>20</v>
      </c>
      <c r="E22" s="1">
        <v>41946</v>
      </c>
      <c r="F22">
        <f>J21+piastek[[#This Row],[Ton kostak]]</f>
        <v>243</v>
      </c>
      <c r="G22">
        <f>K21+piastek[[#This Row],[Ton orzech]]</f>
        <v>385</v>
      </c>
      <c r="H22">
        <f>L21+piastek[[#This Row],[Ton mial]]</f>
        <v>464</v>
      </c>
      <c r="I22" t="str">
        <f>IF(piastek[[#This Row],[mag koskta przed]] &lt; $P$1,IF(piastek[[#This Row],[mag orzech przed]]&lt;$P$2, IF(piastek[[#This Row],[mag mial przed]] &lt;$P$3, "-", "mial"), "orzech"),"kostka")</f>
        <v>kostka</v>
      </c>
      <c r="J22">
        <f>IF(piastek[[#This Row],[Typ spalania]] = "kostka", piastek[[#This Row],[mag koskta przed]]-$P$1, piastek[[#This Row],[mag koskta przed]])</f>
        <v>43</v>
      </c>
      <c r="K22">
        <f>IF(piastek[[#This Row],[Typ spalania]] = "orzech", piastek[[#This Row],[mag orzech przed]]-$P$2, piastek[[#This Row],[mag orzech przed]])</f>
        <v>385</v>
      </c>
      <c r="L22">
        <f>IF(piastek[[#This Row],[Typ spalania]] = "mial", piastek[[#This Row],[mag mial przed]]-$P$3, piastek[[#This Row],[mag mial przed]])</f>
        <v>464</v>
      </c>
    </row>
    <row r="23" spans="1:12" x14ac:dyDescent="0.45">
      <c r="A23">
        <v>150</v>
      </c>
      <c r="B23">
        <v>89</v>
      </c>
      <c r="C23">
        <v>17</v>
      </c>
      <c r="D23">
        <f t="shared" si="0"/>
        <v>21</v>
      </c>
      <c r="E23" s="1">
        <v>41947</v>
      </c>
      <c r="F23">
        <f>J22+piastek[[#This Row],[Ton kostak]]</f>
        <v>193</v>
      </c>
      <c r="G23">
        <f>K22+piastek[[#This Row],[Ton orzech]]</f>
        <v>474</v>
      </c>
      <c r="H23">
        <f>L22+piastek[[#This Row],[Ton mial]]</f>
        <v>481</v>
      </c>
      <c r="I23" t="str">
        <f>IF(piastek[[#This Row],[mag koskta przed]] &lt; $P$1,IF(piastek[[#This Row],[mag orzech przed]]&lt;$P$2, IF(piastek[[#This Row],[mag mial przed]] &lt;$P$3, "-", "mial"), "orzech"),"kostka")</f>
        <v>orzech</v>
      </c>
      <c r="J23">
        <f>IF(piastek[[#This Row],[Typ spalania]] = "kostka", piastek[[#This Row],[mag koskta przed]]-$P$1, piastek[[#This Row],[mag koskta przed]])</f>
        <v>193</v>
      </c>
      <c r="K23">
        <f>IF(piastek[[#This Row],[Typ spalania]] = "orzech", piastek[[#This Row],[mag orzech przed]]-$P$2, piastek[[#This Row],[mag orzech przed]])</f>
        <v>214</v>
      </c>
      <c r="L23">
        <f>IF(piastek[[#This Row],[Typ spalania]] = "mial", piastek[[#This Row],[mag mial przed]]-$P$3, piastek[[#This Row],[mag mial przed]])</f>
        <v>481</v>
      </c>
    </row>
    <row r="24" spans="1:12" x14ac:dyDescent="0.45">
      <c r="A24">
        <v>57</v>
      </c>
      <c r="B24">
        <v>109</v>
      </c>
      <c r="C24">
        <v>93</v>
      </c>
      <c r="D24">
        <f t="shared" si="0"/>
        <v>22</v>
      </c>
      <c r="E24" s="1">
        <v>41948</v>
      </c>
      <c r="F24">
        <f>J23+piastek[[#This Row],[Ton kostak]]</f>
        <v>250</v>
      </c>
      <c r="G24">
        <f>K23+piastek[[#This Row],[Ton orzech]]</f>
        <v>323</v>
      </c>
      <c r="H24">
        <f>L23+piastek[[#This Row],[Ton mial]]</f>
        <v>574</v>
      </c>
      <c r="I24" t="str">
        <f>IF(piastek[[#This Row],[mag koskta przed]] &lt; $P$1,IF(piastek[[#This Row],[mag orzech przed]]&lt;$P$2, IF(piastek[[#This Row],[mag mial przed]] &lt;$P$3, "-", "mial"), "orzech"),"kostka")</f>
        <v>kostka</v>
      </c>
      <c r="J24">
        <f>IF(piastek[[#This Row],[Typ spalania]] = "kostka", piastek[[#This Row],[mag koskta przed]]-$P$1, piastek[[#This Row],[mag koskta przed]])</f>
        <v>50</v>
      </c>
      <c r="K24">
        <f>IF(piastek[[#This Row],[Typ spalania]] = "orzech", piastek[[#This Row],[mag orzech przed]]-$P$2, piastek[[#This Row],[mag orzech przed]])</f>
        <v>323</v>
      </c>
      <c r="L24">
        <f>IF(piastek[[#This Row],[Typ spalania]] = "mial", piastek[[#This Row],[mag mial przed]]-$P$3, piastek[[#This Row],[mag mial przed]])</f>
        <v>574</v>
      </c>
    </row>
    <row r="25" spans="1:12" x14ac:dyDescent="0.45">
      <c r="A25">
        <v>62</v>
      </c>
      <c r="B25">
        <v>80</v>
      </c>
      <c r="C25">
        <v>62</v>
      </c>
      <c r="D25">
        <f t="shared" si="0"/>
        <v>23</v>
      </c>
      <c r="E25" s="1">
        <v>41949</v>
      </c>
      <c r="F25">
        <f>J24+piastek[[#This Row],[Ton kostak]]</f>
        <v>112</v>
      </c>
      <c r="G25">
        <f>K24+piastek[[#This Row],[Ton orzech]]</f>
        <v>403</v>
      </c>
      <c r="H25">
        <f>L24+piastek[[#This Row],[Ton mial]]</f>
        <v>636</v>
      </c>
      <c r="I25" t="str">
        <f>IF(piastek[[#This Row],[mag koskta przed]] &lt; $P$1,IF(piastek[[#This Row],[mag orzech przed]]&lt;$P$2, IF(piastek[[#This Row],[mag mial przed]] &lt;$P$3, "-", "mial"), "orzech"),"kostka")</f>
        <v>orzech</v>
      </c>
      <c r="J25">
        <f>IF(piastek[[#This Row],[Typ spalania]] = "kostka", piastek[[#This Row],[mag koskta przed]]-$P$1, piastek[[#This Row],[mag koskta przed]])</f>
        <v>112</v>
      </c>
      <c r="K25">
        <f>IF(piastek[[#This Row],[Typ spalania]] = "orzech", piastek[[#This Row],[mag orzech przed]]-$P$2, piastek[[#This Row],[mag orzech przed]])</f>
        <v>143</v>
      </c>
      <c r="L25">
        <f>IF(piastek[[#This Row],[Typ spalania]] = "mial", piastek[[#This Row],[mag mial przed]]-$P$3, piastek[[#This Row],[mag mial przed]])</f>
        <v>636</v>
      </c>
    </row>
    <row r="26" spans="1:12" x14ac:dyDescent="0.45">
      <c r="A26">
        <v>162</v>
      </c>
      <c r="B26">
        <v>62</v>
      </c>
      <c r="C26">
        <v>88</v>
      </c>
      <c r="D26">
        <f t="shared" si="0"/>
        <v>24</v>
      </c>
      <c r="E26" s="1">
        <v>41950</v>
      </c>
      <c r="F26">
        <f>J25+piastek[[#This Row],[Ton kostak]]</f>
        <v>274</v>
      </c>
      <c r="G26">
        <f>K25+piastek[[#This Row],[Ton orzech]]</f>
        <v>205</v>
      </c>
      <c r="H26">
        <f>L25+piastek[[#This Row],[Ton mial]]</f>
        <v>724</v>
      </c>
      <c r="I26" t="str">
        <f>IF(piastek[[#This Row],[mag koskta przed]] &lt; $P$1,IF(piastek[[#This Row],[mag orzech przed]]&lt;$P$2, IF(piastek[[#This Row],[mag mial przed]] &lt;$P$3, "-", "mial"), "orzech"),"kostka")</f>
        <v>kostka</v>
      </c>
      <c r="J26">
        <f>IF(piastek[[#This Row],[Typ spalania]] = "kostka", piastek[[#This Row],[mag koskta przed]]-$P$1, piastek[[#This Row],[mag koskta przed]])</f>
        <v>74</v>
      </c>
      <c r="K26">
        <f>IF(piastek[[#This Row],[Typ spalania]] = "orzech", piastek[[#This Row],[mag orzech przed]]-$P$2, piastek[[#This Row],[mag orzech przed]])</f>
        <v>205</v>
      </c>
      <c r="L26">
        <f>IF(piastek[[#This Row],[Typ spalania]] = "mial", piastek[[#This Row],[mag mial przed]]-$P$3, piastek[[#This Row],[mag mial przed]])</f>
        <v>724</v>
      </c>
    </row>
    <row r="27" spans="1:12" x14ac:dyDescent="0.45">
      <c r="A27">
        <v>142</v>
      </c>
      <c r="B27">
        <v>79</v>
      </c>
      <c r="C27">
        <v>76</v>
      </c>
      <c r="D27">
        <f t="shared" si="0"/>
        <v>25</v>
      </c>
      <c r="E27" s="1">
        <v>41951</v>
      </c>
      <c r="F27">
        <f>J26+piastek[[#This Row],[Ton kostak]]</f>
        <v>216</v>
      </c>
      <c r="G27">
        <f>K26+piastek[[#This Row],[Ton orzech]]</f>
        <v>284</v>
      </c>
      <c r="H27">
        <f>L26+piastek[[#This Row],[Ton mial]]</f>
        <v>800</v>
      </c>
      <c r="I27" t="str">
        <f>IF(piastek[[#This Row],[mag koskta przed]] &lt; $P$1,IF(piastek[[#This Row],[mag orzech przed]]&lt;$P$2, IF(piastek[[#This Row],[mag mial przed]] &lt;$P$3, "-", "mial"), "orzech"),"kostka")</f>
        <v>kostka</v>
      </c>
      <c r="J27">
        <f>IF(piastek[[#This Row],[Typ spalania]] = "kostka", piastek[[#This Row],[mag koskta przed]]-$P$1, piastek[[#This Row],[mag koskta przed]])</f>
        <v>16</v>
      </c>
      <c r="K27">
        <f>IF(piastek[[#This Row],[Typ spalania]] = "orzech", piastek[[#This Row],[mag orzech przed]]-$P$2, piastek[[#This Row],[mag orzech przed]])</f>
        <v>284</v>
      </c>
      <c r="L27">
        <f>IF(piastek[[#This Row],[Typ spalania]] = "mial", piastek[[#This Row],[mag mial przed]]-$P$3, piastek[[#This Row],[mag mial przed]])</f>
        <v>800</v>
      </c>
    </row>
    <row r="28" spans="1:12" x14ac:dyDescent="0.45">
      <c r="A28">
        <v>7</v>
      </c>
      <c r="B28">
        <v>30</v>
      </c>
      <c r="C28">
        <v>68</v>
      </c>
      <c r="D28">
        <f t="shared" si="0"/>
        <v>26</v>
      </c>
      <c r="E28" s="1">
        <v>41952</v>
      </c>
      <c r="F28">
        <f>J27+piastek[[#This Row],[Ton kostak]]</f>
        <v>23</v>
      </c>
      <c r="G28">
        <f>K27+piastek[[#This Row],[Ton orzech]]</f>
        <v>314</v>
      </c>
      <c r="H28">
        <f>L27+piastek[[#This Row],[Ton mial]]</f>
        <v>868</v>
      </c>
      <c r="I28" t="str">
        <f>IF(piastek[[#This Row],[mag koskta przed]] &lt; $P$1,IF(piastek[[#This Row],[mag orzech przed]]&lt;$P$2, IF(piastek[[#This Row],[mag mial przed]] &lt;$P$3, "-", "mial"), "orzech"),"kostka")</f>
        <v>orzech</v>
      </c>
      <c r="J28">
        <f>IF(piastek[[#This Row],[Typ spalania]] = "kostka", piastek[[#This Row],[mag koskta przed]]-$P$1, piastek[[#This Row],[mag koskta przed]])</f>
        <v>23</v>
      </c>
      <c r="K28">
        <f>IF(piastek[[#This Row],[Typ spalania]] = "orzech", piastek[[#This Row],[mag orzech przed]]-$P$2, piastek[[#This Row],[mag orzech przed]])</f>
        <v>54</v>
      </c>
      <c r="L28">
        <f>IF(piastek[[#This Row],[Typ spalania]] = "mial", piastek[[#This Row],[mag mial przed]]-$P$3, piastek[[#This Row],[mag mial przed]])</f>
        <v>868</v>
      </c>
    </row>
    <row r="29" spans="1:12" x14ac:dyDescent="0.45">
      <c r="A29">
        <v>116</v>
      </c>
      <c r="B29">
        <v>6</v>
      </c>
      <c r="C29">
        <v>88</v>
      </c>
      <c r="D29">
        <f t="shared" si="0"/>
        <v>27</v>
      </c>
      <c r="E29" s="1">
        <v>41953</v>
      </c>
      <c r="F29">
        <f>J28+piastek[[#This Row],[Ton kostak]]</f>
        <v>139</v>
      </c>
      <c r="G29">
        <f>K28+piastek[[#This Row],[Ton orzech]]</f>
        <v>60</v>
      </c>
      <c r="H29">
        <f>L28+piastek[[#This Row],[Ton mial]]</f>
        <v>956</v>
      </c>
      <c r="I29" t="str">
        <f>IF(piastek[[#This Row],[mag koskta przed]] &lt; $P$1,IF(piastek[[#This Row],[mag orzech przed]]&lt;$P$2, IF(piastek[[#This Row],[mag mial przed]] &lt;$P$3, "-", "mial"), "orzech"),"kostka")</f>
        <v>mial</v>
      </c>
      <c r="J29">
        <f>IF(piastek[[#This Row],[Typ spalania]] = "kostka", piastek[[#This Row],[mag koskta przed]]-$P$1, piastek[[#This Row],[mag koskta przed]])</f>
        <v>139</v>
      </c>
      <c r="K29">
        <f>IF(piastek[[#This Row],[Typ spalania]] = "orzech", piastek[[#This Row],[mag orzech przed]]-$P$2, piastek[[#This Row],[mag orzech przed]])</f>
        <v>60</v>
      </c>
      <c r="L29">
        <f>IF(piastek[[#This Row],[Typ spalania]] = "mial", piastek[[#This Row],[mag mial przed]]-$P$3, piastek[[#This Row],[mag mial przed]])</f>
        <v>636</v>
      </c>
    </row>
    <row r="30" spans="1:12" x14ac:dyDescent="0.45">
      <c r="A30">
        <v>0</v>
      </c>
      <c r="B30">
        <v>1</v>
      </c>
      <c r="C30">
        <v>47</v>
      </c>
      <c r="D30">
        <f t="shared" si="0"/>
        <v>28</v>
      </c>
      <c r="E30" s="1">
        <v>41954</v>
      </c>
      <c r="F30">
        <f>J29+piastek[[#This Row],[Ton kostak]]</f>
        <v>139</v>
      </c>
      <c r="G30">
        <f>K29+piastek[[#This Row],[Ton orzech]]</f>
        <v>61</v>
      </c>
      <c r="H30">
        <f>L29+piastek[[#This Row],[Ton mial]]</f>
        <v>683</v>
      </c>
      <c r="I30" t="str">
        <f>IF(piastek[[#This Row],[mag koskta przed]] &lt; $P$1,IF(piastek[[#This Row],[mag orzech przed]]&lt;$P$2, IF(piastek[[#This Row],[mag mial przed]] &lt;$P$3, "-", "mial"), "orzech"),"kostka")</f>
        <v>mial</v>
      </c>
      <c r="J30">
        <f>IF(piastek[[#This Row],[Typ spalania]] = "kostka", piastek[[#This Row],[mag koskta przed]]-$P$1, piastek[[#This Row],[mag koskta przed]])</f>
        <v>139</v>
      </c>
      <c r="K30">
        <f>IF(piastek[[#This Row],[Typ spalania]] = "orzech", piastek[[#This Row],[mag orzech przed]]-$P$2, piastek[[#This Row],[mag orzech przed]])</f>
        <v>61</v>
      </c>
      <c r="L30">
        <f>IF(piastek[[#This Row],[Typ spalania]] = "mial", piastek[[#This Row],[mag mial przed]]-$P$3, piastek[[#This Row],[mag mial przed]])</f>
        <v>363</v>
      </c>
    </row>
    <row r="31" spans="1:12" x14ac:dyDescent="0.45">
      <c r="A31">
        <v>78</v>
      </c>
      <c r="B31">
        <v>84</v>
      </c>
      <c r="C31">
        <v>16</v>
      </c>
      <c r="D31">
        <f t="shared" si="0"/>
        <v>29</v>
      </c>
      <c r="E31" s="1">
        <v>41955</v>
      </c>
      <c r="F31">
        <f>J30+piastek[[#This Row],[Ton kostak]]</f>
        <v>217</v>
      </c>
      <c r="G31">
        <f>K30+piastek[[#This Row],[Ton orzech]]</f>
        <v>145</v>
      </c>
      <c r="H31">
        <f>L30+piastek[[#This Row],[Ton mial]]</f>
        <v>379</v>
      </c>
      <c r="I31" t="str">
        <f>IF(piastek[[#This Row],[mag koskta przed]] &lt; $P$1,IF(piastek[[#This Row],[mag orzech przed]]&lt;$P$2, IF(piastek[[#This Row],[mag mial przed]] &lt;$P$3, "-", "mial"), "orzech"),"kostka")</f>
        <v>kostka</v>
      </c>
      <c r="J31">
        <f>IF(piastek[[#This Row],[Typ spalania]] = "kostka", piastek[[#This Row],[mag koskta przed]]-$P$1, piastek[[#This Row],[mag koskta przed]])</f>
        <v>17</v>
      </c>
      <c r="K31">
        <f>IF(piastek[[#This Row],[Typ spalania]] = "orzech", piastek[[#This Row],[mag orzech przed]]-$P$2, piastek[[#This Row],[mag orzech przed]])</f>
        <v>145</v>
      </c>
      <c r="L31">
        <f>IF(piastek[[#This Row],[Typ spalania]] = "mial", piastek[[#This Row],[mag mial przed]]-$P$3, piastek[[#This Row],[mag mial przed]])</f>
        <v>379</v>
      </c>
    </row>
    <row r="32" spans="1:12" x14ac:dyDescent="0.45">
      <c r="A32">
        <v>112</v>
      </c>
      <c r="B32">
        <v>140</v>
      </c>
      <c r="C32">
        <v>97</v>
      </c>
      <c r="D32">
        <f t="shared" si="0"/>
        <v>30</v>
      </c>
      <c r="E32" s="1">
        <v>41956</v>
      </c>
      <c r="F32">
        <f>J31+piastek[[#This Row],[Ton kostak]]</f>
        <v>129</v>
      </c>
      <c r="G32">
        <f>K31+piastek[[#This Row],[Ton orzech]]</f>
        <v>285</v>
      </c>
      <c r="H32">
        <f>L31+piastek[[#This Row],[Ton mial]]</f>
        <v>476</v>
      </c>
      <c r="I32" t="str">
        <f>IF(piastek[[#This Row],[mag koskta przed]] &lt; $P$1,IF(piastek[[#This Row],[mag orzech przed]]&lt;$P$2, IF(piastek[[#This Row],[mag mial przed]] &lt;$P$3, "-", "mial"), "orzech"),"kostka")</f>
        <v>orzech</v>
      </c>
      <c r="J32">
        <f>IF(piastek[[#This Row],[Typ spalania]] = "kostka", piastek[[#This Row],[mag koskta przed]]-$P$1, piastek[[#This Row],[mag koskta przed]])</f>
        <v>129</v>
      </c>
      <c r="K32">
        <f>IF(piastek[[#This Row],[Typ spalania]] = "orzech", piastek[[#This Row],[mag orzech przed]]-$P$2, piastek[[#This Row],[mag orzech przed]])</f>
        <v>25</v>
      </c>
      <c r="L32">
        <f>IF(piastek[[#This Row],[Typ spalania]] = "mial", piastek[[#This Row],[mag mial przed]]-$P$3, piastek[[#This Row],[mag mial przed]])</f>
        <v>476</v>
      </c>
    </row>
    <row r="33" spans="1:12" x14ac:dyDescent="0.45">
      <c r="A33">
        <v>109</v>
      </c>
      <c r="B33">
        <v>74</v>
      </c>
      <c r="C33">
        <v>53</v>
      </c>
      <c r="D33">
        <f t="shared" si="0"/>
        <v>31</v>
      </c>
      <c r="E33" s="1">
        <v>41957</v>
      </c>
      <c r="F33">
        <f>J32+piastek[[#This Row],[Ton kostak]]</f>
        <v>238</v>
      </c>
      <c r="G33">
        <f>K32+piastek[[#This Row],[Ton orzech]]</f>
        <v>99</v>
      </c>
      <c r="H33">
        <f>L32+piastek[[#This Row],[Ton mial]]</f>
        <v>529</v>
      </c>
      <c r="I33" t="str">
        <f>IF(piastek[[#This Row],[mag koskta przed]] &lt; $P$1,IF(piastek[[#This Row],[mag orzech przed]]&lt;$P$2, IF(piastek[[#This Row],[mag mial przed]] &lt;$P$3, "-", "mial"), "orzech"),"kostka")</f>
        <v>kostka</v>
      </c>
      <c r="J33">
        <f>IF(piastek[[#This Row],[Typ spalania]] = "kostka", piastek[[#This Row],[mag koskta przed]]-$P$1, piastek[[#This Row],[mag koskta przed]])</f>
        <v>38</v>
      </c>
      <c r="K33">
        <f>IF(piastek[[#This Row],[Typ spalania]] = "orzech", piastek[[#This Row],[mag orzech przed]]-$P$2, piastek[[#This Row],[mag orzech przed]])</f>
        <v>99</v>
      </c>
      <c r="L33">
        <f>IF(piastek[[#This Row],[Typ spalania]] = "mial", piastek[[#This Row],[mag mial przed]]-$P$3, piastek[[#This Row],[mag mial przed]])</f>
        <v>529</v>
      </c>
    </row>
    <row r="34" spans="1:12" x14ac:dyDescent="0.45">
      <c r="A34">
        <v>121</v>
      </c>
      <c r="B34">
        <v>77</v>
      </c>
      <c r="C34">
        <v>70</v>
      </c>
      <c r="D34">
        <f t="shared" si="0"/>
        <v>32</v>
      </c>
      <c r="E34" s="1">
        <v>41958</v>
      </c>
      <c r="F34">
        <f>J33+piastek[[#This Row],[Ton kostak]]</f>
        <v>159</v>
      </c>
      <c r="G34">
        <f>K33+piastek[[#This Row],[Ton orzech]]</f>
        <v>176</v>
      </c>
      <c r="H34">
        <f>L33+piastek[[#This Row],[Ton mial]]</f>
        <v>599</v>
      </c>
      <c r="I34" t="str">
        <f>IF(piastek[[#This Row],[mag koskta przed]] &lt; $P$1,IF(piastek[[#This Row],[mag orzech przed]]&lt;$P$2, IF(piastek[[#This Row],[mag mial przed]] &lt;$P$3, "-", "mial"), "orzech"),"kostka")</f>
        <v>mial</v>
      </c>
      <c r="J34">
        <f>IF(piastek[[#This Row],[Typ spalania]] = "kostka", piastek[[#This Row],[mag koskta przed]]-$P$1, piastek[[#This Row],[mag koskta przed]])</f>
        <v>159</v>
      </c>
      <c r="K34">
        <f>IF(piastek[[#This Row],[Typ spalania]] = "orzech", piastek[[#This Row],[mag orzech przed]]-$P$2, piastek[[#This Row],[mag orzech przed]])</f>
        <v>176</v>
      </c>
      <c r="L34">
        <f>IF(piastek[[#This Row],[Typ spalania]] = "mial", piastek[[#This Row],[mag mial przed]]-$P$3, piastek[[#This Row],[mag mial przed]])</f>
        <v>279</v>
      </c>
    </row>
    <row r="35" spans="1:12" x14ac:dyDescent="0.45">
      <c r="A35">
        <v>106</v>
      </c>
      <c r="B35">
        <v>89</v>
      </c>
      <c r="C35">
        <v>75</v>
      </c>
      <c r="D35">
        <f t="shared" si="0"/>
        <v>33</v>
      </c>
      <c r="E35" s="1">
        <v>41959</v>
      </c>
      <c r="F35">
        <f>J34+piastek[[#This Row],[Ton kostak]]</f>
        <v>265</v>
      </c>
      <c r="G35">
        <f>K34+piastek[[#This Row],[Ton orzech]]</f>
        <v>265</v>
      </c>
      <c r="H35">
        <f>L34+piastek[[#This Row],[Ton mial]]</f>
        <v>354</v>
      </c>
      <c r="I35" t="str">
        <f>IF(piastek[[#This Row],[mag koskta przed]] &lt; $P$1,IF(piastek[[#This Row],[mag orzech przed]]&lt;$P$2, IF(piastek[[#This Row],[mag mial przed]] &lt;$P$3, "-", "mial"), "orzech"),"kostka")</f>
        <v>kostka</v>
      </c>
      <c r="J35">
        <f>IF(piastek[[#This Row],[Typ spalania]] = "kostka", piastek[[#This Row],[mag koskta przed]]-$P$1, piastek[[#This Row],[mag koskta przed]])</f>
        <v>65</v>
      </c>
      <c r="K35">
        <f>IF(piastek[[#This Row],[Typ spalania]] = "orzech", piastek[[#This Row],[mag orzech przed]]-$P$2, piastek[[#This Row],[mag orzech przed]])</f>
        <v>265</v>
      </c>
      <c r="L35">
        <f>IF(piastek[[#This Row],[Typ spalania]] = "mial", piastek[[#This Row],[mag mial przed]]-$P$3, piastek[[#This Row],[mag mial przed]])</f>
        <v>354</v>
      </c>
    </row>
    <row r="36" spans="1:12" x14ac:dyDescent="0.45">
      <c r="A36">
        <v>57</v>
      </c>
      <c r="B36">
        <v>119</v>
      </c>
      <c r="C36">
        <v>64</v>
      </c>
      <c r="D36">
        <f t="shared" si="0"/>
        <v>34</v>
      </c>
      <c r="E36" s="1">
        <v>41960</v>
      </c>
      <c r="F36">
        <f>J35+piastek[[#This Row],[Ton kostak]]</f>
        <v>122</v>
      </c>
      <c r="G36">
        <f>K35+piastek[[#This Row],[Ton orzech]]</f>
        <v>384</v>
      </c>
      <c r="H36">
        <f>L35+piastek[[#This Row],[Ton mial]]</f>
        <v>418</v>
      </c>
      <c r="I36" t="str">
        <f>IF(piastek[[#This Row],[mag koskta przed]] &lt; $P$1,IF(piastek[[#This Row],[mag orzech przed]]&lt;$P$2, IF(piastek[[#This Row],[mag mial przed]] &lt;$P$3, "-", "mial"), "orzech"),"kostka")</f>
        <v>orzech</v>
      </c>
      <c r="J36">
        <f>IF(piastek[[#This Row],[Typ spalania]] = "kostka", piastek[[#This Row],[mag koskta przed]]-$P$1, piastek[[#This Row],[mag koskta przed]])</f>
        <v>122</v>
      </c>
      <c r="K36">
        <f>IF(piastek[[#This Row],[Typ spalania]] = "orzech", piastek[[#This Row],[mag orzech przed]]-$P$2, piastek[[#This Row],[mag orzech przed]])</f>
        <v>124</v>
      </c>
      <c r="L36">
        <f>IF(piastek[[#This Row],[Typ spalania]] = "mial", piastek[[#This Row],[mag mial przed]]-$P$3, piastek[[#This Row],[mag mial przed]])</f>
        <v>418</v>
      </c>
    </row>
    <row r="37" spans="1:12" x14ac:dyDescent="0.45">
      <c r="A37">
        <v>26</v>
      </c>
      <c r="B37">
        <v>87</v>
      </c>
      <c r="C37">
        <v>84</v>
      </c>
      <c r="D37">
        <f t="shared" si="0"/>
        <v>35</v>
      </c>
      <c r="E37" s="1">
        <v>41961</v>
      </c>
      <c r="F37">
        <f>J36+piastek[[#This Row],[Ton kostak]]</f>
        <v>148</v>
      </c>
      <c r="G37">
        <f>K36+piastek[[#This Row],[Ton orzech]]</f>
        <v>211</v>
      </c>
      <c r="H37">
        <f>L36+piastek[[#This Row],[Ton mial]]</f>
        <v>502</v>
      </c>
      <c r="I37" t="str">
        <f>IF(piastek[[#This Row],[mag koskta przed]] &lt; $P$1,IF(piastek[[#This Row],[mag orzech przed]]&lt;$P$2, IF(piastek[[#This Row],[mag mial przed]] &lt;$P$3, "-", "mial"), "orzech"),"kostka")</f>
        <v>mial</v>
      </c>
      <c r="J37">
        <f>IF(piastek[[#This Row],[Typ spalania]] = "kostka", piastek[[#This Row],[mag koskta przed]]-$P$1, piastek[[#This Row],[mag koskta przed]])</f>
        <v>148</v>
      </c>
      <c r="K37">
        <f>IF(piastek[[#This Row],[Typ spalania]] = "orzech", piastek[[#This Row],[mag orzech przed]]-$P$2, piastek[[#This Row],[mag orzech przed]])</f>
        <v>211</v>
      </c>
      <c r="L37">
        <f>IF(piastek[[#This Row],[Typ spalania]] = "mial", piastek[[#This Row],[mag mial przed]]-$P$3, piastek[[#This Row],[mag mial przed]])</f>
        <v>182</v>
      </c>
    </row>
    <row r="38" spans="1:12" x14ac:dyDescent="0.45">
      <c r="A38">
        <v>79</v>
      </c>
      <c r="B38">
        <v>171</v>
      </c>
      <c r="C38">
        <v>75</v>
      </c>
      <c r="D38">
        <f t="shared" si="0"/>
        <v>36</v>
      </c>
      <c r="E38" s="1">
        <v>41962</v>
      </c>
      <c r="F38">
        <f>J37+piastek[[#This Row],[Ton kostak]]</f>
        <v>227</v>
      </c>
      <c r="G38">
        <f>K37+piastek[[#This Row],[Ton orzech]]</f>
        <v>382</v>
      </c>
      <c r="H38">
        <f>L37+piastek[[#This Row],[Ton mial]]</f>
        <v>257</v>
      </c>
      <c r="I38" t="str">
        <f>IF(piastek[[#This Row],[mag koskta przed]] &lt; $P$1,IF(piastek[[#This Row],[mag orzech przed]]&lt;$P$2, IF(piastek[[#This Row],[mag mial przed]] &lt;$P$3, "-", "mial"), "orzech"),"kostka")</f>
        <v>kostka</v>
      </c>
      <c r="J38">
        <f>IF(piastek[[#This Row],[Typ spalania]] = "kostka", piastek[[#This Row],[mag koskta przed]]-$P$1, piastek[[#This Row],[mag koskta przed]])</f>
        <v>27</v>
      </c>
      <c r="K38">
        <f>IF(piastek[[#This Row],[Typ spalania]] = "orzech", piastek[[#This Row],[mag orzech przed]]-$P$2, piastek[[#This Row],[mag orzech przed]])</f>
        <v>382</v>
      </c>
      <c r="L38">
        <f>IF(piastek[[#This Row],[Typ spalania]] = "mial", piastek[[#This Row],[mag mial przed]]-$P$3, piastek[[#This Row],[mag mial przed]])</f>
        <v>257</v>
      </c>
    </row>
    <row r="39" spans="1:12" x14ac:dyDescent="0.45">
      <c r="A39">
        <v>192</v>
      </c>
      <c r="B39">
        <v>151</v>
      </c>
      <c r="C39">
        <v>45</v>
      </c>
      <c r="D39">
        <f t="shared" si="0"/>
        <v>37</v>
      </c>
      <c r="E39" s="1">
        <v>41963</v>
      </c>
      <c r="F39">
        <f>J38+piastek[[#This Row],[Ton kostak]]</f>
        <v>219</v>
      </c>
      <c r="G39">
        <f>K38+piastek[[#This Row],[Ton orzech]]</f>
        <v>533</v>
      </c>
      <c r="H39">
        <f>L38+piastek[[#This Row],[Ton mial]]</f>
        <v>302</v>
      </c>
      <c r="I39" t="str">
        <f>IF(piastek[[#This Row],[mag koskta przed]] &lt; $P$1,IF(piastek[[#This Row],[mag orzech przed]]&lt;$P$2, IF(piastek[[#This Row],[mag mial przed]] &lt;$P$3, "-", "mial"), "orzech"),"kostka")</f>
        <v>kostka</v>
      </c>
      <c r="J39">
        <f>IF(piastek[[#This Row],[Typ spalania]] = "kostka", piastek[[#This Row],[mag koskta przed]]-$P$1, piastek[[#This Row],[mag koskta przed]])</f>
        <v>19</v>
      </c>
      <c r="K39">
        <f>IF(piastek[[#This Row],[Typ spalania]] = "orzech", piastek[[#This Row],[mag orzech przed]]-$P$2, piastek[[#This Row],[mag orzech przed]])</f>
        <v>533</v>
      </c>
      <c r="L39">
        <f>IF(piastek[[#This Row],[Typ spalania]] = "mial", piastek[[#This Row],[mag mial przed]]-$P$3, piastek[[#This Row],[mag mial przed]])</f>
        <v>302</v>
      </c>
    </row>
    <row r="40" spans="1:12" x14ac:dyDescent="0.45">
      <c r="A40">
        <v>9</v>
      </c>
      <c r="B40">
        <v>64</v>
      </c>
      <c r="C40">
        <v>22</v>
      </c>
      <c r="D40">
        <f t="shared" si="0"/>
        <v>38</v>
      </c>
      <c r="E40" s="1">
        <v>41964</v>
      </c>
      <c r="F40">
        <f>J39+piastek[[#This Row],[Ton kostak]]</f>
        <v>28</v>
      </c>
      <c r="G40">
        <f>K39+piastek[[#This Row],[Ton orzech]]</f>
        <v>597</v>
      </c>
      <c r="H40">
        <f>L39+piastek[[#This Row],[Ton mial]]</f>
        <v>324</v>
      </c>
      <c r="I40" t="str">
        <f>IF(piastek[[#This Row],[mag koskta przed]] &lt; $P$1,IF(piastek[[#This Row],[mag orzech przed]]&lt;$P$2, IF(piastek[[#This Row],[mag mial przed]] &lt;$P$3, "-", "mial"), "orzech"),"kostka")</f>
        <v>orzech</v>
      </c>
      <c r="J40">
        <f>IF(piastek[[#This Row],[Typ spalania]] = "kostka", piastek[[#This Row],[mag koskta przed]]-$P$1, piastek[[#This Row],[mag koskta przed]])</f>
        <v>28</v>
      </c>
      <c r="K40">
        <f>IF(piastek[[#This Row],[Typ spalania]] = "orzech", piastek[[#This Row],[mag orzech przed]]-$P$2, piastek[[#This Row],[mag orzech przed]])</f>
        <v>337</v>
      </c>
      <c r="L40">
        <f>IF(piastek[[#This Row],[Typ spalania]] = "mial", piastek[[#This Row],[mag mial przed]]-$P$3, piastek[[#This Row],[mag mial przed]])</f>
        <v>324</v>
      </c>
    </row>
    <row r="41" spans="1:12" x14ac:dyDescent="0.45">
      <c r="A41">
        <v>123</v>
      </c>
      <c r="B41">
        <v>150</v>
      </c>
      <c r="C41">
        <v>10</v>
      </c>
      <c r="D41">
        <f t="shared" si="0"/>
        <v>39</v>
      </c>
      <c r="E41" s="1">
        <v>41965</v>
      </c>
      <c r="F41">
        <f>J40+piastek[[#This Row],[Ton kostak]]</f>
        <v>151</v>
      </c>
      <c r="G41">
        <f>K40+piastek[[#This Row],[Ton orzech]]</f>
        <v>487</v>
      </c>
      <c r="H41">
        <f>L40+piastek[[#This Row],[Ton mial]]</f>
        <v>334</v>
      </c>
      <c r="I41" t="str">
        <f>IF(piastek[[#This Row],[mag koskta przed]] &lt; $P$1,IF(piastek[[#This Row],[mag orzech przed]]&lt;$P$2, IF(piastek[[#This Row],[mag mial przed]] &lt;$P$3, "-", "mial"), "orzech"),"kostka")</f>
        <v>orzech</v>
      </c>
      <c r="J41">
        <f>IF(piastek[[#This Row],[Typ spalania]] = "kostka", piastek[[#This Row],[mag koskta przed]]-$P$1, piastek[[#This Row],[mag koskta przed]])</f>
        <v>151</v>
      </c>
      <c r="K41">
        <f>IF(piastek[[#This Row],[Typ spalania]] = "orzech", piastek[[#This Row],[mag orzech przed]]-$P$2, piastek[[#This Row],[mag orzech przed]])</f>
        <v>227</v>
      </c>
      <c r="L41">
        <f>IF(piastek[[#This Row],[Typ spalania]] = "mial", piastek[[#This Row],[mag mial przed]]-$P$3, piastek[[#This Row],[mag mial przed]])</f>
        <v>334</v>
      </c>
    </row>
    <row r="42" spans="1:12" x14ac:dyDescent="0.45">
      <c r="A42">
        <v>87</v>
      </c>
      <c r="B42">
        <v>123</v>
      </c>
      <c r="C42">
        <v>33</v>
      </c>
      <c r="D42">
        <f t="shared" si="0"/>
        <v>40</v>
      </c>
      <c r="E42" s="1">
        <v>41966</v>
      </c>
      <c r="F42">
        <f>J41+piastek[[#This Row],[Ton kostak]]</f>
        <v>238</v>
      </c>
      <c r="G42">
        <f>K41+piastek[[#This Row],[Ton orzech]]</f>
        <v>350</v>
      </c>
      <c r="H42">
        <f>L41+piastek[[#This Row],[Ton mial]]</f>
        <v>367</v>
      </c>
      <c r="I42" t="str">
        <f>IF(piastek[[#This Row],[mag koskta przed]] &lt; $P$1,IF(piastek[[#This Row],[mag orzech przed]]&lt;$P$2, IF(piastek[[#This Row],[mag mial przed]] &lt;$P$3, "-", "mial"), "orzech"),"kostka")</f>
        <v>kostka</v>
      </c>
      <c r="J42">
        <f>IF(piastek[[#This Row],[Typ spalania]] = "kostka", piastek[[#This Row],[mag koskta przed]]-$P$1, piastek[[#This Row],[mag koskta przed]])</f>
        <v>38</v>
      </c>
      <c r="K42">
        <f>IF(piastek[[#This Row],[Typ spalania]] = "orzech", piastek[[#This Row],[mag orzech przed]]-$P$2, piastek[[#This Row],[mag orzech przed]])</f>
        <v>350</v>
      </c>
      <c r="L42">
        <f>IF(piastek[[#This Row],[Typ spalania]] = "mial", piastek[[#This Row],[mag mial przed]]-$P$3, piastek[[#This Row],[mag mial przed]])</f>
        <v>367</v>
      </c>
    </row>
    <row r="43" spans="1:12" x14ac:dyDescent="0.45">
      <c r="A43">
        <v>165</v>
      </c>
      <c r="B43">
        <v>88</v>
      </c>
      <c r="C43">
        <v>13</v>
      </c>
      <c r="D43">
        <f t="shared" si="0"/>
        <v>41</v>
      </c>
      <c r="E43" s="1">
        <v>41967</v>
      </c>
      <c r="F43">
        <f>J42+piastek[[#This Row],[Ton kostak]]</f>
        <v>203</v>
      </c>
      <c r="G43">
        <f>K42+piastek[[#This Row],[Ton orzech]]</f>
        <v>438</v>
      </c>
      <c r="H43">
        <f>L42+piastek[[#This Row],[Ton mial]]</f>
        <v>380</v>
      </c>
      <c r="I43" t="str">
        <f>IF(piastek[[#This Row],[mag koskta przed]] &lt; $P$1,IF(piastek[[#This Row],[mag orzech przed]]&lt;$P$2, IF(piastek[[#This Row],[mag mial przed]] &lt;$P$3, "-", "mial"), "orzech"),"kostka")</f>
        <v>kostka</v>
      </c>
      <c r="J43">
        <f>IF(piastek[[#This Row],[Typ spalania]] = "kostka", piastek[[#This Row],[mag koskta przed]]-$P$1, piastek[[#This Row],[mag koskta przed]])</f>
        <v>3</v>
      </c>
      <c r="K43">
        <f>IF(piastek[[#This Row],[Typ spalania]] = "orzech", piastek[[#This Row],[mag orzech przed]]-$P$2, piastek[[#This Row],[mag orzech przed]])</f>
        <v>438</v>
      </c>
      <c r="L43">
        <f>IF(piastek[[#This Row],[Typ spalania]] = "mial", piastek[[#This Row],[mag mial przed]]-$P$3, piastek[[#This Row],[mag mial przed]])</f>
        <v>380</v>
      </c>
    </row>
    <row r="44" spans="1:12" x14ac:dyDescent="0.45">
      <c r="A44">
        <v>144</v>
      </c>
      <c r="B44">
        <v>78</v>
      </c>
      <c r="C44">
        <v>82</v>
      </c>
      <c r="D44">
        <f t="shared" si="0"/>
        <v>42</v>
      </c>
      <c r="E44" s="1">
        <v>41968</v>
      </c>
      <c r="F44">
        <f>J43+piastek[[#This Row],[Ton kostak]]</f>
        <v>147</v>
      </c>
      <c r="G44">
        <f>K43+piastek[[#This Row],[Ton orzech]]</f>
        <v>516</v>
      </c>
      <c r="H44">
        <f>L43+piastek[[#This Row],[Ton mial]]</f>
        <v>462</v>
      </c>
      <c r="I44" t="str">
        <f>IF(piastek[[#This Row],[mag koskta przed]] &lt; $P$1,IF(piastek[[#This Row],[mag orzech przed]]&lt;$P$2, IF(piastek[[#This Row],[mag mial przed]] &lt;$P$3, "-", "mial"), "orzech"),"kostka")</f>
        <v>orzech</v>
      </c>
      <c r="J44">
        <f>IF(piastek[[#This Row],[Typ spalania]] = "kostka", piastek[[#This Row],[mag koskta przed]]-$P$1, piastek[[#This Row],[mag koskta przed]])</f>
        <v>147</v>
      </c>
      <c r="K44">
        <f>IF(piastek[[#This Row],[Typ spalania]] = "orzech", piastek[[#This Row],[mag orzech przed]]-$P$2, piastek[[#This Row],[mag orzech przed]])</f>
        <v>256</v>
      </c>
      <c r="L44">
        <f>IF(piastek[[#This Row],[Typ spalania]] = "mial", piastek[[#This Row],[mag mial przed]]-$P$3, piastek[[#This Row],[mag mial przed]])</f>
        <v>462</v>
      </c>
    </row>
    <row r="45" spans="1:12" x14ac:dyDescent="0.45">
      <c r="A45">
        <v>54</v>
      </c>
      <c r="B45">
        <v>38</v>
      </c>
      <c r="C45">
        <v>68</v>
      </c>
      <c r="D45">
        <f t="shared" si="0"/>
        <v>43</v>
      </c>
      <c r="E45" s="1">
        <v>41969</v>
      </c>
      <c r="F45">
        <f>J44+piastek[[#This Row],[Ton kostak]]</f>
        <v>201</v>
      </c>
      <c r="G45">
        <f>K44+piastek[[#This Row],[Ton orzech]]</f>
        <v>294</v>
      </c>
      <c r="H45">
        <f>L44+piastek[[#This Row],[Ton mial]]</f>
        <v>530</v>
      </c>
      <c r="I45" t="str">
        <f>IF(piastek[[#This Row],[mag koskta przed]] &lt; $P$1,IF(piastek[[#This Row],[mag orzech przed]]&lt;$P$2, IF(piastek[[#This Row],[mag mial przed]] &lt;$P$3, "-", "mial"), "orzech"),"kostka")</f>
        <v>kostka</v>
      </c>
      <c r="J45">
        <f>IF(piastek[[#This Row],[Typ spalania]] = "kostka", piastek[[#This Row],[mag koskta przed]]-$P$1, piastek[[#This Row],[mag koskta przed]])</f>
        <v>1</v>
      </c>
      <c r="K45">
        <f>IF(piastek[[#This Row],[Typ spalania]] = "orzech", piastek[[#This Row],[mag orzech przed]]-$P$2, piastek[[#This Row],[mag orzech przed]])</f>
        <v>294</v>
      </c>
      <c r="L45">
        <f>IF(piastek[[#This Row],[Typ spalania]] = "mial", piastek[[#This Row],[mag mial przed]]-$P$3, piastek[[#This Row],[mag mial przed]])</f>
        <v>530</v>
      </c>
    </row>
    <row r="46" spans="1:12" x14ac:dyDescent="0.45">
      <c r="A46">
        <v>188</v>
      </c>
      <c r="B46">
        <v>44</v>
      </c>
      <c r="C46">
        <v>86</v>
      </c>
      <c r="D46">
        <f t="shared" si="0"/>
        <v>44</v>
      </c>
      <c r="E46" s="1">
        <v>41970</v>
      </c>
      <c r="F46">
        <f>J45+piastek[[#This Row],[Ton kostak]]</f>
        <v>189</v>
      </c>
      <c r="G46">
        <f>K45+piastek[[#This Row],[Ton orzech]]</f>
        <v>338</v>
      </c>
      <c r="H46">
        <f>L45+piastek[[#This Row],[Ton mial]]</f>
        <v>616</v>
      </c>
      <c r="I46" t="str">
        <f>IF(piastek[[#This Row],[mag koskta przed]] &lt; $P$1,IF(piastek[[#This Row],[mag orzech przed]]&lt;$P$2, IF(piastek[[#This Row],[mag mial przed]] &lt;$P$3, "-", "mial"), "orzech"),"kostka")</f>
        <v>orzech</v>
      </c>
      <c r="J46">
        <f>IF(piastek[[#This Row],[Typ spalania]] = "kostka", piastek[[#This Row],[mag koskta przed]]-$P$1, piastek[[#This Row],[mag koskta przed]])</f>
        <v>189</v>
      </c>
      <c r="K46">
        <f>IF(piastek[[#This Row],[Typ spalania]] = "orzech", piastek[[#This Row],[mag orzech przed]]-$P$2, piastek[[#This Row],[mag orzech przed]])</f>
        <v>78</v>
      </c>
      <c r="L46">
        <f>IF(piastek[[#This Row],[Typ spalania]] = "mial", piastek[[#This Row],[mag mial przed]]-$P$3, piastek[[#This Row],[mag mial przed]])</f>
        <v>616</v>
      </c>
    </row>
    <row r="47" spans="1:12" x14ac:dyDescent="0.45">
      <c r="A47">
        <v>165</v>
      </c>
      <c r="B47">
        <v>170</v>
      </c>
      <c r="C47">
        <v>62</v>
      </c>
      <c r="D47">
        <f t="shared" si="0"/>
        <v>45</v>
      </c>
      <c r="E47" s="1">
        <v>41971</v>
      </c>
      <c r="F47">
        <f>J46+piastek[[#This Row],[Ton kostak]]</f>
        <v>354</v>
      </c>
      <c r="G47">
        <f>K46+piastek[[#This Row],[Ton orzech]]</f>
        <v>248</v>
      </c>
      <c r="H47">
        <f>L46+piastek[[#This Row],[Ton mial]]</f>
        <v>678</v>
      </c>
      <c r="I47" t="str">
        <f>IF(piastek[[#This Row],[mag koskta przed]] &lt; $P$1,IF(piastek[[#This Row],[mag orzech przed]]&lt;$P$2, IF(piastek[[#This Row],[mag mial przed]] &lt;$P$3, "-", "mial"), "orzech"),"kostka")</f>
        <v>kostka</v>
      </c>
      <c r="J47">
        <f>IF(piastek[[#This Row],[Typ spalania]] = "kostka", piastek[[#This Row],[mag koskta przed]]-$P$1, piastek[[#This Row],[mag koskta przed]])</f>
        <v>154</v>
      </c>
      <c r="K47">
        <f>IF(piastek[[#This Row],[Typ spalania]] = "orzech", piastek[[#This Row],[mag orzech przed]]-$P$2, piastek[[#This Row],[mag orzech przed]])</f>
        <v>248</v>
      </c>
      <c r="L47">
        <f>IF(piastek[[#This Row],[Typ spalania]] = "mial", piastek[[#This Row],[mag mial przed]]-$P$3, piastek[[#This Row],[mag mial przed]])</f>
        <v>678</v>
      </c>
    </row>
    <row r="48" spans="1:12" x14ac:dyDescent="0.45">
      <c r="A48">
        <v>24</v>
      </c>
      <c r="B48">
        <v>94</v>
      </c>
      <c r="C48">
        <v>87</v>
      </c>
      <c r="D48">
        <f t="shared" si="0"/>
        <v>46</v>
      </c>
      <c r="E48" s="1">
        <v>41972</v>
      </c>
      <c r="F48">
        <f>J47+piastek[[#This Row],[Ton kostak]]</f>
        <v>178</v>
      </c>
      <c r="G48">
        <f>K47+piastek[[#This Row],[Ton orzech]]</f>
        <v>342</v>
      </c>
      <c r="H48">
        <f>L47+piastek[[#This Row],[Ton mial]]</f>
        <v>765</v>
      </c>
      <c r="I48" t="str">
        <f>IF(piastek[[#This Row],[mag koskta przed]] &lt; $P$1,IF(piastek[[#This Row],[mag orzech przed]]&lt;$P$2, IF(piastek[[#This Row],[mag mial przed]] &lt;$P$3, "-", "mial"), "orzech"),"kostka")</f>
        <v>orzech</v>
      </c>
      <c r="J48">
        <f>IF(piastek[[#This Row],[Typ spalania]] = "kostka", piastek[[#This Row],[mag koskta przed]]-$P$1, piastek[[#This Row],[mag koskta przed]])</f>
        <v>178</v>
      </c>
      <c r="K48">
        <f>IF(piastek[[#This Row],[Typ spalania]] = "orzech", piastek[[#This Row],[mag orzech przed]]-$P$2, piastek[[#This Row],[mag orzech przed]])</f>
        <v>82</v>
      </c>
      <c r="L48">
        <f>IF(piastek[[#This Row],[Typ spalania]] = "mial", piastek[[#This Row],[mag mial przed]]-$P$3, piastek[[#This Row],[mag mial przed]])</f>
        <v>765</v>
      </c>
    </row>
    <row r="49" spans="1:12" x14ac:dyDescent="0.45">
      <c r="A49">
        <v>0</v>
      </c>
      <c r="B49">
        <v>120</v>
      </c>
      <c r="C49">
        <v>60</v>
      </c>
      <c r="D49">
        <f t="shared" si="0"/>
        <v>47</v>
      </c>
      <c r="E49" s="1">
        <v>41973</v>
      </c>
      <c r="F49">
        <f>J48+piastek[[#This Row],[Ton kostak]]</f>
        <v>178</v>
      </c>
      <c r="G49">
        <f>K48+piastek[[#This Row],[Ton orzech]]</f>
        <v>202</v>
      </c>
      <c r="H49">
        <f>L48+piastek[[#This Row],[Ton mial]]</f>
        <v>825</v>
      </c>
      <c r="I49" t="str">
        <f>IF(piastek[[#This Row],[mag koskta przed]] &lt; $P$1,IF(piastek[[#This Row],[mag orzech przed]]&lt;$P$2, IF(piastek[[#This Row],[mag mial przed]] &lt;$P$3, "-", "mial"), "orzech"),"kostka")</f>
        <v>mial</v>
      </c>
      <c r="J49">
        <f>IF(piastek[[#This Row],[Typ spalania]] = "kostka", piastek[[#This Row],[mag koskta przed]]-$P$1, piastek[[#This Row],[mag koskta przed]])</f>
        <v>178</v>
      </c>
      <c r="K49">
        <f>IF(piastek[[#This Row],[Typ spalania]] = "orzech", piastek[[#This Row],[mag orzech przed]]-$P$2, piastek[[#This Row],[mag orzech przed]])</f>
        <v>202</v>
      </c>
      <c r="L49">
        <f>IF(piastek[[#This Row],[Typ spalania]] = "mial", piastek[[#This Row],[mag mial przed]]-$P$3, piastek[[#This Row],[mag mial przed]])</f>
        <v>505</v>
      </c>
    </row>
    <row r="50" spans="1:12" x14ac:dyDescent="0.45">
      <c r="A50">
        <v>101</v>
      </c>
      <c r="B50">
        <v>53</v>
      </c>
      <c r="C50">
        <v>62</v>
      </c>
      <c r="D50">
        <f t="shared" si="0"/>
        <v>48</v>
      </c>
      <c r="E50" s="1">
        <v>41974</v>
      </c>
      <c r="F50">
        <f>J49+piastek[[#This Row],[Ton kostak]]</f>
        <v>279</v>
      </c>
      <c r="G50">
        <f>K49+piastek[[#This Row],[Ton orzech]]</f>
        <v>255</v>
      </c>
      <c r="H50">
        <f>L49+piastek[[#This Row],[Ton mial]]</f>
        <v>567</v>
      </c>
      <c r="I50" t="str">
        <f>IF(piastek[[#This Row],[mag koskta przed]] &lt; $P$1,IF(piastek[[#This Row],[mag orzech przed]]&lt;$P$2, IF(piastek[[#This Row],[mag mial przed]] &lt;$P$3, "-", "mial"), "orzech"),"kostka")</f>
        <v>kostka</v>
      </c>
      <c r="J50">
        <f>IF(piastek[[#This Row],[Typ spalania]] = "kostka", piastek[[#This Row],[mag koskta przed]]-$P$1, piastek[[#This Row],[mag koskta przed]])</f>
        <v>79</v>
      </c>
      <c r="K50">
        <f>IF(piastek[[#This Row],[Typ spalania]] = "orzech", piastek[[#This Row],[mag orzech przed]]-$P$2, piastek[[#This Row],[mag orzech przed]])</f>
        <v>255</v>
      </c>
      <c r="L50">
        <f>IF(piastek[[#This Row],[Typ spalania]] = "mial", piastek[[#This Row],[mag mial przed]]-$P$3, piastek[[#This Row],[mag mial przed]])</f>
        <v>567</v>
      </c>
    </row>
    <row r="51" spans="1:12" x14ac:dyDescent="0.45">
      <c r="A51">
        <v>67</v>
      </c>
      <c r="B51">
        <v>147</v>
      </c>
      <c r="C51">
        <v>20</v>
      </c>
      <c r="D51">
        <f t="shared" si="0"/>
        <v>49</v>
      </c>
      <c r="E51" s="1">
        <v>41975</v>
      </c>
      <c r="F51">
        <f>J50+piastek[[#This Row],[Ton kostak]]</f>
        <v>146</v>
      </c>
      <c r="G51">
        <f>K50+piastek[[#This Row],[Ton orzech]]</f>
        <v>402</v>
      </c>
      <c r="H51">
        <f>L50+piastek[[#This Row],[Ton mial]]</f>
        <v>587</v>
      </c>
      <c r="I51" t="str">
        <f>IF(piastek[[#This Row],[mag koskta przed]] &lt; $P$1,IF(piastek[[#This Row],[mag orzech przed]]&lt;$P$2, IF(piastek[[#This Row],[mag mial przed]] &lt;$P$3, "-", "mial"), "orzech"),"kostka")</f>
        <v>orzech</v>
      </c>
      <c r="J51">
        <f>IF(piastek[[#This Row],[Typ spalania]] = "kostka", piastek[[#This Row],[mag koskta przed]]-$P$1, piastek[[#This Row],[mag koskta przed]])</f>
        <v>146</v>
      </c>
      <c r="K51">
        <f>IF(piastek[[#This Row],[Typ spalania]] = "orzech", piastek[[#This Row],[mag orzech przed]]-$P$2, piastek[[#This Row],[mag orzech przed]])</f>
        <v>142</v>
      </c>
      <c r="L51">
        <f>IF(piastek[[#This Row],[Typ spalania]] = "mial", piastek[[#This Row],[mag mial przed]]-$P$3, piastek[[#This Row],[mag mial przed]])</f>
        <v>587</v>
      </c>
    </row>
    <row r="52" spans="1:12" x14ac:dyDescent="0.45">
      <c r="A52">
        <v>109</v>
      </c>
      <c r="B52">
        <v>99</v>
      </c>
      <c r="C52">
        <v>70</v>
      </c>
      <c r="D52">
        <f t="shared" si="0"/>
        <v>50</v>
      </c>
      <c r="E52" s="1">
        <v>41976</v>
      </c>
      <c r="F52">
        <f>J51+piastek[[#This Row],[Ton kostak]]</f>
        <v>255</v>
      </c>
      <c r="G52">
        <f>K51+piastek[[#This Row],[Ton orzech]]</f>
        <v>241</v>
      </c>
      <c r="H52">
        <f>L51+piastek[[#This Row],[Ton mial]]</f>
        <v>657</v>
      </c>
      <c r="I52" t="str">
        <f>IF(piastek[[#This Row],[mag koskta przed]] &lt; $P$1,IF(piastek[[#This Row],[mag orzech przed]]&lt;$P$2, IF(piastek[[#This Row],[mag mial przed]] &lt;$P$3, "-", "mial"), "orzech"),"kostka")</f>
        <v>kostka</v>
      </c>
      <c r="J52">
        <f>IF(piastek[[#This Row],[Typ spalania]] = "kostka", piastek[[#This Row],[mag koskta przed]]-$P$1, piastek[[#This Row],[mag koskta przed]])</f>
        <v>55</v>
      </c>
      <c r="K52">
        <f>IF(piastek[[#This Row],[Typ spalania]] = "orzech", piastek[[#This Row],[mag orzech przed]]-$P$2, piastek[[#This Row],[mag orzech przed]])</f>
        <v>241</v>
      </c>
      <c r="L52">
        <f>IF(piastek[[#This Row],[Typ spalania]] = "mial", piastek[[#This Row],[mag mial przed]]-$P$3, piastek[[#This Row],[mag mial przed]])</f>
        <v>657</v>
      </c>
    </row>
    <row r="53" spans="1:12" x14ac:dyDescent="0.45">
      <c r="A53">
        <v>22</v>
      </c>
      <c r="B53">
        <v>16</v>
      </c>
      <c r="C53">
        <v>59</v>
      </c>
      <c r="D53">
        <f t="shared" si="0"/>
        <v>51</v>
      </c>
      <c r="E53" s="1">
        <v>41977</v>
      </c>
      <c r="F53">
        <f>J52+piastek[[#This Row],[Ton kostak]]</f>
        <v>77</v>
      </c>
      <c r="G53">
        <f>K52+piastek[[#This Row],[Ton orzech]]</f>
        <v>257</v>
      </c>
      <c r="H53">
        <f>L52+piastek[[#This Row],[Ton mial]]</f>
        <v>716</v>
      </c>
      <c r="I53" t="str">
        <f>IF(piastek[[#This Row],[mag koskta przed]] &lt; $P$1,IF(piastek[[#This Row],[mag orzech przed]]&lt;$P$2, IF(piastek[[#This Row],[mag mial przed]] &lt;$P$3, "-", "mial"), "orzech"),"kostka")</f>
        <v>mial</v>
      </c>
      <c r="J53">
        <f>IF(piastek[[#This Row],[Typ spalania]] = "kostka", piastek[[#This Row],[mag koskta przed]]-$P$1, piastek[[#This Row],[mag koskta przed]])</f>
        <v>77</v>
      </c>
      <c r="K53">
        <f>IF(piastek[[#This Row],[Typ spalania]] = "orzech", piastek[[#This Row],[mag orzech przed]]-$P$2, piastek[[#This Row],[mag orzech przed]])</f>
        <v>257</v>
      </c>
      <c r="L53">
        <f>IF(piastek[[#This Row],[Typ spalania]] = "mial", piastek[[#This Row],[mag mial przed]]-$P$3, piastek[[#This Row],[mag mial przed]])</f>
        <v>396</v>
      </c>
    </row>
    <row r="54" spans="1:12" x14ac:dyDescent="0.45">
      <c r="A54">
        <v>5</v>
      </c>
      <c r="B54">
        <v>91</v>
      </c>
      <c r="C54">
        <v>73</v>
      </c>
      <c r="D54">
        <f t="shared" si="0"/>
        <v>52</v>
      </c>
      <c r="E54" s="1">
        <v>41978</v>
      </c>
      <c r="F54">
        <f>J53+piastek[[#This Row],[Ton kostak]]</f>
        <v>82</v>
      </c>
      <c r="G54">
        <f>K53+piastek[[#This Row],[Ton orzech]]</f>
        <v>348</v>
      </c>
      <c r="H54">
        <f>L53+piastek[[#This Row],[Ton mial]]</f>
        <v>469</v>
      </c>
      <c r="I54" t="str">
        <f>IF(piastek[[#This Row],[mag koskta przed]] &lt; $P$1,IF(piastek[[#This Row],[mag orzech przed]]&lt;$P$2, IF(piastek[[#This Row],[mag mial przed]] &lt;$P$3, "-", "mial"), "orzech"),"kostka")</f>
        <v>orzech</v>
      </c>
      <c r="J54">
        <f>IF(piastek[[#This Row],[Typ spalania]] = "kostka", piastek[[#This Row],[mag koskta przed]]-$P$1, piastek[[#This Row],[mag koskta przed]])</f>
        <v>82</v>
      </c>
      <c r="K54">
        <f>IF(piastek[[#This Row],[Typ spalania]] = "orzech", piastek[[#This Row],[mag orzech przed]]-$P$2, piastek[[#This Row],[mag orzech przed]])</f>
        <v>88</v>
      </c>
      <c r="L54">
        <f>IF(piastek[[#This Row],[Typ spalania]] = "mial", piastek[[#This Row],[mag mial przed]]-$P$3, piastek[[#This Row],[mag mial przed]])</f>
        <v>469</v>
      </c>
    </row>
    <row r="55" spans="1:12" x14ac:dyDescent="0.45">
      <c r="A55">
        <v>105</v>
      </c>
      <c r="B55">
        <v>154</v>
      </c>
      <c r="C55">
        <v>48</v>
      </c>
      <c r="D55">
        <f t="shared" si="0"/>
        <v>53</v>
      </c>
      <c r="E55" s="1">
        <v>41979</v>
      </c>
      <c r="F55">
        <f>J54+piastek[[#This Row],[Ton kostak]]</f>
        <v>187</v>
      </c>
      <c r="G55">
        <f>K54+piastek[[#This Row],[Ton orzech]]</f>
        <v>242</v>
      </c>
      <c r="H55">
        <f>L54+piastek[[#This Row],[Ton mial]]</f>
        <v>517</v>
      </c>
      <c r="I55" t="str">
        <f>IF(piastek[[#This Row],[mag koskta przed]] &lt; $P$1,IF(piastek[[#This Row],[mag orzech przed]]&lt;$P$2, IF(piastek[[#This Row],[mag mial przed]] &lt;$P$3, "-", "mial"), "orzech"),"kostka")</f>
        <v>mial</v>
      </c>
      <c r="J55">
        <f>IF(piastek[[#This Row],[Typ spalania]] = "kostka", piastek[[#This Row],[mag koskta przed]]-$P$1, piastek[[#This Row],[mag koskta przed]])</f>
        <v>187</v>
      </c>
      <c r="K55">
        <f>IF(piastek[[#This Row],[Typ spalania]] = "orzech", piastek[[#This Row],[mag orzech przed]]-$P$2, piastek[[#This Row],[mag orzech przed]])</f>
        <v>242</v>
      </c>
      <c r="L55">
        <f>IF(piastek[[#This Row],[Typ spalania]] = "mial", piastek[[#This Row],[mag mial przed]]-$P$3, piastek[[#This Row],[mag mial przed]])</f>
        <v>197</v>
      </c>
    </row>
    <row r="56" spans="1:12" x14ac:dyDescent="0.45">
      <c r="A56">
        <v>108</v>
      </c>
      <c r="B56">
        <v>5</v>
      </c>
      <c r="C56">
        <v>71</v>
      </c>
      <c r="D56">
        <f t="shared" si="0"/>
        <v>54</v>
      </c>
      <c r="E56" s="1">
        <v>41980</v>
      </c>
      <c r="F56">
        <f>J55+piastek[[#This Row],[Ton kostak]]</f>
        <v>295</v>
      </c>
      <c r="G56">
        <f>K55+piastek[[#This Row],[Ton orzech]]</f>
        <v>247</v>
      </c>
      <c r="H56">
        <f>L55+piastek[[#This Row],[Ton mial]]</f>
        <v>268</v>
      </c>
      <c r="I56" t="str">
        <f>IF(piastek[[#This Row],[mag koskta przed]] &lt; $P$1,IF(piastek[[#This Row],[mag orzech przed]]&lt;$P$2, IF(piastek[[#This Row],[mag mial przed]] &lt;$P$3, "-", "mial"), "orzech"),"kostka")</f>
        <v>kostka</v>
      </c>
      <c r="J56">
        <f>IF(piastek[[#This Row],[Typ spalania]] = "kostka", piastek[[#This Row],[mag koskta przed]]-$P$1, piastek[[#This Row],[mag koskta przed]])</f>
        <v>95</v>
      </c>
      <c r="K56">
        <f>IF(piastek[[#This Row],[Typ spalania]] = "orzech", piastek[[#This Row],[mag orzech przed]]-$P$2, piastek[[#This Row],[mag orzech przed]])</f>
        <v>247</v>
      </c>
      <c r="L56">
        <f>IF(piastek[[#This Row],[Typ spalania]] = "mial", piastek[[#This Row],[mag mial przed]]-$P$3, piastek[[#This Row],[mag mial przed]])</f>
        <v>268</v>
      </c>
    </row>
    <row r="57" spans="1:12" x14ac:dyDescent="0.45">
      <c r="A57">
        <v>64</v>
      </c>
      <c r="B57">
        <v>37</v>
      </c>
      <c r="C57">
        <v>89</v>
      </c>
      <c r="D57">
        <f t="shared" si="0"/>
        <v>55</v>
      </c>
      <c r="E57" s="1">
        <v>41981</v>
      </c>
      <c r="F57">
        <f>J56+piastek[[#This Row],[Ton kostak]]</f>
        <v>159</v>
      </c>
      <c r="G57">
        <f>K56+piastek[[#This Row],[Ton orzech]]</f>
        <v>284</v>
      </c>
      <c r="H57">
        <f>L56+piastek[[#This Row],[Ton mial]]</f>
        <v>357</v>
      </c>
      <c r="I57" t="str">
        <f>IF(piastek[[#This Row],[mag koskta przed]] &lt; $P$1,IF(piastek[[#This Row],[mag orzech przed]]&lt;$P$2, IF(piastek[[#This Row],[mag mial przed]] &lt;$P$3, "-", "mial"), "orzech"),"kostka")</f>
        <v>orzech</v>
      </c>
      <c r="J57">
        <f>IF(piastek[[#This Row],[Typ spalania]] = "kostka", piastek[[#This Row],[mag koskta przed]]-$P$1, piastek[[#This Row],[mag koskta przed]])</f>
        <v>159</v>
      </c>
      <c r="K57">
        <f>IF(piastek[[#This Row],[Typ spalania]] = "orzech", piastek[[#This Row],[mag orzech przed]]-$P$2, piastek[[#This Row],[mag orzech przed]])</f>
        <v>24</v>
      </c>
      <c r="L57">
        <f>IF(piastek[[#This Row],[Typ spalania]] = "mial", piastek[[#This Row],[mag mial przed]]-$P$3, piastek[[#This Row],[mag mial przed]])</f>
        <v>357</v>
      </c>
    </row>
    <row r="58" spans="1:12" x14ac:dyDescent="0.45">
      <c r="A58">
        <v>114</v>
      </c>
      <c r="B58">
        <v>140</v>
      </c>
      <c r="C58">
        <v>36</v>
      </c>
      <c r="D58">
        <f t="shared" si="0"/>
        <v>56</v>
      </c>
      <c r="E58" s="1">
        <v>41982</v>
      </c>
      <c r="F58">
        <f>J57+piastek[[#This Row],[Ton kostak]]</f>
        <v>273</v>
      </c>
      <c r="G58">
        <f>K57+piastek[[#This Row],[Ton orzech]]</f>
        <v>164</v>
      </c>
      <c r="H58">
        <f>L57+piastek[[#This Row],[Ton mial]]</f>
        <v>393</v>
      </c>
      <c r="I58" t="str">
        <f>IF(piastek[[#This Row],[mag koskta przed]] &lt; $P$1,IF(piastek[[#This Row],[mag orzech przed]]&lt;$P$2, IF(piastek[[#This Row],[mag mial przed]] &lt;$P$3, "-", "mial"), "orzech"),"kostka")</f>
        <v>kostka</v>
      </c>
      <c r="J58">
        <f>IF(piastek[[#This Row],[Typ spalania]] = "kostka", piastek[[#This Row],[mag koskta przed]]-$P$1, piastek[[#This Row],[mag koskta przed]])</f>
        <v>73</v>
      </c>
      <c r="K58">
        <f>IF(piastek[[#This Row],[Typ spalania]] = "orzech", piastek[[#This Row],[mag orzech przed]]-$P$2, piastek[[#This Row],[mag orzech przed]])</f>
        <v>164</v>
      </c>
      <c r="L58">
        <f>IF(piastek[[#This Row],[Typ spalania]] = "mial", piastek[[#This Row],[mag mial przed]]-$P$3, piastek[[#This Row],[mag mial przed]])</f>
        <v>393</v>
      </c>
    </row>
    <row r="59" spans="1:12" x14ac:dyDescent="0.45">
      <c r="A59">
        <v>147</v>
      </c>
      <c r="B59">
        <v>140</v>
      </c>
      <c r="C59">
        <v>61</v>
      </c>
      <c r="D59">
        <f t="shared" si="0"/>
        <v>57</v>
      </c>
      <c r="E59" s="1">
        <v>41983</v>
      </c>
      <c r="F59">
        <f>J58+piastek[[#This Row],[Ton kostak]]</f>
        <v>220</v>
      </c>
      <c r="G59">
        <f>K58+piastek[[#This Row],[Ton orzech]]</f>
        <v>304</v>
      </c>
      <c r="H59">
        <f>L58+piastek[[#This Row],[Ton mial]]</f>
        <v>454</v>
      </c>
      <c r="I59" t="str">
        <f>IF(piastek[[#This Row],[mag koskta przed]] &lt; $P$1,IF(piastek[[#This Row],[mag orzech przed]]&lt;$P$2, IF(piastek[[#This Row],[mag mial przed]] &lt;$P$3, "-", "mial"), "orzech"),"kostka")</f>
        <v>kostka</v>
      </c>
      <c r="J59">
        <f>IF(piastek[[#This Row],[Typ spalania]] = "kostka", piastek[[#This Row],[mag koskta przed]]-$P$1, piastek[[#This Row],[mag koskta przed]])</f>
        <v>20</v>
      </c>
      <c r="K59">
        <f>IF(piastek[[#This Row],[Typ spalania]] = "orzech", piastek[[#This Row],[mag orzech przed]]-$P$2, piastek[[#This Row],[mag orzech przed]])</f>
        <v>304</v>
      </c>
      <c r="L59">
        <f>IF(piastek[[#This Row],[Typ spalania]] = "mial", piastek[[#This Row],[mag mial przed]]-$P$3, piastek[[#This Row],[mag mial przed]])</f>
        <v>454</v>
      </c>
    </row>
    <row r="60" spans="1:12" x14ac:dyDescent="0.45">
      <c r="A60">
        <v>69</v>
      </c>
      <c r="B60">
        <v>120</v>
      </c>
      <c r="C60">
        <v>52</v>
      </c>
      <c r="D60">
        <f t="shared" si="0"/>
        <v>58</v>
      </c>
      <c r="E60" s="1">
        <v>41984</v>
      </c>
      <c r="F60">
        <f>J59+piastek[[#This Row],[Ton kostak]]</f>
        <v>89</v>
      </c>
      <c r="G60">
        <f>K59+piastek[[#This Row],[Ton orzech]]</f>
        <v>424</v>
      </c>
      <c r="H60">
        <f>L59+piastek[[#This Row],[Ton mial]]</f>
        <v>506</v>
      </c>
      <c r="I60" t="str">
        <f>IF(piastek[[#This Row],[mag koskta przed]] &lt; $P$1,IF(piastek[[#This Row],[mag orzech przed]]&lt;$P$2, IF(piastek[[#This Row],[mag mial przed]] &lt;$P$3, "-", "mial"), "orzech"),"kostka")</f>
        <v>orzech</v>
      </c>
      <c r="J60">
        <f>IF(piastek[[#This Row],[Typ spalania]] = "kostka", piastek[[#This Row],[mag koskta przed]]-$P$1, piastek[[#This Row],[mag koskta przed]])</f>
        <v>89</v>
      </c>
      <c r="K60">
        <f>IF(piastek[[#This Row],[Typ spalania]] = "orzech", piastek[[#This Row],[mag orzech przed]]-$P$2, piastek[[#This Row],[mag orzech przed]])</f>
        <v>164</v>
      </c>
      <c r="L60">
        <f>IF(piastek[[#This Row],[Typ spalania]] = "mial", piastek[[#This Row],[mag mial przed]]-$P$3, piastek[[#This Row],[mag mial przed]])</f>
        <v>506</v>
      </c>
    </row>
    <row r="61" spans="1:12" x14ac:dyDescent="0.45">
      <c r="A61">
        <v>101</v>
      </c>
      <c r="B61">
        <v>39</v>
      </c>
      <c r="C61">
        <v>10</v>
      </c>
      <c r="D61">
        <f t="shared" si="0"/>
        <v>59</v>
      </c>
      <c r="E61" s="1">
        <v>41985</v>
      </c>
      <c r="F61">
        <f>J60+piastek[[#This Row],[Ton kostak]]</f>
        <v>190</v>
      </c>
      <c r="G61">
        <f>K60+piastek[[#This Row],[Ton orzech]]</f>
        <v>203</v>
      </c>
      <c r="H61">
        <f>L60+piastek[[#This Row],[Ton mial]]</f>
        <v>516</v>
      </c>
      <c r="I61" t="str">
        <f>IF(piastek[[#This Row],[mag koskta przed]] &lt; $P$1,IF(piastek[[#This Row],[mag orzech przed]]&lt;$P$2, IF(piastek[[#This Row],[mag mial przed]] &lt;$P$3, "-", "mial"), "orzech"),"kostka")</f>
        <v>mial</v>
      </c>
      <c r="J61">
        <f>IF(piastek[[#This Row],[Typ spalania]] = "kostka", piastek[[#This Row],[mag koskta przed]]-$P$1, piastek[[#This Row],[mag koskta przed]])</f>
        <v>190</v>
      </c>
      <c r="K61">
        <f>IF(piastek[[#This Row],[Typ spalania]] = "orzech", piastek[[#This Row],[mag orzech przed]]-$P$2, piastek[[#This Row],[mag orzech przed]])</f>
        <v>203</v>
      </c>
      <c r="L61">
        <f>IF(piastek[[#This Row],[Typ spalania]] = "mial", piastek[[#This Row],[mag mial przed]]-$P$3, piastek[[#This Row],[mag mial przed]])</f>
        <v>196</v>
      </c>
    </row>
    <row r="62" spans="1:12" x14ac:dyDescent="0.45">
      <c r="A62">
        <v>158</v>
      </c>
      <c r="B62">
        <v>36</v>
      </c>
      <c r="C62">
        <v>79</v>
      </c>
      <c r="D62">
        <f t="shared" si="0"/>
        <v>60</v>
      </c>
      <c r="E62" s="1">
        <v>41986</v>
      </c>
      <c r="F62">
        <f>J61+piastek[[#This Row],[Ton kostak]]</f>
        <v>348</v>
      </c>
      <c r="G62">
        <f>K61+piastek[[#This Row],[Ton orzech]]</f>
        <v>239</v>
      </c>
      <c r="H62">
        <f>L61+piastek[[#This Row],[Ton mial]]</f>
        <v>275</v>
      </c>
      <c r="I62" t="str">
        <f>IF(piastek[[#This Row],[mag koskta przed]] &lt; $P$1,IF(piastek[[#This Row],[mag orzech przed]]&lt;$P$2, IF(piastek[[#This Row],[mag mial przed]] &lt;$P$3, "-", "mial"), "orzech"),"kostka")</f>
        <v>kostka</v>
      </c>
      <c r="J62">
        <f>IF(piastek[[#This Row],[Typ spalania]] = "kostka", piastek[[#This Row],[mag koskta przed]]-$P$1, piastek[[#This Row],[mag koskta przed]])</f>
        <v>148</v>
      </c>
      <c r="K62">
        <f>IF(piastek[[#This Row],[Typ spalania]] = "orzech", piastek[[#This Row],[mag orzech przed]]-$P$2, piastek[[#This Row],[mag orzech przed]])</f>
        <v>239</v>
      </c>
      <c r="L62">
        <f>IF(piastek[[#This Row],[Typ spalania]] = "mial", piastek[[#This Row],[mag mial przed]]-$P$3, piastek[[#This Row],[mag mial przed]])</f>
        <v>275</v>
      </c>
    </row>
    <row r="63" spans="1:12" x14ac:dyDescent="0.45">
      <c r="A63">
        <v>79</v>
      </c>
      <c r="B63">
        <v>105</v>
      </c>
      <c r="C63">
        <v>73</v>
      </c>
      <c r="D63">
        <f t="shared" si="0"/>
        <v>61</v>
      </c>
      <c r="E63" s="1">
        <v>41987</v>
      </c>
      <c r="F63">
        <f>J62+piastek[[#This Row],[Ton kostak]]</f>
        <v>227</v>
      </c>
      <c r="G63">
        <f>K62+piastek[[#This Row],[Ton orzech]]</f>
        <v>344</v>
      </c>
      <c r="H63">
        <f>L62+piastek[[#This Row],[Ton mial]]</f>
        <v>348</v>
      </c>
      <c r="I63" t="str">
        <f>IF(piastek[[#This Row],[mag koskta przed]] &lt; $P$1,IF(piastek[[#This Row],[mag orzech przed]]&lt;$P$2, IF(piastek[[#This Row],[mag mial przed]] &lt;$P$3, "-", "mial"), "orzech"),"kostka")</f>
        <v>kostka</v>
      </c>
      <c r="J63">
        <f>IF(piastek[[#This Row],[Typ spalania]] = "kostka", piastek[[#This Row],[mag koskta przed]]-$P$1, piastek[[#This Row],[mag koskta przed]])</f>
        <v>27</v>
      </c>
      <c r="K63">
        <f>IF(piastek[[#This Row],[Typ spalania]] = "orzech", piastek[[#This Row],[mag orzech przed]]-$P$2, piastek[[#This Row],[mag orzech przed]])</f>
        <v>344</v>
      </c>
      <c r="L63">
        <f>IF(piastek[[#This Row],[Typ spalania]] = "mial", piastek[[#This Row],[mag mial przed]]-$P$3, piastek[[#This Row],[mag mial przed]])</f>
        <v>348</v>
      </c>
    </row>
    <row r="64" spans="1:12" x14ac:dyDescent="0.45">
      <c r="A64">
        <v>5</v>
      </c>
      <c r="B64">
        <v>24</v>
      </c>
      <c r="C64">
        <v>43</v>
      </c>
      <c r="D64">
        <f t="shared" si="0"/>
        <v>62</v>
      </c>
      <c r="E64" s="1">
        <v>41988</v>
      </c>
      <c r="F64">
        <f>J63+piastek[[#This Row],[Ton kostak]]</f>
        <v>32</v>
      </c>
      <c r="G64">
        <f>K63+piastek[[#This Row],[Ton orzech]]</f>
        <v>368</v>
      </c>
      <c r="H64">
        <f>L63+piastek[[#This Row],[Ton mial]]</f>
        <v>391</v>
      </c>
      <c r="I64" t="str">
        <f>IF(piastek[[#This Row],[mag koskta przed]] &lt; $P$1,IF(piastek[[#This Row],[mag orzech przed]]&lt;$P$2, IF(piastek[[#This Row],[mag mial przed]] &lt;$P$3, "-", "mial"), "orzech"),"kostka")</f>
        <v>orzech</v>
      </c>
      <c r="J64">
        <f>IF(piastek[[#This Row],[Typ spalania]] = "kostka", piastek[[#This Row],[mag koskta przed]]-$P$1, piastek[[#This Row],[mag koskta przed]])</f>
        <v>32</v>
      </c>
      <c r="K64">
        <f>IF(piastek[[#This Row],[Typ spalania]] = "orzech", piastek[[#This Row],[mag orzech przed]]-$P$2, piastek[[#This Row],[mag orzech przed]])</f>
        <v>108</v>
      </c>
      <c r="L64">
        <f>IF(piastek[[#This Row],[Typ spalania]] = "mial", piastek[[#This Row],[mag mial przed]]-$P$3, piastek[[#This Row],[mag mial przed]])</f>
        <v>391</v>
      </c>
    </row>
    <row r="65" spans="1:12" x14ac:dyDescent="0.45">
      <c r="A65">
        <v>68</v>
      </c>
      <c r="B65">
        <v>112</v>
      </c>
      <c r="C65">
        <v>25</v>
      </c>
      <c r="D65">
        <f t="shared" si="0"/>
        <v>63</v>
      </c>
      <c r="E65" s="1">
        <v>41989</v>
      </c>
      <c r="F65">
        <f>J64+piastek[[#This Row],[Ton kostak]]</f>
        <v>100</v>
      </c>
      <c r="G65">
        <f>K64+piastek[[#This Row],[Ton orzech]]</f>
        <v>220</v>
      </c>
      <c r="H65">
        <f>L64+piastek[[#This Row],[Ton mial]]</f>
        <v>416</v>
      </c>
      <c r="I65" t="str">
        <f>IF(piastek[[#This Row],[mag koskta przed]] &lt; $P$1,IF(piastek[[#This Row],[mag orzech przed]]&lt;$P$2, IF(piastek[[#This Row],[mag mial przed]] &lt;$P$3, "-", "mial"), "orzech"),"kostka")</f>
        <v>mial</v>
      </c>
      <c r="J65">
        <f>IF(piastek[[#This Row],[Typ spalania]] = "kostka", piastek[[#This Row],[mag koskta przed]]-$P$1, piastek[[#This Row],[mag koskta przed]])</f>
        <v>100</v>
      </c>
      <c r="K65">
        <f>IF(piastek[[#This Row],[Typ spalania]] = "orzech", piastek[[#This Row],[mag orzech przed]]-$P$2, piastek[[#This Row],[mag orzech przed]])</f>
        <v>220</v>
      </c>
      <c r="L65">
        <f>IF(piastek[[#This Row],[Typ spalania]] = "mial", piastek[[#This Row],[mag mial przed]]-$P$3, piastek[[#This Row],[mag mial przed]])</f>
        <v>96</v>
      </c>
    </row>
    <row r="66" spans="1:12" x14ac:dyDescent="0.45">
      <c r="A66">
        <v>37</v>
      </c>
      <c r="B66">
        <v>57</v>
      </c>
      <c r="C66">
        <v>81</v>
      </c>
      <c r="D66">
        <f t="shared" si="0"/>
        <v>64</v>
      </c>
      <c r="E66" s="1">
        <v>41990</v>
      </c>
      <c r="F66">
        <f>J65+piastek[[#This Row],[Ton kostak]]</f>
        <v>137</v>
      </c>
      <c r="G66">
        <f>K65+piastek[[#This Row],[Ton orzech]]</f>
        <v>277</v>
      </c>
      <c r="H66">
        <f>L65+piastek[[#This Row],[Ton mial]]</f>
        <v>177</v>
      </c>
      <c r="I66" t="str">
        <f>IF(piastek[[#This Row],[mag koskta przed]] &lt; $P$1,IF(piastek[[#This Row],[mag orzech przed]]&lt;$P$2, IF(piastek[[#This Row],[mag mial przed]] &lt;$P$3, "-", "mial"), "orzech"),"kostka")</f>
        <v>orzech</v>
      </c>
      <c r="J66">
        <f>IF(piastek[[#This Row],[Typ spalania]] = "kostka", piastek[[#This Row],[mag koskta przed]]-$P$1, piastek[[#This Row],[mag koskta przed]])</f>
        <v>137</v>
      </c>
      <c r="K66">
        <f>IF(piastek[[#This Row],[Typ spalania]] = "orzech", piastek[[#This Row],[mag orzech przed]]-$P$2, piastek[[#This Row],[mag orzech przed]])</f>
        <v>17</v>
      </c>
      <c r="L66">
        <f>IF(piastek[[#This Row],[Typ spalania]] = "mial", piastek[[#This Row],[mag mial przed]]-$P$3, piastek[[#This Row],[mag mial przed]])</f>
        <v>177</v>
      </c>
    </row>
    <row r="67" spans="1:12" x14ac:dyDescent="0.45">
      <c r="A67">
        <v>188</v>
      </c>
      <c r="B67">
        <v>28</v>
      </c>
      <c r="C67">
        <v>7</v>
      </c>
      <c r="D67">
        <f t="shared" si="0"/>
        <v>65</v>
      </c>
      <c r="E67" s="1">
        <v>41991</v>
      </c>
      <c r="F67">
        <f>J66+piastek[[#This Row],[Ton kostak]]</f>
        <v>325</v>
      </c>
      <c r="G67">
        <f>K66+piastek[[#This Row],[Ton orzech]]</f>
        <v>45</v>
      </c>
      <c r="H67">
        <f>L66+piastek[[#This Row],[Ton mial]]</f>
        <v>184</v>
      </c>
      <c r="I67" t="str">
        <f>IF(piastek[[#This Row],[mag koskta przed]] &lt; $P$1,IF(piastek[[#This Row],[mag orzech przed]]&lt;$P$2, IF(piastek[[#This Row],[mag mial przed]] &lt;$P$3, "-", "mial"), "orzech"),"kostka")</f>
        <v>kostka</v>
      </c>
      <c r="J67">
        <f>IF(piastek[[#This Row],[Typ spalania]] = "kostka", piastek[[#This Row],[mag koskta przed]]-$P$1, piastek[[#This Row],[mag koskta przed]])</f>
        <v>125</v>
      </c>
      <c r="K67">
        <f>IF(piastek[[#This Row],[Typ spalania]] = "orzech", piastek[[#This Row],[mag orzech przed]]-$P$2, piastek[[#This Row],[mag orzech przed]])</f>
        <v>45</v>
      </c>
      <c r="L67">
        <f>IF(piastek[[#This Row],[Typ spalania]] = "mial", piastek[[#This Row],[mag mial przed]]-$P$3, piastek[[#This Row],[mag mial przed]])</f>
        <v>184</v>
      </c>
    </row>
    <row r="68" spans="1:12" x14ac:dyDescent="0.45">
      <c r="A68">
        <v>167</v>
      </c>
      <c r="B68">
        <v>41</v>
      </c>
      <c r="C68">
        <v>45</v>
      </c>
      <c r="D68">
        <f t="shared" si="0"/>
        <v>66</v>
      </c>
      <c r="E68" s="1">
        <v>41992</v>
      </c>
      <c r="F68">
        <f>J67+piastek[[#This Row],[Ton kostak]]</f>
        <v>292</v>
      </c>
      <c r="G68">
        <f>K67+piastek[[#This Row],[Ton orzech]]</f>
        <v>86</v>
      </c>
      <c r="H68">
        <f>L67+piastek[[#This Row],[Ton mial]]</f>
        <v>229</v>
      </c>
      <c r="I68" t="str">
        <f>IF(piastek[[#This Row],[mag koskta przed]] &lt; $P$1,IF(piastek[[#This Row],[mag orzech przed]]&lt;$P$2, IF(piastek[[#This Row],[mag mial przed]] &lt;$P$3, "-", "mial"), "orzech"),"kostka")</f>
        <v>kostka</v>
      </c>
      <c r="J68">
        <f>IF(piastek[[#This Row],[Typ spalania]] = "kostka", piastek[[#This Row],[mag koskta przed]]-$P$1, piastek[[#This Row],[mag koskta przed]])</f>
        <v>92</v>
      </c>
      <c r="K68">
        <f>IF(piastek[[#This Row],[Typ spalania]] = "orzech", piastek[[#This Row],[mag orzech przed]]-$P$2, piastek[[#This Row],[mag orzech przed]])</f>
        <v>86</v>
      </c>
      <c r="L68">
        <f>IF(piastek[[#This Row],[Typ spalania]] = "mial", piastek[[#This Row],[mag mial przed]]-$P$3, piastek[[#This Row],[mag mial przed]])</f>
        <v>229</v>
      </c>
    </row>
    <row r="69" spans="1:12" x14ac:dyDescent="0.45">
      <c r="A69">
        <v>197</v>
      </c>
      <c r="B69">
        <v>82</v>
      </c>
      <c r="C69">
        <v>43</v>
      </c>
      <c r="D69">
        <f t="shared" ref="D69:D132" si="1">D68+1</f>
        <v>67</v>
      </c>
      <c r="E69" s="1">
        <v>41993</v>
      </c>
      <c r="F69">
        <f>J68+piastek[[#This Row],[Ton kostak]]</f>
        <v>289</v>
      </c>
      <c r="G69">
        <f>K68+piastek[[#This Row],[Ton orzech]]</f>
        <v>168</v>
      </c>
      <c r="H69">
        <f>L68+piastek[[#This Row],[Ton mial]]</f>
        <v>272</v>
      </c>
      <c r="I69" t="str">
        <f>IF(piastek[[#This Row],[mag koskta przed]] &lt; $P$1,IF(piastek[[#This Row],[mag orzech przed]]&lt;$P$2, IF(piastek[[#This Row],[mag mial przed]] &lt;$P$3, "-", "mial"), "orzech"),"kostka")</f>
        <v>kostka</v>
      </c>
      <c r="J69">
        <f>IF(piastek[[#This Row],[Typ spalania]] = "kostka", piastek[[#This Row],[mag koskta przed]]-$P$1, piastek[[#This Row],[mag koskta przed]])</f>
        <v>89</v>
      </c>
      <c r="K69">
        <f>IF(piastek[[#This Row],[Typ spalania]] = "orzech", piastek[[#This Row],[mag orzech przed]]-$P$2, piastek[[#This Row],[mag orzech przed]])</f>
        <v>168</v>
      </c>
      <c r="L69">
        <f>IF(piastek[[#This Row],[Typ spalania]] = "mial", piastek[[#This Row],[mag mial przed]]-$P$3, piastek[[#This Row],[mag mial przed]])</f>
        <v>272</v>
      </c>
    </row>
    <row r="70" spans="1:12" x14ac:dyDescent="0.45">
      <c r="A70">
        <v>54</v>
      </c>
      <c r="B70">
        <v>130</v>
      </c>
      <c r="C70">
        <v>50</v>
      </c>
      <c r="D70">
        <f t="shared" si="1"/>
        <v>68</v>
      </c>
      <c r="E70" s="1">
        <v>41994</v>
      </c>
      <c r="F70">
        <f>J69+piastek[[#This Row],[Ton kostak]]</f>
        <v>143</v>
      </c>
      <c r="G70">
        <f>K69+piastek[[#This Row],[Ton orzech]]</f>
        <v>298</v>
      </c>
      <c r="H70">
        <f>L69+piastek[[#This Row],[Ton mial]]</f>
        <v>322</v>
      </c>
      <c r="I70" t="str">
        <f>IF(piastek[[#This Row],[mag koskta przed]] &lt; $P$1,IF(piastek[[#This Row],[mag orzech przed]]&lt;$P$2, IF(piastek[[#This Row],[mag mial przed]] &lt;$P$3, "-", "mial"), "orzech"),"kostka")</f>
        <v>orzech</v>
      </c>
      <c r="J70">
        <f>IF(piastek[[#This Row],[Typ spalania]] = "kostka", piastek[[#This Row],[mag koskta przed]]-$P$1, piastek[[#This Row],[mag koskta przed]])</f>
        <v>143</v>
      </c>
      <c r="K70">
        <f>IF(piastek[[#This Row],[Typ spalania]] = "orzech", piastek[[#This Row],[mag orzech przed]]-$P$2, piastek[[#This Row],[mag orzech przed]])</f>
        <v>38</v>
      </c>
      <c r="L70">
        <f>IF(piastek[[#This Row],[Typ spalania]] = "mial", piastek[[#This Row],[mag mial przed]]-$P$3, piastek[[#This Row],[mag mial przed]])</f>
        <v>322</v>
      </c>
    </row>
    <row r="71" spans="1:12" x14ac:dyDescent="0.45">
      <c r="A71">
        <v>19</v>
      </c>
      <c r="B71">
        <v>153</v>
      </c>
      <c r="C71">
        <v>65</v>
      </c>
      <c r="D71">
        <f t="shared" si="1"/>
        <v>69</v>
      </c>
      <c r="E71" s="1">
        <v>41995</v>
      </c>
      <c r="F71">
        <f>J70+piastek[[#This Row],[Ton kostak]]</f>
        <v>162</v>
      </c>
      <c r="G71">
        <f>K70+piastek[[#This Row],[Ton orzech]]</f>
        <v>191</v>
      </c>
      <c r="H71">
        <f>L70+piastek[[#This Row],[Ton mial]]</f>
        <v>387</v>
      </c>
      <c r="I71" t="str">
        <f>IF(piastek[[#This Row],[mag koskta przed]] &lt; $P$1,IF(piastek[[#This Row],[mag orzech przed]]&lt;$P$2, IF(piastek[[#This Row],[mag mial przed]] &lt;$P$3, "-", "mial"), "orzech"),"kostka")</f>
        <v>mial</v>
      </c>
      <c r="J71">
        <f>IF(piastek[[#This Row],[Typ spalania]] = "kostka", piastek[[#This Row],[mag koskta przed]]-$P$1, piastek[[#This Row],[mag koskta przed]])</f>
        <v>162</v>
      </c>
      <c r="K71">
        <f>IF(piastek[[#This Row],[Typ spalania]] = "orzech", piastek[[#This Row],[mag orzech przed]]-$P$2, piastek[[#This Row],[mag orzech przed]])</f>
        <v>191</v>
      </c>
      <c r="L71">
        <f>IF(piastek[[#This Row],[Typ spalania]] = "mial", piastek[[#This Row],[mag mial przed]]-$P$3, piastek[[#This Row],[mag mial przed]])</f>
        <v>67</v>
      </c>
    </row>
    <row r="72" spans="1:12" x14ac:dyDescent="0.45">
      <c r="A72">
        <v>27</v>
      </c>
      <c r="B72">
        <v>160</v>
      </c>
      <c r="C72">
        <v>81</v>
      </c>
      <c r="D72">
        <f t="shared" si="1"/>
        <v>70</v>
      </c>
      <c r="E72" s="1">
        <v>41996</v>
      </c>
      <c r="F72">
        <f>J71+piastek[[#This Row],[Ton kostak]]</f>
        <v>189</v>
      </c>
      <c r="G72">
        <f>K71+piastek[[#This Row],[Ton orzech]]</f>
        <v>351</v>
      </c>
      <c r="H72">
        <f>L71+piastek[[#This Row],[Ton mial]]</f>
        <v>148</v>
      </c>
      <c r="I72" t="str">
        <f>IF(piastek[[#This Row],[mag koskta przed]] &lt; $P$1,IF(piastek[[#This Row],[mag orzech przed]]&lt;$P$2, IF(piastek[[#This Row],[mag mial przed]] &lt;$P$3, "-", "mial"), "orzech"),"kostka")</f>
        <v>orzech</v>
      </c>
      <c r="J72">
        <f>IF(piastek[[#This Row],[Typ spalania]] = "kostka", piastek[[#This Row],[mag koskta przed]]-$P$1, piastek[[#This Row],[mag koskta przed]])</f>
        <v>189</v>
      </c>
      <c r="K72">
        <f>IF(piastek[[#This Row],[Typ spalania]] = "orzech", piastek[[#This Row],[mag orzech przed]]-$P$2, piastek[[#This Row],[mag orzech przed]])</f>
        <v>91</v>
      </c>
      <c r="L72">
        <f>IF(piastek[[#This Row],[Typ spalania]] = "mial", piastek[[#This Row],[mag mial przed]]-$P$3, piastek[[#This Row],[mag mial przed]])</f>
        <v>148</v>
      </c>
    </row>
    <row r="73" spans="1:12" x14ac:dyDescent="0.45">
      <c r="A73">
        <v>11</v>
      </c>
      <c r="B73">
        <v>140</v>
      </c>
      <c r="C73">
        <v>77</v>
      </c>
      <c r="D73">
        <f t="shared" si="1"/>
        <v>71</v>
      </c>
      <c r="E73" s="1">
        <v>41997</v>
      </c>
      <c r="F73">
        <f>J72+piastek[[#This Row],[Ton kostak]]</f>
        <v>200</v>
      </c>
      <c r="G73">
        <f>K72+piastek[[#This Row],[Ton orzech]]</f>
        <v>231</v>
      </c>
      <c r="H73">
        <f>L72+piastek[[#This Row],[Ton mial]]</f>
        <v>225</v>
      </c>
      <c r="I73" t="str">
        <f>IF(piastek[[#This Row],[mag koskta przed]] &lt; $P$1,IF(piastek[[#This Row],[mag orzech przed]]&lt;$P$2, IF(piastek[[#This Row],[mag mial przed]] &lt;$P$3, "-", "mial"), "orzech"),"kostka")</f>
        <v>kostka</v>
      </c>
      <c r="J73">
        <f>IF(piastek[[#This Row],[Typ spalania]] = "kostka", piastek[[#This Row],[mag koskta przed]]-$P$1, piastek[[#This Row],[mag koskta przed]])</f>
        <v>0</v>
      </c>
      <c r="K73">
        <f>IF(piastek[[#This Row],[Typ spalania]] = "orzech", piastek[[#This Row],[mag orzech przed]]-$P$2, piastek[[#This Row],[mag orzech przed]])</f>
        <v>231</v>
      </c>
      <c r="L73">
        <f>IF(piastek[[#This Row],[Typ spalania]] = "mial", piastek[[#This Row],[mag mial przed]]-$P$3, piastek[[#This Row],[mag mial przed]])</f>
        <v>225</v>
      </c>
    </row>
    <row r="74" spans="1:12" x14ac:dyDescent="0.45">
      <c r="A74">
        <v>182</v>
      </c>
      <c r="B74">
        <v>50</v>
      </c>
      <c r="C74">
        <v>22</v>
      </c>
      <c r="D74">
        <f t="shared" si="1"/>
        <v>72</v>
      </c>
      <c r="E74" s="1">
        <v>41998</v>
      </c>
      <c r="F74">
        <f>J73+piastek[[#This Row],[Ton kostak]]</f>
        <v>182</v>
      </c>
      <c r="G74">
        <f>K73+piastek[[#This Row],[Ton orzech]]</f>
        <v>281</v>
      </c>
      <c r="H74">
        <f>L73+piastek[[#This Row],[Ton mial]]</f>
        <v>247</v>
      </c>
      <c r="I74" t="str">
        <f>IF(piastek[[#This Row],[mag koskta przed]] &lt; $P$1,IF(piastek[[#This Row],[mag orzech przed]]&lt;$P$2, IF(piastek[[#This Row],[mag mial przed]] &lt;$P$3, "-", "mial"), "orzech"),"kostka")</f>
        <v>orzech</v>
      </c>
      <c r="J74">
        <f>IF(piastek[[#This Row],[Typ spalania]] = "kostka", piastek[[#This Row],[mag koskta przed]]-$P$1, piastek[[#This Row],[mag koskta przed]])</f>
        <v>182</v>
      </c>
      <c r="K74">
        <f>IF(piastek[[#This Row],[Typ spalania]] = "orzech", piastek[[#This Row],[mag orzech przed]]-$P$2, piastek[[#This Row],[mag orzech przed]])</f>
        <v>21</v>
      </c>
      <c r="L74">
        <f>IF(piastek[[#This Row],[Typ spalania]] = "mial", piastek[[#This Row],[mag mial przed]]-$P$3, piastek[[#This Row],[mag mial przed]])</f>
        <v>247</v>
      </c>
    </row>
    <row r="75" spans="1:12" x14ac:dyDescent="0.45">
      <c r="A75">
        <v>63</v>
      </c>
      <c r="B75">
        <v>83</v>
      </c>
      <c r="C75">
        <v>69</v>
      </c>
      <c r="D75">
        <f t="shared" si="1"/>
        <v>73</v>
      </c>
      <c r="E75" s="1">
        <v>41999</v>
      </c>
      <c r="F75">
        <f>J74+piastek[[#This Row],[Ton kostak]]</f>
        <v>245</v>
      </c>
      <c r="G75">
        <f>K74+piastek[[#This Row],[Ton orzech]]</f>
        <v>104</v>
      </c>
      <c r="H75">
        <f>L74+piastek[[#This Row],[Ton mial]]</f>
        <v>316</v>
      </c>
      <c r="I75" t="str">
        <f>IF(piastek[[#This Row],[mag koskta przed]] &lt; $P$1,IF(piastek[[#This Row],[mag orzech przed]]&lt;$P$2, IF(piastek[[#This Row],[mag mial przed]] &lt;$P$3, "-", "mial"), "orzech"),"kostka")</f>
        <v>kostka</v>
      </c>
      <c r="J75">
        <f>IF(piastek[[#This Row],[Typ spalania]] = "kostka", piastek[[#This Row],[mag koskta przed]]-$P$1, piastek[[#This Row],[mag koskta przed]])</f>
        <v>45</v>
      </c>
      <c r="K75">
        <f>IF(piastek[[#This Row],[Typ spalania]] = "orzech", piastek[[#This Row],[mag orzech przed]]-$P$2, piastek[[#This Row],[mag orzech przed]])</f>
        <v>104</v>
      </c>
      <c r="L75">
        <f>IF(piastek[[#This Row],[Typ spalania]] = "mial", piastek[[#This Row],[mag mial przed]]-$P$3, piastek[[#This Row],[mag mial przed]])</f>
        <v>316</v>
      </c>
    </row>
    <row r="76" spans="1:12" x14ac:dyDescent="0.45">
      <c r="A76">
        <v>33</v>
      </c>
      <c r="B76">
        <v>59</v>
      </c>
      <c r="C76">
        <v>46</v>
      </c>
      <c r="D76">
        <f t="shared" si="1"/>
        <v>74</v>
      </c>
      <c r="E76" s="1">
        <v>42000</v>
      </c>
      <c r="F76">
        <f>J75+piastek[[#This Row],[Ton kostak]]</f>
        <v>78</v>
      </c>
      <c r="G76">
        <f>K75+piastek[[#This Row],[Ton orzech]]</f>
        <v>163</v>
      </c>
      <c r="H76">
        <f>L75+piastek[[#This Row],[Ton mial]]</f>
        <v>362</v>
      </c>
      <c r="I76" t="str">
        <f>IF(piastek[[#This Row],[mag koskta przed]] &lt; $P$1,IF(piastek[[#This Row],[mag orzech przed]]&lt;$P$2, IF(piastek[[#This Row],[mag mial przed]] &lt;$P$3, "-", "mial"), "orzech"),"kostka")</f>
        <v>mial</v>
      </c>
      <c r="J76">
        <f>IF(piastek[[#This Row],[Typ spalania]] = "kostka", piastek[[#This Row],[mag koskta przed]]-$P$1, piastek[[#This Row],[mag koskta przed]])</f>
        <v>78</v>
      </c>
      <c r="K76">
        <f>IF(piastek[[#This Row],[Typ spalania]] = "orzech", piastek[[#This Row],[mag orzech przed]]-$P$2, piastek[[#This Row],[mag orzech przed]])</f>
        <v>163</v>
      </c>
      <c r="L76">
        <f>IF(piastek[[#This Row],[Typ spalania]] = "mial", piastek[[#This Row],[mag mial przed]]-$P$3, piastek[[#This Row],[mag mial przed]])</f>
        <v>42</v>
      </c>
    </row>
    <row r="77" spans="1:12" x14ac:dyDescent="0.45">
      <c r="A77">
        <v>119</v>
      </c>
      <c r="B77">
        <v>57</v>
      </c>
      <c r="C77">
        <v>67</v>
      </c>
      <c r="D77">
        <f t="shared" si="1"/>
        <v>75</v>
      </c>
      <c r="E77" s="1">
        <v>42001</v>
      </c>
      <c r="F77">
        <f>J76+piastek[[#This Row],[Ton kostak]]</f>
        <v>197</v>
      </c>
      <c r="G77">
        <f>K76+piastek[[#This Row],[Ton orzech]]</f>
        <v>220</v>
      </c>
      <c r="H77">
        <f>L76+piastek[[#This Row],[Ton mial]]</f>
        <v>109</v>
      </c>
      <c r="I77" t="str">
        <f>IF(piastek[[#This Row],[mag koskta przed]] &lt; $P$1,IF(piastek[[#This Row],[mag orzech przed]]&lt;$P$2, IF(piastek[[#This Row],[mag mial przed]] &lt;$P$3, "-", "mial"), "orzech"),"kostka")</f>
        <v>-</v>
      </c>
      <c r="J77">
        <f>IF(piastek[[#This Row],[Typ spalania]] = "kostka", piastek[[#This Row],[mag koskta przed]]-$P$1, piastek[[#This Row],[mag koskta przed]])</f>
        <v>197</v>
      </c>
      <c r="K77">
        <f>IF(piastek[[#This Row],[Typ spalania]] = "orzech", piastek[[#This Row],[mag orzech przed]]-$P$2, piastek[[#This Row],[mag orzech przed]])</f>
        <v>220</v>
      </c>
      <c r="L77">
        <f>IF(piastek[[#This Row],[Typ spalania]] = "mial", piastek[[#This Row],[mag mial przed]]-$P$3, piastek[[#This Row],[mag mial przed]])</f>
        <v>109</v>
      </c>
    </row>
    <row r="78" spans="1:12" x14ac:dyDescent="0.45">
      <c r="A78">
        <v>58</v>
      </c>
      <c r="B78">
        <v>176</v>
      </c>
      <c r="C78">
        <v>16</v>
      </c>
      <c r="D78">
        <f t="shared" si="1"/>
        <v>76</v>
      </c>
      <c r="E78" s="1">
        <v>42002</v>
      </c>
      <c r="F78">
        <f>J77+piastek[[#This Row],[Ton kostak]]</f>
        <v>255</v>
      </c>
      <c r="G78">
        <f>K77+piastek[[#This Row],[Ton orzech]]</f>
        <v>396</v>
      </c>
      <c r="H78">
        <f>L77+piastek[[#This Row],[Ton mial]]</f>
        <v>125</v>
      </c>
      <c r="I78" t="str">
        <f>IF(piastek[[#This Row],[mag koskta przed]] &lt; $P$1,IF(piastek[[#This Row],[mag orzech przed]]&lt;$P$2, IF(piastek[[#This Row],[mag mial przed]] &lt;$P$3, "-", "mial"), "orzech"),"kostka")</f>
        <v>kostka</v>
      </c>
      <c r="J78">
        <f>IF(piastek[[#This Row],[Typ spalania]] = "kostka", piastek[[#This Row],[mag koskta przed]]-$P$1, piastek[[#This Row],[mag koskta przed]])</f>
        <v>55</v>
      </c>
      <c r="K78">
        <f>IF(piastek[[#This Row],[Typ spalania]] = "orzech", piastek[[#This Row],[mag orzech przed]]-$P$2, piastek[[#This Row],[mag orzech przed]])</f>
        <v>396</v>
      </c>
      <c r="L78">
        <f>IF(piastek[[#This Row],[Typ spalania]] = "mial", piastek[[#This Row],[mag mial przed]]-$P$3, piastek[[#This Row],[mag mial przed]])</f>
        <v>125</v>
      </c>
    </row>
    <row r="79" spans="1:12" x14ac:dyDescent="0.45">
      <c r="A79">
        <v>174</v>
      </c>
      <c r="B79">
        <v>61</v>
      </c>
      <c r="C79">
        <v>46</v>
      </c>
      <c r="D79">
        <f t="shared" si="1"/>
        <v>77</v>
      </c>
      <c r="E79" s="1">
        <v>42003</v>
      </c>
      <c r="F79">
        <f>J78+piastek[[#This Row],[Ton kostak]]</f>
        <v>229</v>
      </c>
      <c r="G79">
        <f>K78+piastek[[#This Row],[Ton orzech]]</f>
        <v>457</v>
      </c>
      <c r="H79">
        <f>L78+piastek[[#This Row],[Ton mial]]</f>
        <v>171</v>
      </c>
      <c r="I79" t="str">
        <f>IF(piastek[[#This Row],[mag koskta przed]] &lt; $P$1,IF(piastek[[#This Row],[mag orzech przed]]&lt;$P$2, IF(piastek[[#This Row],[mag mial przed]] &lt;$P$3, "-", "mial"), "orzech"),"kostka")</f>
        <v>kostka</v>
      </c>
      <c r="J79">
        <f>IF(piastek[[#This Row],[Typ spalania]] = "kostka", piastek[[#This Row],[mag koskta przed]]-$P$1, piastek[[#This Row],[mag koskta przed]])</f>
        <v>29</v>
      </c>
      <c r="K79">
        <f>IF(piastek[[#This Row],[Typ spalania]] = "orzech", piastek[[#This Row],[mag orzech przed]]-$P$2, piastek[[#This Row],[mag orzech przed]])</f>
        <v>457</v>
      </c>
      <c r="L79">
        <f>IF(piastek[[#This Row],[Typ spalania]] = "mial", piastek[[#This Row],[mag mial przed]]-$P$3, piastek[[#This Row],[mag mial przed]])</f>
        <v>171</v>
      </c>
    </row>
    <row r="80" spans="1:12" x14ac:dyDescent="0.45">
      <c r="A80">
        <v>45</v>
      </c>
      <c r="B80">
        <v>154</v>
      </c>
      <c r="C80">
        <v>0</v>
      </c>
      <c r="D80">
        <f t="shared" si="1"/>
        <v>78</v>
      </c>
      <c r="E80" s="1">
        <v>42004</v>
      </c>
      <c r="F80">
        <f>J79+piastek[[#This Row],[Ton kostak]]</f>
        <v>74</v>
      </c>
      <c r="G80">
        <f>K79+piastek[[#This Row],[Ton orzech]]</f>
        <v>611</v>
      </c>
      <c r="H80">
        <f>L79+piastek[[#This Row],[Ton mial]]</f>
        <v>171</v>
      </c>
      <c r="I80" t="str">
        <f>IF(piastek[[#This Row],[mag koskta przed]] &lt; $P$1,IF(piastek[[#This Row],[mag orzech przed]]&lt;$P$2, IF(piastek[[#This Row],[mag mial przed]] &lt;$P$3, "-", "mial"), "orzech"),"kostka")</f>
        <v>orzech</v>
      </c>
      <c r="J80">
        <f>IF(piastek[[#This Row],[Typ spalania]] = "kostka", piastek[[#This Row],[mag koskta przed]]-$P$1, piastek[[#This Row],[mag koskta przed]])</f>
        <v>74</v>
      </c>
      <c r="K80">
        <f>IF(piastek[[#This Row],[Typ spalania]] = "orzech", piastek[[#This Row],[mag orzech przed]]-$P$2, piastek[[#This Row],[mag orzech przed]])</f>
        <v>351</v>
      </c>
      <c r="L80">
        <f>IF(piastek[[#This Row],[Typ spalania]] = "mial", piastek[[#This Row],[mag mial przed]]-$P$3, piastek[[#This Row],[mag mial przed]])</f>
        <v>171</v>
      </c>
    </row>
    <row r="81" spans="1:12" x14ac:dyDescent="0.45">
      <c r="A81">
        <v>94</v>
      </c>
      <c r="B81">
        <v>120</v>
      </c>
      <c r="C81">
        <v>95</v>
      </c>
      <c r="D81">
        <f t="shared" si="1"/>
        <v>79</v>
      </c>
      <c r="E81" s="1">
        <v>42005</v>
      </c>
      <c r="F81">
        <f>J80+piastek[[#This Row],[Ton kostak]]</f>
        <v>168</v>
      </c>
      <c r="G81">
        <f>K80+piastek[[#This Row],[Ton orzech]]</f>
        <v>471</v>
      </c>
      <c r="H81">
        <f>L80+piastek[[#This Row],[Ton mial]]</f>
        <v>266</v>
      </c>
      <c r="I81" t="str">
        <f>IF(piastek[[#This Row],[mag koskta przed]] &lt; $P$1,IF(piastek[[#This Row],[mag orzech przed]]&lt;$P$2, IF(piastek[[#This Row],[mag mial przed]] &lt;$P$3, "-", "mial"), "orzech"),"kostka")</f>
        <v>orzech</v>
      </c>
      <c r="J81">
        <f>IF(piastek[[#This Row],[Typ spalania]] = "kostka", piastek[[#This Row],[mag koskta przed]]-$P$1, piastek[[#This Row],[mag koskta przed]])</f>
        <v>168</v>
      </c>
      <c r="K81">
        <f>IF(piastek[[#This Row],[Typ spalania]] = "orzech", piastek[[#This Row],[mag orzech przed]]-$P$2, piastek[[#This Row],[mag orzech przed]])</f>
        <v>211</v>
      </c>
      <c r="L81">
        <f>IF(piastek[[#This Row],[Typ spalania]] = "mial", piastek[[#This Row],[mag mial przed]]-$P$3, piastek[[#This Row],[mag mial przed]])</f>
        <v>266</v>
      </c>
    </row>
    <row r="82" spans="1:12" x14ac:dyDescent="0.45">
      <c r="A82">
        <v>12</v>
      </c>
      <c r="B82">
        <v>5</v>
      </c>
      <c r="C82">
        <v>42</v>
      </c>
      <c r="D82">
        <f t="shared" si="1"/>
        <v>80</v>
      </c>
      <c r="E82" s="1">
        <v>42006</v>
      </c>
      <c r="F82">
        <f>J81+piastek[[#This Row],[Ton kostak]]</f>
        <v>180</v>
      </c>
      <c r="G82">
        <f>K81+piastek[[#This Row],[Ton orzech]]</f>
        <v>216</v>
      </c>
      <c r="H82">
        <f>L81+piastek[[#This Row],[Ton mial]]</f>
        <v>308</v>
      </c>
      <c r="I82" t="str">
        <f>IF(piastek[[#This Row],[mag koskta przed]] &lt; $P$1,IF(piastek[[#This Row],[mag orzech przed]]&lt;$P$2, IF(piastek[[#This Row],[mag mial przed]] &lt;$P$3, "-", "mial"), "orzech"),"kostka")</f>
        <v>-</v>
      </c>
      <c r="J82">
        <f>IF(piastek[[#This Row],[Typ spalania]] = "kostka", piastek[[#This Row],[mag koskta przed]]-$P$1, piastek[[#This Row],[mag koskta przed]])</f>
        <v>180</v>
      </c>
      <c r="K82">
        <f>IF(piastek[[#This Row],[Typ spalania]] = "orzech", piastek[[#This Row],[mag orzech przed]]-$P$2, piastek[[#This Row],[mag orzech przed]])</f>
        <v>216</v>
      </c>
      <c r="L82">
        <f>IF(piastek[[#This Row],[Typ spalania]] = "mial", piastek[[#This Row],[mag mial przed]]-$P$3, piastek[[#This Row],[mag mial przed]])</f>
        <v>308</v>
      </c>
    </row>
    <row r="83" spans="1:12" x14ac:dyDescent="0.45">
      <c r="A83">
        <v>80</v>
      </c>
      <c r="B83">
        <v>170</v>
      </c>
      <c r="C83">
        <v>96</v>
      </c>
      <c r="D83">
        <f t="shared" si="1"/>
        <v>81</v>
      </c>
      <c r="E83" s="1">
        <v>42007</v>
      </c>
      <c r="F83">
        <f>J82+piastek[[#This Row],[Ton kostak]]</f>
        <v>260</v>
      </c>
      <c r="G83">
        <f>K82+piastek[[#This Row],[Ton orzech]]</f>
        <v>386</v>
      </c>
      <c r="H83">
        <f>L82+piastek[[#This Row],[Ton mial]]</f>
        <v>404</v>
      </c>
      <c r="I83" t="str">
        <f>IF(piastek[[#This Row],[mag koskta przed]] &lt; $P$1,IF(piastek[[#This Row],[mag orzech przed]]&lt;$P$2, IF(piastek[[#This Row],[mag mial przed]] &lt;$P$3, "-", "mial"), "orzech"),"kostka")</f>
        <v>kostka</v>
      </c>
      <c r="J83">
        <f>IF(piastek[[#This Row],[Typ spalania]] = "kostka", piastek[[#This Row],[mag koskta przed]]-$P$1, piastek[[#This Row],[mag koskta przed]])</f>
        <v>60</v>
      </c>
      <c r="K83">
        <f>IF(piastek[[#This Row],[Typ spalania]] = "orzech", piastek[[#This Row],[mag orzech przed]]-$P$2, piastek[[#This Row],[mag orzech przed]])</f>
        <v>386</v>
      </c>
      <c r="L83">
        <f>IF(piastek[[#This Row],[Typ spalania]] = "mial", piastek[[#This Row],[mag mial przed]]-$P$3, piastek[[#This Row],[mag mial przed]])</f>
        <v>404</v>
      </c>
    </row>
    <row r="84" spans="1:12" x14ac:dyDescent="0.45">
      <c r="A84">
        <v>80</v>
      </c>
      <c r="B84">
        <v>10</v>
      </c>
      <c r="C84">
        <v>30</v>
      </c>
      <c r="D84">
        <f t="shared" si="1"/>
        <v>82</v>
      </c>
      <c r="E84" s="1">
        <v>42008</v>
      </c>
      <c r="F84">
        <f>J83+piastek[[#This Row],[Ton kostak]]</f>
        <v>140</v>
      </c>
      <c r="G84">
        <f>K83+piastek[[#This Row],[Ton orzech]]</f>
        <v>396</v>
      </c>
      <c r="H84">
        <f>L83+piastek[[#This Row],[Ton mial]]</f>
        <v>434</v>
      </c>
      <c r="I84" t="str">
        <f>IF(piastek[[#This Row],[mag koskta przed]] &lt; $P$1,IF(piastek[[#This Row],[mag orzech przed]]&lt;$P$2, IF(piastek[[#This Row],[mag mial przed]] &lt;$P$3, "-", "mial"), "orzech"),"kostka")</f>
        <v>orzech</v>
      </c>
      <c r="J84">
        <f>IF(piastek[[#This Row],[Typ spalania]] = "kostka", piastek[[#This Row],[mag koskta przed]]-$P$1, piastek[[#This Row],[mag koskta przed]])</f>
        <v>140</v>
      </c>
      <c r="K84">
        <f>IF(piastek[[#This Row],[Typ spalania]] = "orzech", piastek[[#This Row],[mag orzech przed]]-$P$2, piastek[[#This Row],[mag orzech przed]])</f>
        <v>136</v>
      </c>
      <c r="L84">
        <f>IF(piastek[[#This Row],[Typ spalania]] = "mial", piastek[[#This Row],[mag mial przed]]-$P$3, piastek[[#This Row],[mag mial przed]])</f>
        <v>434</v>
      </c>
    </row>
    <row r="85" spans="1:12" x14ac:dyDescent="0.45">
      <c r="A85">
        <v>90</v>
      </c>
      <c r="B85">
        <v>80</v>
      </c>
      <c r="C85">
        <v>31</v>
      </c>
      <c r="D85">
        <f t="shared" si="1"/>
        <v>83</v>
      </c>
      <c r="E85" s="1">
        <v>42009</v>
      </c>
      <c r="F85">
        <f>J84+piastek[[#This Row],[Ton kostak]]</f>
        <v>230</v>
      </c>
      <c r="G85">
        <f>K84+piastek[[#This Row],[Ton orzech]]</f>
        <v>216</v>
      </c>
      <c r="H85">
        <f>L84+piastek[[#This Row],[Ton mial]]</f>
        <v>465</v>
      </c>
      <c r="I85" t="str">
        <f>IF(piastek[[#This Row],[mag koskta przed]] &lt; $P$1,IF(piastek[[#This Row],[mag orzech przed]]&lt;$P$2, IF(piastek[[#This Row],[mag mial przed]] &lt;$P$3, "-", "mial"), "orzech"),"kostka")</f>
        <v>kostka</v>
      </c>
      <c r="J85">
        <f>IF(piastek[[#This Row],[Typ spalania]] = "kostka", piastek[[#This Row],[mag koskta przed]]-$P$1, piastek[[#This Row],[mag koskta przed]])</f>
        <v>30</v>
      </c>
      <c r="K85">
        <f>IF(piastek[[#This Row],[Typ spalania]] = "orzech", piastek[[#This Row],[mag orzech przed]]-$P$2, piastek[[#This Row],[mag orzech przed]])</f>
        <v>216</v>
      </c>
      <c r="L85">
        <f>IF(piastek[[#This Row],[Typ spalania]] = "mial", piastek[[#This Row],[mag mial przed]]-$P$3, piastek[[#This Row],[mag mial przed]])</f>
        <v>465</v>
      </c>
    </row>
    <row r="86" spans="1:12" x14ac:dyDescent="0.45">
      <c r="A86">
        <v>130</v>
      </c>
      <c r="B86">
        <v>163</v>
      </c>
      <c r="C86">
        <v>92</v>
      </c>
      <c r="D86">
        <f t="shared" si="1"/>
        <v>84</v>
      </c>
      <c r="E86" s="1">
        <v>42010</v>
      </c>
      <c r="F86">
        <f>J85+piastek[[#This Row],[Ton kostak]]</f>
        <v>160</v>
      </c>
      <c r="G86">
        <f>K85+piastek[[#This Row],[Ton orzech]]</f>
        <v>379</v>
      </c>
      <c r="H86">
        <f>L85+piastek[[#This Row],[Ton mial]]</f>
        <v>557</v>
      </c>
      <c r="I86" t="str">
        <f>IF(piastek[[#This Row],[mag koskta przed]] &lt; $P$1,IF(piastek[[#This Row],[mag orzech przed]]&lt;$P$2, IF(piastek[[#This Row],[mag mial przed]] &lt;$P$3, "-", "mial"), "orzech"),"kostka")</f>
        <v>orzech</v>
      </c>
      <c r="J86">
        <f>IF(piastek[[#This Row],[Typ spalania]] = "kostka", piastek[[#This Row],[mag koskta przed]]-$P$1, piastek[[#This Row],[mag koskta przed]])</f>
        <v>160</v>
      </c>
      <c r="K86">
        <f>IF(piastek[[#This Row],[Typ spalania]] = "orzech", piastek[[#This Row],[mag orzech przed]]-$P$2, piastek[[#This Row],[mag orzech przed]])</f>
        <v>119</v>
      </c>
      <c r="L86">
        <f>IF(piastek[[#This Row],[Typ spalania]] = "mial", piastek[[#This Row],[mag mial przed]]-$P$3, piastek[[#This Row],[mag mial przed]])</f>
        <v>557</v>
      </c>
    </row>
    <row r="87" spans="1:12" x14ac:dyDescent="0.45">
      <c r="A87">
        <v>54</v>
      </c>
      <c r="B87">
        <v>7</v>
      </c>
      <c r="C87">
        <v>79</v>
      </c>
      <c r="D87">
        <f t="shared" si="1"/>
        <v>85</v>
      </c>
      <c r="E87" s="1">
        <v>42011</v>
      </c>
      <c r="F87">
        <f>J86+piastek[[#This Row],[Ton kostak]]</f>
        <v>214</v>
      </c>
      <c r="G87">
        <f>K86+piastek[[#This Row],[Ton orzech]]</f>
        <v>126</v>
      </c>
      <c r="H87">
        <f>L86+piastek[[#This Row],[Ton mial]]</f>
        <v>636</v>
      </c>
      <c r="I87" t="str">
        <f>IF(piastek[[#This Row],[mag koskta przed]] &lt; $P$1,IF(piastek[[#This Row],[mag orzech przed]]&lt;$P$2, IF(piastek[[#This Row],[mag mial przed]] &lt;$P$3, "-", "mial"), "orzech"),"kostka")</f>
        <v>kostka</v>
      </c>
      <c r="J87">
        <f>IF(piastek[[#This Row],[Typ spalania]] = "kostka", piastek[[#This Row],[mag koskta przed]]-$P$1, piastek[[#This Row],[mag koskta przed]])</f>
        <v>14</v>
      </c>
      <c r="K87">
        <f>IF(piastek[[#This Row],[Typ spalania]] = "orzech", piastek[[#This Row],[mag orzech przed]]-$P$2, piastek[[#This Row],[mag orzech przed]])</f>
        <v>126</v>
      </c>
      <c r="L87">
        <f>IF(piastek[[#This Row],[Typ spalania]] = "mial", piastek[[#This Row],[mag mial przed]]-$P$3, piastek[[#This Row],[mag mial przed]])</f>
        <v>636</v>
      </c>
    </row>
    <row r="88" spans="1:12" x14ac:dyDescent="0.45">
      <c r="A88">
        <v>88</v>
      </c>
      <c r="B88">
        <v>125</v>
      </c>
      <c r="C88">
        <v>97</v>
      </c>
      <c r="D88">
        <f t="shared" si="1"/>
        <v>86</v>
      </c>
      <c r="E88" s="1">
        <v>42012</v>
      </c>
      <c r="F88">
        <f>J87+piastek[[#This Row],[Ton kostak]]</f>
        <v>102</v>
      </c>
      <c r="G88">
        <f>K87+piastek[[#This Row],[Ton orzech]]</f>
        <v>251</v>
      </c>
      <c r="H88">
        <f>L87+piastek[[#This Row],[Ton mial]]</f>
        <v>733</v>
      </c>
      <c r="I88" t="str">
        <f>IF(piastek[[#This Row],[mag koskta przed]] &lt; $P$1,IF(piastek[[#This Row],[mag orzech przed]]&lt;$P$2, IF(piastek[[#This Row],[mag mial przed]] &lt;$P$3, "-", "mial"), "orzech"),"kostka")</f>
        <v>mial</v>
      </c>
      <c r="J88">
        <f>IF(piastek[[#This Row],[Typ spalania]] = "kostka", piastek[[#This Row],[mag koskta przed]]-$P$1, piastek[[#This Row],[mag koskta przed]])</f>
        <v>102</v>
      </c>
      <c r="K88">
        <f>IF(piastek[[#This Row],[Typ spalania]] = "orzech", piastek[[#This Row],[mag orzech przed]]-$P$2, piastek[[#This Row],[mag orzech przed]])</f>
        <v>251</v>
      </c>
      <c r="L88">
        <f>IF(piastek[[#This Row],[Typ spalania]] = "mial", piastek[[#This Row],[mag mial przed]]-$P$3, piastek[[#This Row],[mag mial przed]])</f>
        <v>413</v>
      </c>
    </row>
    <row r="89" spans="1:12" x14ac:dyDescent="0.45">
      <c r="A89">
        <v>83</v>
      </c>
      <c r="B89">
        <v>85</v>
      </c>
      <c r="C89">
        <v>99</v>
      </c>
      <c r="D89">
        <f t="shared" si="1"/>
        <v>87</v>
      </c>
      <c r="E89" s="1">
        <v>42013</v>
      </c>
      <c r="F89">
        <f>J88+piastek[[#This Row],[Ton kostak]]</f>
        <v>185</v>
      </c>
      <c r="G89">
        <f>K88+piastek[[#This Row],[Ton orzech]]</f>
        <v>336</v>
      </c>
      <c r="H89">
        <f>L88+piastek[[#This Row],[Ton mial]]</f>
        <v>512</v>
      </c>
      <c r="I89" t="str">
        <f>IF(piastek[[#This Row],[mag koskta przed]] &lt; $P$1,IF(piastek[[#This Row],[mag orzech przed]]&lt;$P$2, IF(piastek[[#This Row],[mag mial przed]] &lt;$P$3, "-", "mial"), "orzech"),"kostka")</f>
        <v>orzech</v>
      </c>
      <c r="J89">
        <f>IF(piastek[[#This Row],[Typ spalania]] = "kostka", piastek[[#This Row],[mag koskta przed]]-$P$1, piastek[[#This Row],[mag koskta przed]])</f>
        <v>185</v>
      </c>
      <c r="K89">
        <f>IF(piastek[[#This Row],[Typ spalania]] = "orzech", piastek[[#This Row],[mag orzech przed]]-$P$2, piastek[[#This Row],[mag orzech przed]])</f>
        <v>76</v>
      </c>
      <c r="L89">
        <f>IF(piastek[[#This Row],[Typ spalania]] = "mial", piastek[[#This Row],[mag mial przed]]-$P$3, piastek[[#This Row],[mag mial przed]])</f>
        <v>512</v>
      </c>
    </row>
    <row r="90" spans="1:12" x14ac:dyDescent="0.45">
      <c r="A90">
        <v>139</v>
      </c>
      <c r="B90">
        <v>155</v>
      </c>
      <c r="C90">
        <v>11</v>
      </c>
      <c r="D90">
        <f t="shared" si="1"/>
        <v>88</v>
      </c>
      <c r="E90" s="1">
        <v>42014</v>
      </c>
      <c r="F90">
        <f>J89+piastek[[#This Row],[Ton kostak]]</f>
        <v>324</v>
      </c>
      <c r="G90">
        <f>K89+piastek[[#This Row],[Ton orzech]]</f>
        <v>231</v>
      </c>
      <c r="H90">
        <f>L89+piastek[[#This Row],[Ton mial]]</f>
        <v>523</v>
      </c>
      <c r="I90" t="str">
        <f>IF(piastek[[#This Row],[mag koskta przed]] &lt; $P$1,IF(piastek[[#This Row],[mag orzech przed]]&lt;$P$2, IF(piastek[[#This Row],[mag mial przed]] &lt;$P$3, "-", "mial"), "orzech"),"kostka")</f>
        <v>kostka</v>
      </c>
      <c r="J90">
        <f>IF(piastek[[#This Row],[Typ spalania]] = "kostka", piastek[[#This Row],[mag koskta przed]]-$P$1, piastek[[#This Row],[mag koskta przed]])</f>
        <v>124</v>
      </c>
      <c r="K90">
        <f>IF(piastek[[#This Row],[Typ spalania]] = "orzech", piastek[[#This Row],[mag orzech przed]]-$P$2, piastek[[#This Row],[mag orzech przed]])</f>
        <v>231</v>
      </c>
      <c r="L90">
        <f>IF(piastek[[#This Row],[Typ spalania]] = "mial", piastek[[#This Row],[mag mial przed]]-$P$3, piastek[[#This Row],[mag mial przed]])</f>
        <v>523</v>
      </c>
    </row>
    <row r="91" spans="1:12" x14ac:dyDescent="0.45">
      <c r="A91">
        <v>82</v>
      </c>
      <c r="B91">
        <v>43</v>
      </c>
      <c r="C91">
        <v>93</v>
      </c>
      <c r="D91">
        <f t="shared" si="1"/>
        <v>89</v>
      </c>
      <c r="E91" s="1">
        <v>42015</v>
      </c>
      <c r="F91">
        <f>J90+piastek[[#This Row],[Ton kostak]]</f>
        <v>206</v>
      </c>
      <c r="G91">
        <f>K90+piastek[[#This Row],[Ton orzech]]</f>
        <v>274</v>
      </c>
      <c r="H91">
        <f>L90+piastek[[#This Row],[Ton mial]]</f>
        <v>616</v>
      </c>
      <c r="I91" t="str">
        <f>IF(piastek[[#This Row],[mag koskta przed]] &lt; $P$1,IF(piastek[[#This Row],[mag orzech przed]]&lt;$P$2, IF(piastek[[#This Row],[mag mial przed]] &lt;$P$3, "-", "mial"), "orzech"),"kostka")</f>
        <v>kostka</v>
      </c>
      <c r="J91">
        <f>IF(piastek[[#This Row],[Typ spalania]] = "kostka", piastek[[#This Row],[mag koskta przed]]-$P$1, piastek[[#This Row],[mag koskta przed]])</f>
        <v>6</v>
      </c>
      <c r="K91">
        <f>IF(piastek[[#This Row],[Typ spalania]] = "orzech", piastek[[#This Row],[mag orzech przed]]-$P$2, piastek[[#This Row],[mag orzech przed]])</f>
        <v>274</v>
      </c>
      <c r="L91">
        <f>IF(piastek[[#This Row],[Typ spalania]] = "mial", piastek[[#This Row],[mag mial przed]]-$P$3, piastek[[#This Row],[mag mial przed]])</f>
        <v>616</v>
      </c>
    </row>
    <row r="92" spans="1:12" x14ac:dyDescent="0.45">
      <c r="A92">
        <v>23</v>
      </c>
      <c r="B92">
        <v>40</v>
      </c>
      <c r="C92">
        <v>83</v>
      </c>
      <c r="D92">
        <f t="shared" si="1"/>
        <v>90</v>
      </c>
      <c r="E92" s="1">
        <v>42016</v>
      </c>
      <c r="F92">
        <f>J91+piastek[[#This Row],[Ton kostak]]</f>
        <v>29</v>
      </c>
      <c r="G92">
        <f>K91+piastek[[#This Row],[Ton orzech]]</f>
        <v>314</v>
      </c>
      <c r="H92">
        <f>L91+piastek[[#This Row],[Ton mial]]</f>
        <v>699</v>
      </c>
      <c r="I92" t="str">
        <f>IF(piastek[[#This Row],[mag koskta przed]] &lt; $P$1,IF(piastek[[#This Row],[mag orzech przed]]&lt;$P$2, IF(piastek[[#This Row],[mag mial przed]] &lt;$P$3, "-", "mial"), "orzech"),"kostka")</f>
        <v>orzech</v>
      </c>
      <c r="J92">
        <f>IF(piastek[[#This Row],[Typ spalania]] = "kostka", piastek[[#This Row],[mag koskta przed]]-$P$1, piastek[[#This Row],[mag koskta przed]])</f>
        <v>29</v>
      </c>
      <c r="K92">
        <f>IF(piastek[[#This Row],[Typ spalania]] = "orzech", piastek[[#This Row],[mag orzech przed]]-$P$2, piastek[[#This Row],[mag orzech przed]])</f>
        <v>54</v>
      </c>
      <c r="L92">
        <f>IF(piastek[[#This Row],[Typ spalania]] = "mial", piastek[[#This Row],[mag mial przed]]-$P$3, piastek[[#This Row],[mag mial przed]])</f>
        <v>699</v>
      </c>
    </row>
    <row r="93" spans="1:12" x14ac:dyDescent="0.45">
      <c r="A93">
        <v>118</v>
      </c>
      <c r="B93">
        <v>165</v>
      </c>
      <c r="C93">
        <v>56</v>
      </c>
      <c r="D93">
        <f t="shared" si="1"/>
        <v>91</v>
      </c>
      <c r="E93" s="1">
        <v>42017</v>
      </c>
      <c r="F93">
        <f>J92+piastek[[#This Row],[Ton kostak]]</f>
        <v>147</v>
      </c>
      <c r="G93">
        <f>K92+piastek[[#This Row],[Ton orzech]]</f>
        <v>219</v>
      </c>
      <c r="H93">
        <f>L92+piastek[[#This Row],[Ton mial]]</f>
        <v>755</v>
      </c>
      <c r="I93" t="str">
        <f>IF(piastek[[#This Row],[mag koskta przed]] &lt; $P$1,IF(piastek[[#This Row],[mag orzech przed]]&lt;$P$2, IF(piastek[[#This Row],[mag mial przed]] &lt;$P$3, "-", "mial"), "orzech"),"kostka")</f>
        <v>mial</v>
      </c>
      <c r="J93">
        <f>IF(piastek[[#This Row],[Typ spalania]] = "kostka", piastek[[#This Row],[mag koskta przed]]-$P$1, piastek[[#This Row],[mag koskta przed]])</f>
        <v>147</v>
      </c>
      <c r="K93">
        <f>IF(piastek[[#This Row],[Typ spalania]] = "orzech", piastek[[#This Row],[mag orzech przed]]-$P$2, piastek[[#This Row],[mag orzech przed]])</f>
        <v>219</v>
      </c>
      <c r="L93">
        <f>IF(piastek[[#This Row],[Typ spalania]] = "mial", piastek[[#This Row],[mag mial przed]]-$P$3, piastek[[#This Row],[mag mial przed]])</f>
        <v>435</v>
      </c>
    </row>
    <row r="94" spans="1:12" x14ac:dyDescent="0.45">
      <c r="A94">
        <v>59</v>
      </c>
      <c r="B94">
        <v>35</v>
      </c>
      <c r="C94">
        <v>17</v>
      </c>
      <c r="D94">
        <f t="shared" si="1"/>
        <v>92</v>
      </c>
      <c r="E94" s="1">
        <v>42018</v>
      </c>
      <c r="F94">
        <f>J93+piastek[[#This Row],[Ton kostak]]</f>
        <v>206</v>
      </c>
      <c r="G94">
        <f>K93+piastek[[#This Row],[Ton orzech]]</f>
        <v>254</v>
      </c>
      <c r="H94">
        <f>L93+piastek[[#This Row],[Ton mial]]</f>
        <v>452</v>
      </c>
      <c r="I94" t="str">
        <f>IF(piastek[[#This Row],[mag koskta przed]] &lt; $P$1,IF(piastek[[#This Row],[mag orzech przed]]&lt;$P$2, IF(piastek[[#This Row],[mag mial przed]] &lt;$P$3, "-", "mial"), "orzech"),"kostka")</f>
        <v>kostka</v>
      </c>
      <c r="J94">
        <f>IF(piastek[[#This Row],[Typ spalania]] = "kostka", piastek[[#This Row],[mag koskta przed]]-$P$1, piastek[[#This Row],[mag koskta przed]])</f>
        <v>6</v>
      </c>
      <c r="K94">
        <f>IF(piastek[[#This Row],[Typ spalania]] = "orzech", piastek[[#This Row],[mag orzech przed]]-$P$2, piastek[[#This Row],[mag orzech przed]])</f>
        <v>254</v>
      </c>
      <c r="L94">
        <f>IF(piastek[[#This Row],[Typ spalania]] = "mial", piastek[[#This Row],[mag mial przed]]-$P$3, piastek[[#This Row],[mag mial przed]])</f>
        <v>452</v>
      </c>
    </row>
    <row r="95" spans="1:12" x14ac:dyDescent="0.45">
      <c r="A95">
        <v>127</v>
      </c>
      <c r="B95">
        <v>58</v>
      </c>
      <c r="C95">
        <v>39</v>
      </c>
      <c r="D95">
        <f t="shared" si="1"/>
        <v>93</v>
      </c>
      <c r="E95" s="1">
        <v>42019</v>
      </c>
      <c r="F95">
        <f>J94+piastek[[#This Row],[Ton kostak]]</f>
        <v>133</v>
      </c>
      <c r="G95">
        <f>K94+piastek[[#This Row],[Ton orzech]]</f>
        <v>312</v>
      </c>
      <c r="H95">
        <f>L94+piastek[[#This Row],[Ton mial]]</f>
        <v>491</v>
      </c>
      <c r="I95" t="str">
        <f>IF(piastek[[#This Row],[mag koskta przed]] &lt; $P$1,IF(piastek[[#This Row],[mag orzech przed]]&lt;$P$2, IF(piastek[[#This Row],[mag mial przed]] &lt;$P$3, "-", "mial"), "orzech"),"kostka")</f>
        <v>orzech</v>
      </c>
      <c r="J95">
        <f>IF(piastek[[#This Row],[Typ spalania]] = "kostka", piastek[[#This Row],[mag koskta przed]]-$P$1, piastek[[#This Row],[mag koskta przed]])</f>
        <v>133</v>
      </c>
      <c r="K95">
        <f>IF(piastek[[#This Row],[Typ spalania]] = "orzech", piastek[[#This Row],[mag orzech przed]]-$P$2, piastek[[#This Row],[mag orzech przed]])</f>
        <v>52</v>
      </c>
      <c r="L95">
        <f>IF(piastek[[#This Row],[Typ spalania]] = "mial", piastek[[#This Row],[mag mial przed]]-$P$3, piastek[[#This Row],[mag mial przed]])</f>
        <v>491</v>
      </c>
    </row>
    <row r="96" spans="1:12" x14ac:dyDescent="0.45">
      <c r="A96">
        <v>121</v>
      </c>
      <c r="B96">
        <v>175</v>
      </c>
      <c r="C96">
        <v>77</v>
      </c>
      <c r="D96">
        <f t="shared" si="1"/>
        <v>94</v>
      </c>
      <c r="E96" s="1">
        <v>42020</v>
      </c>
      <c r="F96">
        <f>J95+piastek[[#This Row],[Ton kostak]]</f>
        <v>254</v>
      </c>
      <c r="G96">
        <f>K95+piastek[[#This Row],[Ton orzech]]</f>
        <v>227</v>
      </c>
      <c r="H96">
        <f>L95+piastek[[#This Row],[Ton mial]]</f>
        <v>568</v>
      </c>
      <c r="I96" t="str">
        <f>IF(piastek[[#This Row],[mag koskta przed]] &lt; $P$1,IF(piastek[[#This Row],[mag orzech przed]]&lt;$P$2, IF(piastek[[#This Row],[mag mial przed]] &lt;$P$3, "-", "mial"), "orzech"),"kostka")</f>
        <v>kostka</v>
      </c>
      <c r="J96">
        <f>IF(piastek[[#This Row],[Typ spalania]] = "kostka", piastek[[#This Row],[mag koskta przed]]-$P$1, piastek[[#This Row],[mag koskta przed]])</f>
        <v>54</v>
      </c>
      <c r="K96">
        <f>IF(piastek[[#This Row],[Typ spalania]] = "orzech", piastek[[#This Row],[mag orzech przed]]-$P$2, piastek[[#This Row],[mag orzech przed]])</f>
        <v>227</v>
      </c>
      <c r="L96">
        <f>IF(piastek[[#This Row],[Typ spalania]] = "mial", piastek[[#This Row],[mag mial przed]]-$P$3, piastek[[#This Row],[mag mial przed]])</f>
        <v>568</v>
      </c>
    </row>
    <row r="97" spans="1:12" x14ac:dyDescent="0.45">
      <c r="A97">
        <v>80</v>
      </c>
      <c r="B97">
        <v>101</v>
      </c>
      <c r="C97">
        <v>3</v>
      </c>
      <c r="D97">
        <f t="shared" si="1"/>
        <v>95</v>
      </c>
      <c r="E97" s="1">
        <v>42021</v>
      </c>
      <c r="F97">
        <f>J96+piastek[[#This Row],[Ton kostak]]</f>
        <v>134</v>
      </c>
      <c r="G97">
        <f>K96+piastek[[#This Row],[Ton orzech]]</f>
        <v>328</v>
      </c>
      <c r="H97">
        <f>L96+piastek[[#This Row],[Ton mial]]</f>
        <v>571</v>
      </c>
      <c r="I97" t="str">
        <f>IF(piastek[[#This Row],[mag koskta przed]] &lt; $P$1,IF(piastek[[#This Row],[mag orzech przed]]&lt;$P$2, IF(piastek[[#This Row],[mag mial przed]] &lt;$P$3, "-", "mial"), "orzech"),"kostka")</f>
        <v>orzech</v>
      </c>
      <c r="J97">
        <f>IF(piastek[[#This Row],[Typ spalania]] = "kostka", piastek[[#This Row],[mag koskta przed]]-$P$1, piastek[[#This Row],[mag koskta przed]])</f>
        <v>134</v>
      </c>
      <c r="K97">
        <f>IF(piastek[[#This Row],[Typ spalania]] = "orzech", piastek[[#This Row],[mag orzech przed]]-$P$2, piastek[[#This Row],[mag orzech przed]])</f>
        <v>68</v>
      </c>
      <c r="L97">
        <f>IF(piastek[[#This Row],[Typ spalania]] = "mial", piastek[[#This Row],[mag mial przed]]-$P$3, piastek[[#This Row],[mag mial przed]])</f>
        <v>571</v>
      </c>
    </row>
    <row r="98" spans="1:12" x14ac:dyDescent="0.45">
      <c r="A98">
        <v>189</v>
      </c>
      <c r="B98">
        <v>161</v>
      </c>
      <c r="C98">
        <v>53</v>
      </c>
      <c r="D98">
        <f t="shared" si="1"/>
        <v>96</v>
      </c>
      <c r="E98" s="1">
        <v>42022</v>
      </c>
      <c r="F98">
        <f>J97+piastek[[#This Row],[Ton kostak]]</f>
        <v>323</v>
      </c>
      <c r="G98">
        <f>K97+piastek[[#This Row],[Ton orzech]]</f>
        <v>229</v>
      </c>
      <c r="H98">
        <f>L97+piastek[[#This Row],[Ton mial]]</f>
        <v>624</v>
      </c>
      <c r="I98" t="str">
        <f>IF(piastek[[#This Row],[mag koskta przed]] &lt; $P$1,IF(piastek[[#This Row],[mag orzech przed]]&lt;$P$2, IF(piastek[[#This Row],[mag mial przed]] &lt;$P$3, "-", "mial"), "orzech"),"kostka")</f>
        <v>kostka</v>
      </c>
      <c r="J98">
        <f>IF(piastek[[#This Row],[Typ spalania]] = "kostka", piastek[[#This Row],[mag koskta przed]]-$P$1, piastek[[#This Row],[mag koskta przed]])</f>
        <v>123</v>
      </c>
      <c r="K98">
        <f>IF(piastek[[#This Row],[Typ spalania]] = "orzech", piastek[[#This Row],[mag orzech przed]]-$P$2, piastek[[#This Row],[mag orzech przed]])</f>
        <v>229</v>
      </c>
      <c r="L98">
        <f>IF(piastek[[#This Row],[Typ spalania]] = "mial", piastek[[#This Row],[mag mial przed]]-$P$3, piastek[[#This Row],[mag mial przed]])</f>
        <v>624</v>
      </c>
    </row>
    <row r="99" spans="1:12" x14ac:dyDescent="0.45">
      <c r="A99">
        <v>18</v>
      </c>
      <c r="B99">
        <v>61</v>
      </c>
      <c r="C99">
        <v>19</v>
      </c>
      <c r="D99">
        <f t="shared" si="1"/>
        <v>97</v>
      </c>
      <c r="E99" s="1">
        <v>42023</v>
      </c>
      <c r="F99">
        <f>J98+piastek[[#This Row],[Ton kostak]]</f>
        <v>141</v>
      </c>
      <c r="G99">
        <f>K98+piastek[[#This Row],[Ton orzech]]</f>
        <v>290</v>
      </c>
      <c r="H99">
        <f>L98+piastek[[#This Row],[Ton mial]]</f>
        <v>643</v>
      </c>
      <c r="I99" t="str">
        <f>IF(piastek[[#This Row],[mag koskta przed]] &lt; $P$1,IF(piastek[[#This Row],[mag orzech przed]]&lt;$P$2, IF(piastek[[#This Row],[mag mial przed]] &lt;$P$3, "-", "mial"), "orzech"),"kostka")</f>
        <v>orzech</v>
      </c>
      <c r="J99">
        <f>IF(piastek[[#This Row],[Typ spalania]] = "kostka", piastek[[#This Row],[mag koskta przed]]-$P$1, piastek[[#This Row],[mag koskta przed]])</f>
        <v>141</v>
      </c>
      <c r="K99">
        <f>IF(piastek[[#This Row],[Typ spalania]] = "orzech", piastek[[#This Row],[mag orzech przed]]-$P$2, piastek[[#This Row],[mag orzech przed]])</f>
        <v>30</v>
      </c>
      <c r="L99">
        <f>IF(piastek[[#This Row],[Typ spalania]] = "mial", piastek[[#This Row],[mag mial przed]]-$P$3, piastek[[#This Row],[mag mial przed]])</f>
        <v>643</v>
      </c>
    </row>
    <row r="100" spans="1:12" x14ac:dyDescent="0.45">
      <c r="A100">
        <v>68</v>
      </c>
      <c r="B100">
        <v>127</v>
      </c>
      <c r="C100">
        <v>3</v>
      </c>
      <c r="D100">
        <f t="shared" si="1"/>
        <v>98</v>
      </c>
      <c r="E100" s="1">
        <v>42024</v>
      </c>
      <c r="F100">
        <f>J99+piastek[[#This Row],[Ton kostak]]</f>
        <v>209</v>
      </c>
      <c r="G100">
        <f>K99+piastek[[#This Row],[Ton orzech]]</f>
        <v>157</v>
      </c>
      <c r="H100">
        <f>L99+piastek[[#This Row],[Ton mial]]</f>
        <v>646</v>
      </c>
      <c r="I100" t="str">
        <f>IF(piastek[[#This Row],[mag koskta przed]] &lt; $P$1,IF(piastek[[#This Row],[mag orzech przed]]&lt;$P$2, IF(piastek[[#This Row],[mag mial przed]] &lt;$P$3, "-", "mial"), "orzech"),"kostka")</f>
        <v>kostka</v>
      </c>
      <c r="J100">
        <f>IF(piastek[[#This Row],[Typ spalania]] = "kostka", piastek[[#This Row],[mag koskta przed]]-$P$1, piastek[[#This Row],[mag koskta przed]])</f>
        <v>9</v>
      </c>
      <c r="K100">
        <f>IF(piastek[[#This Row],[Typ spalania]] = "orzech", piastek[[#This Row],[mag orzech przed]]-$P$2, piastek[[#This Row],[mag orzech przed]])</f>
        <v>157</v>
      </c>
      <c r="L100">
        <f>IF(piastek[[#This Row],[Typ spalania]] = "mial", piastek[[#This Row],[mag mial przed]]-$P$3, piastek[[#This Row],[mag mial przed]])</f>
        <v>646</v>
      </c>
    </row>
    <row r="101" spans="1:12" x14ac:dyDescent="0.45">
      <c r="A101">
        <v>37</v>
      </c>
      <c r="B101">
        <v>112</v>
      </c>
      <c r="C101">
        <v>68</v>
      </c>
      <c r="D101">
        <f t="shared" si="1"/>
        <v>99</v>
      </c>
      <c r="E101" s="1">
        <v>42025</v>
      </c>
      <c r="F101">
        <f>J100+piastek[[#This Row],[Ton kostak]]</f>
        <v>46</v>
      </c>
      <c r="G101">
        <f>K100+piastek[[#This Row],[Ton orzech]]</f>
        <v>269</v>
      </c>
      <c r="H101">
        <f>L100+piastek[[#This Row],[Ton mial]]</f>
        <v>714</v>
      </c>
      <c r="I101" t="str">
        <f>IF(piastek[[#This Row],[mag koskta przed]] &lt; $P$1,IF(piastek[[#This Row],[mag orzech przed]]&lt;$P$2, IF(piastek[[#This Row],[mag mial przed]] &lt;$P$3, "-", "mial"), "orzech"),"kostka")</f>
        <v>orzech</v>
      </c>
      <c r="J101">
        <f>IF(piastek[[#This Row],[Typ spalania]] = "kostka", piastek[[#This Row],[mag koskta przed]]-$P$1, piastek[[#This Row],[mag koskta przed]])</f>
        <v>46</v>
      </c>
      <c r="K101">
        <f>IF(piastek[[#This Row],[Typ spalania]] = "orzech", piastek[[#This Row],[mag orzech przed]]-$P$2, piastek[[#This Row],[mag orzech przed]])</f>
        <v>9</v>
      </c>
      <c r="L101">
        <f>IF(piastek[[#This Row],[Typ spalania]] = "mial", piastek[[#This Row],[mag mial przed]]-$P$3, piastek[[#This Row],[mag mial przed]])</f>
        <v>714</v>
      </c>
    </row>
    <row r="102" spans="1:12" x14ac:dyDescent="0.45">
      <c r="A102">
        <v>40</v>
      </c>
      <c r="B102">
        <v>140</v>
      </c>
      <c r="C102">
        <v>15</v>
      </c>
      <c r="D102">
        <f t="shared" si="1"/>
        <v>100</v>
      </c>
      <c r="E102" s="1">
        <v>42026</v>
      </c>
      <c r="F102">
        <f>J101+piastek[[#This Row],[Ton kostak]]</f>
        <v>86</v>
      </c>
      <c r="G102">
        <f>K101+piastek[[#This Row],[Ton orzech]]</f>
        <v>149</v>
      </c>
      <c r="H102">
        <f>L101+piastek[[#This Row],[Ton mial]]</f>
        <v>729</v>
      </c>
      <c r="I102" t="str">
        <f>IF(piastek[[#This Row],[mag koskta przed]] &lt; $P$1,IF(piastek[[#This Row],[mag orzech przed]]&lt;$P$2, IF(piastek[[#This Row],[mag mial przed]] &lt;$P$3, "-", "mial"), "orzech"),"kostka")</f>
        <v>mial</v>
      </c>
      <c r="J102">
        <f>IF(piastek[[#This Row],[Typ spalania]] = "kostka", piastek[[#This Row],[mag koskta przed]]-$P$1, piastek[[#This Row],[mag koskta przed]])</f>
        <v>86</v>
      </c>
      <c r="K102">
        <f>IF(piastek[[#This Row],[Typ spalania]] = "orzech", piastek[[#This Row],[mag orzech przed]]-$P$2, piastek[[#This Row],[mag orzech przed]])</f>
        <v>149</v>
      </c>
      <c r="L102">
        <f>IF(piastek[[#This Row],[Typ spalania]] = "mial", piastek[[#This Row],[mag mial przed]]-$P$3, piastek[[#This Row],[mag mial przed]])</f>
        <v>409</v>
      </c>
    </row>
    <row r="103" spans="1:12" x14ac:dyDescent="0.45">
      <c r="A103">
        <v>189</v>
      </c>
      <c r="B103">
        <v>87</v>
      </c>
      <c r="C103">
        <v>64</v>
      </c>
      <c r="D103">
        <f t="shared" si="1"/>
        <v>101</v>
      </c>
      <c r="E103" s="1">
        <v>42027</v>
      </c>
      <c r="F103">
        <f>J102+piastek[[#This Row],[Ton kostak]]</f>
        <v>275</v>
      </c>
      <c r="G103">
        <f>K102+piastek[[#This Row],[Ton orzech]]</f>
        <v>236</v>
      </c>
      <c r="H103">
        <f>L102+piastek[[#This Row],[Ton mial]]</f>
        <v>473</v>
      </c>
      <c r="I103" t="str">
        <f>IF(piastek[[#This Row],[mag koskta przed]] &lt; $P$1,IF(piastek[[#This Row],[mag orzech przed]]&lt;$P$2, IF(piastek[[#This Row],[mag mial przed]] &lt;$P$3, "-", "mial"), "orzech"),"kostka")</f>
        <v>kostka</v>
      </c>
      <c r="J103">
        <f>IF(piastek[[#This Row],[Typ spalania]] = "kostka", piastek[[#This Row],[mag koskta przed]]-$P$1, piastek[[#This Row],[mag koskta przed]])</f>
        <v>75</v>
      </c>
      <c r="K103">
        <f>IF(piastek[[#This Row],[Typ spalania]] = "orzech", piastek[[#This Row],[mag orzech przed]]-$P$2, piastek[[#This Row],[mag orzech przed]])</f>
        <v>236</v>
      </c>
      <c r="L103">
        <f>IF(piastek[[#This Row],[Typ spalania]] = "mial", piastek[[#This Row],[mag mial przed]]-$P$3, piastek[[#This Row],[mag mial przed]])</f>
        <v>473</v>
      </c>
    </row>
    <row r="104" spans="1:12" x14ac:dyDescent="0.45">
      <c r="A104">
        <v>145</v>
      </c>
      <c r="B104">
        <v>18</v>
      </c>
      <c r="C104">
        <v>1</v>
      </c>
      <c r="D104">
        <f t="shared" si="1"/>
        <v>102</v>
      </c>
      <c r="E104" s="1">
        <v>42028</v>
      </c>
      <c r="F104">
        <f>J103+piastek[[#This Row],[Ton kostak]]</f>
        <v>220</v>
      </c>
      <c r="G104">
        <f>K103+piastek[[#This Row],[Ton orzech]]</f>
        <v>254</v>
      </c>
      <c r="H104">
        <f>L103+piastek[[#This Row],[Ton mial]]</f>
        <v>474</v>
      </c>
      <c r="I104" t="str">
        <f>IF(piastek[[#This Row],[mag koskta przed]] &lt; $P$1,IF(piastek[[#This Row],[mag orzech przed]]&lt;$P$2, IF(piastek[[#This Row],[mag mial przed]] &lt;$P$3, "-", "mial"), "orzech"),"kostka")</f>
        <v>kostka</v>
      </c>
      <c r="J104">
        <f>IF(piastek[[#This Row],[Typ spalania]] = "kostka", piastek[[#This Row],[mag koskta przed]]-$P$1, piastek[[#This Row],[mag koskta przed]])</f>
        <v>20</v>
      </c>
      <c r="K104">
        <f>IF(piastek[[#This Row],[Typ spalania]] = "orzech", piastek[[#This Row],[mag orzech przed]]-$P$2, piastek[[#This Row],[mag orzech przed]])</f>
        <v>254</v>
      </c>
      <c r="L104">
        <f>IF(piastek[[#This Row],[Typ spalania]] = "mial", piastek[[#This Row],[mag mial przed]]-$P$3, piastek[[#This Row],[mag mial przed]])</f>
        <v>474</v>
      </c>
    </row>
    <row r="105" spans="1:12" x14ac:dyDescent="0.45">
      <c r="A105">
        <v>148</v>
      </c>
      <c r="B105">
        <v>27</v>
      </c>
      <c r="C105">
        <v>13</v>
      </c>
      <c r="D105">
        <f t="shared" si="1"/>
        <v>103</v>
      </c>
      <c r="E105" s="1">
        <v>42029</v>
      </c>
      <c r="F105">
        <f>J104+piastek[[#This Row],[Ton kostak]]</f>
        <v>168</v>
      </c>
      <c r="G105">
        <f>K104+piastek[[#This Row],[Ton orzech]]</f>
        <v>281</v>
      </c>
      <c r="H105">
        <f>L104+piastek[[#This Row],[Ton mial]]</f>
        <v>487</v>
      </c>
      <c r="I105" t="str">
        <f>IF(piastek[[#This Row],[mag koskta przed]] &lt; $P$1,IF(piastek[[#This Row],[mag orzech przed]]&lt;$P$2, IF(piastek[[#This Row],[mag mial przed]] &lt;$P$3, "-", "mial"), "orzech"),"kostka")</f>
        <v>orzech</v>
      </c>
      <c r="J105">
        <f>IF(piastek[[#This Row],[Typ spalania]] = "kostka", piastek[[#This Row],[mag koskta przed]]-$P$1, piastek[[#This Row],[mag koskta przed]])</f>
        <v>168</v>
      </c>
      <c r="K105">
        <f>IF(piastek[[#This Row],[Typ spalania]] = "orzech", piastek[[#This Row],[mag orzech przed]]-$P$2, piastek[[#This Row],[mag orzech przed]])</f>
        <v>21</v>
      </c>
      <c r="L105">
        <f>IF(piastek[[#This Row],[Typ spalania]] = "mial", piastek[[#This Row],[mag mial przed]]-$P$3, piastek[[#This Row],[mag mial przed]])</f>
        <v>487</v>
      </c>
    </row>
    <row r="106" spans="1:12" x14ac:dyDescent="0.45">
      <c r="A106">
        <v>127</v>
      </c>
      <c r="B106">
        <v>161</v>
      </c>
      <c r="C106">
        <v>31</v>
      </c>
      <c r="D106">
        <f t="shared" si="1"/>
        <v>104</v>
      </c>
      <c r="E106" s="1">
        <v>42030</v>
      </c>
      <c r="F106">
        <f>J105+piastek[[#This Row],[Ton kostak]]</f>
        <v>295</v>
      </c>
      <c r="G106">
        <f>K105+piastek[[#This Row],[Ton orzech]]</f>
        <v>182</v>
      </c>
      <c r="H106">
        <f>L105+piastek[[#This Row],[Ton mial]]</f>
        <v>518</v>
      </c>
      <c r="I106" t="str">
        <f>IF(piastek[[#This Row],[mag koskta przed]] &lt; $P$1,IF(piastek[[#This Row],[mag orzech przed]]&lt;$P$2, IF(piastek[[#This Row],[mag mial przed]] &lt;$P$3, "-", "mial"), "orzech"),"kostka")</f>
        <v>kostka</v>
      </c>
      <c r="J106">
        <f>IF(piastek[[#This Row],[Typ spalania]] = "kostka", piastek[[#This Row],[mag koskta przed]]-$P$1, piastek[[#This Row],[mag koskta przed]])</f>
        <v>95</v>
      </c>
      <c r="K106">
        <f>IF(piastek[[#This Row],[Typ spalania]] = "orzech", piastek[[#This Row],[mag orzech przed]]-$P$2, piastek[[#This Row],[mag orzech przed]])</f>
        <v>182</v>
      </c>
      <c r="L106">
        <f>IF(piastek[[#This Row],[Typ spalania]] = "mial", piastek[[#This Row],[mag mial przed]]-$P$3, piastek[[#This Row],[mag mial przed]])</f>
        <v>518</v>
      </c>
    </row>
    <row r="107" spans="1:12" x14ac:dyDescent="0.45">
      <c r="A107">
        <v>131</v>
      </c>
      <c r="B107">
        <v>1</v>
      </c>
      <c r="C107">
        <v>98</v>
      </c>
      <c r="D107">
        <f t="shared" si="1"/>
        <v>105</v>
      </c>
      <c r="E107" s="1">
        <v>42031</v>
      </c>
      <c r="F107">
        <f>J106+piastek[[#This Row],[Ton kostak]]</f>
        <v>226</v>
      </c>
      <c r="G107">
        <f>K106+piastek[[#This Row],[Ton orzech]]</f>
        <v>183</v>
      </c>
      <c r="H107">
        <f>L106+piastek[[#This Row],[Ton mial]]</f>
        <v>616</v>
      </c>
      <c r="I107" t="str">
        <f>IF(piastek[[#This Row],[mag koskta przed]] &lt; $P$1,IF(piastek[[#This Row],[mag orzech przed]]&lt;$P$2, IF(piastek[[#This Row],[mag mial przed]] &lt;$P$3, "-", "mial"), "orzech"),"kostka")</f>
        <v>kostka</v>
      </c>
      <c r="J107">
        <f>IF(piastek[[#This Row],[Typ spalania]] = "kostka", piastek[[#This Row],[mag koskta przed]]-$P$1, piastek[[#This Row],[mag koskta przed]])</f>
        <v>26</v>
      </c>
      <c r="K107">
        <f>IF(piastek[[#This Row],[Typ spalania]] = "orzech", piastek[[#This Row],[mag orzech przed]]-$P$2, piastek[[#This Row],[mag orzech przed]])</f>
        <v>183</v>
      </c>
      <c r="L107">
        <f>IF(piastek[[#This Row],[Typ spalania]] = "mial", piastek[[#This Row],[mag mial przed]]-$P$3, piastek[[#This Row],[mag mial przed]])</f>
        <v>616</v>
      </c>
    </row>
    <row r="108" spans="1:12" x14ac:dyDescent="0.45">
      <c r="A108">
        <v>142</v>
      </c>
      <c r="B108">
        <v>131</v>
      </c>
      <c r="C108">
        <v>62</v>
      </c>
      <c r="D108">
        <f t="shared" si="1"/>
        <v>106</v>
      </c>
      <c r="E108" s="1">
        <v>42032</v>
      </c>
      <c r="F108">
        <f>J107+piastek[[#This Row],[Ton kostak]]</f>
        <v>168</v>
      </c>
      <c r="G108">
        <f>K107+piastek[[#This Row],[Ton orzech]]</f>
        <v>314</v>
      </c>
      <c r="H108">
        <f>L107+piastek[[#This Row],[Ton mial]]</f>
        <v>678</v>
      </c>
      <c r="I108" t="str">
        <f>IF(piastek[[#This Row],[mag koskta przed]] &lt; $P$1,IF(piastek[[#This Row],[mag orzech przed]]&lt;$P$2, IF(piastek[[#This Row],[mag mial przed]] &lt;$P$3, "-", "mial"), "orzech"),"kostka")</f>
        <v>orzech</v>
      </c>
      <c r="J108">
        <f>IF(piastek[[#This Row],[Typ spalania]] = "kostka", piastek[[#This Row],[mag koskta przed]]-$P$1, piastek[[#This Row],[mag koskta przed]])</f>
        <v>168</v>
      </c>
      <c r="K108">
        <f>IF(piastek[[#This Row],[Typ spalania]] = "orzech", piastek[[#This Row],[mag orzech przed]]-$P$2, piastek[[#This Row],[mag orzech przed]])</f>
        <v>54</v>
      </c>
      <c r="L108">
        <f>IF(piastek[[#This Row],[Typ spalania]] = "mial", piastek[[#This Row],[mag mial przed]]-$P$3, piastek[[#This Row],[mag mial przed]])</f>
        <v>678</v>
      </c>
    </row>
    <row r="109" spans="1:12" x14ac:dyDescent="0.45">
      <c r="A109">
        <v>121</v>
      </c>
      <c r="B109">
        <v>150</v>
      </c>
      <c r="C109">
        <v>25</v>
      </c>
      <c r="D109">
        <f t="shared" si="1"/>
        <v>107</v>
      </c>
      <c r="E109" s="1">
        <v>42033</v>
      </c>
      <c r="F109">
        <f>J108+piastek[[#This Row],[Ton kostak]]</f>
        <v>289</v>
      </c>
      <c r="G109">
        <f>K108+piastek[[#This Row],[Ton orzech]]</f>
        <v>204</v>
      </c>
      <c r="H109">
        <f>L108+piastek[[#This Row],[Ton mial]]</f>
        <v>703</v>
      </c>
      <c r="I109" t="str">
        <f>IF(piastek[[#This Row],[mag koskta przed]] &lt; $P$1,IF(piastek[[#This Row],[mag orzech przed]]&lt;$P$2, IF(piastek[[#This Row],[mag mial przed]] &lt;$P$3, "-", "mial"), "orzech"),"kostka")</f>
        <v>kostka</v>
      </c>
      <c r="J109">
        <f>IF(piastek[[#This Row],[Typ spalania]] = "kostka", piastek[[#This Row],[mag koskta przed]]-$P$1, piastek[[#This Row],[mag koskta przed]])</f>
        <v>89</v>
      </c>
      <c r="K109">
        <f>IF(piastek[[#This Row],[Typ spalania]] = "orzech", piastek[[#This Row],[mag orzech przed]]-$P$2, piastek[[#This Row],[mag orzech przed]])</f>
        <v>204</v>
      </c>
      <c r="L109">
        <f>IF(piastek[[#This Row],[Typ spalania]] = "mial", piastek[[#This Row],[mag mial przed]]-$P$3, piastek[[#This Row],[mag mial przed]])</f>
        <v>703</v>
      </c>
    </row>
    <row r="110" spans="1:12" x14ac:dyDescent="0.45">
      <c r="A110">
        <v>33</v>
      </c>
      <c r="B110">
        <v>113</v>
      </c>
      <c r="C110">
        <v>62</v>
      </c>
      <c r="D110">
        <f t="shared" si="1"/>
        <v>108</v>
      </c>
      <c r="E110" s="1">
        <v>42034</v>
      </c>
      <c r="F110">
        <f>J109+piastek[[#This Row],[Ton kostak]]</f>
        <v>122</v>
      </c>
      <c r="G110">
        <f>K109+piastek[[#This Row],[Ton orzech]]</f>
        <v>317</v>
      </c>
      <c r="H110">
        <f>L109+piastek[[#This Row],[Ton mial]]</f>
        <v>765</v>
      </c>
      <c r="I110" t="str">
        <f>IF(piastek[[#This Row],[mag koskta przed]] &lt; $P$1,IF(piastek[[#This Row],[mag orzech przed]]&lt;$P$2, IF(piastek[[#This Row],[mag mial przed]] &lt;$P$3, "-", "mial"), "orzech"),"kostka")</f>
        <v>orzech</v>
      </c>
      <c r="J110">
        <f>IF(piastek[[#This Row],[Typ spalania]] = "kostka", piastek[[#This Row],[mag koskta przed]]-$P$1, piastek[[#This Row],[mag koskta przed]])</f>
        <v>122</v>
      </c>
      <c r="K110">
        <f>IF(piastek[[#This Row],[Typ spalania]] = "orzech", piastek[[#This Row],[mag orzech przed]]-$P$2, piastek[[#This Row],[mag orzech przed]])</f>
        <v>57</v>
      </c>
      <c r="L110">
        <f>IF(piastek[[#This Row],[Typ spalania]] = "mial", piastek[[#This Row],[mag mial przed]]-$P$3, piastek[[#This Row],[mag mial przed]])</f>
        <v>765</v>
      </c>
    </row>
    <row r="111" spans="1:12" x14ac:dyDescent="0.45">
      <c r="A111">
        <v>142</v>
      </c>
      <c r="B111">
        <v>44</v>
      </c>
      <c r="C111">
        <v>92</v>
      </c>
      <c r="D111">
        <f t="shared" si="1"/>
        <v>109</v>
      </c>
      <c r="E111" s="1">
        <v>42035</v>
      </c>
      <c r="F111">
        <f>J110+piastek[[#This Row],[Ton kostak]]</f>
        <v>264</v>
      </c>
      <c r="G111">
        <f>K110+piastek[[#This Row],[Ton orzech]]</f>
        <v>101</v>
      </c>
      <c r="H111">
        <f>L110+piastek[[#This Row],[Ton mial]]</f>
        <v>857</v>
      </c>
      <c r="I111" t="str">
        <f>IF(piastek[[#This Row],[mag koskta przed]] &lt; $P$1,IF(piastek[[#This Row],[mag orzech przed]]&lt;$P$2, IF(piastek[[#This Row],[mag mial przed]] &lt;$P$3, "-", "mial"), "orzech"),"kostka")</f>
        <v>kostka</v>
      </c>
      <c r="J111">
        <f>IF(piastek[[#This Row],[Typ spalania]] = "kostka", piastek[[#This Row],[mag koskta przed]]-$P$1, piastek[[#This Row],[mag koskta przed]])</f>
        <v>64</v>
      </c>
      <c r="K111">
        <f>IF(piastek[[#This Row],[Typ spalania]] = "orzech", piastek[[#This Row],[mag orzech przed]]-$P$2, piastek[[#This Row],[mag orzech przed]])</f>
        <v>101</v>
      </c>
      <c r="L111">
        <f>IF(piastek[[#This Row],[Typ spalania]] = "mial", piastek[[#This Row],[mag mial przed]]-$P$3, piastek[[#This Row],[mag mial przed]])</f>
        <v>857</v>
      </c>
    </row>
    <row r="112" spans="1:12" x14ac:dyDescent="0.45">
      <c r="A112">
        <v>119</v>
      </c>
      <c r="B112">
        <v>167</v>
      </c>
      <c r="C112">
        <v>64</v>
      </c>
      <c r="D112">
        <f t="shared" si="1"/>
        <v>110</v>
      </c>
      <c r="E112" s="1">
        <v>42036</v>
      </c>
      <c r="F112">
        <f>J111+piastek[[#This Row],[Ton kostak]]</f>
        <v>183</v>
      </c>
      <c r="G112">
        <f>K111+piastek[[#This Row],[Ton orzech]]</f>
        <v>268</v>
      </c>
      <c r="H112">
        <f>L111+piastek[[#This Row],[Ton mial]]</f>
        <v>921</v>
      </c>
      <c r="I112" t="str">
        <f>IF(piastek[[#This Row],[mag koskta przed]] &lt; $P$1,IF(piastek[[#This Row],[mag orzech przed]]&lt;$P$2, IF(piastek[[#This Row],[mag mial przed]] &lt;$P$3, "-", "mial"), "orzech"),"kostka")</f>
        <v>orzech</v>
      </c>
      <c r="J112">
        <f>IF(piastek[[#This Row],[Typ spalania]] = "kostka", piastek[[#This Row],[mag koskta przed]]-$P$1, piastek[[#This Row],[mag koskta przed]])</f>
        <v>183</v>
      </c>
      <c r="K112">
        <f>IF(piastek[[#This Row],[Typ spalania]] = "orzech", piastek[[#This Row],[mag orzech przed]]-$P$2, piastek[[#This Row],[mag orzech przed]])</f>
        <v>8</v>
      </c>
      <c r="L112">
        <f>IF(piastek[[#This Row],[Typ spalania]] = "mial", piastek[[#This Row],[mag mial przed]]-$P$3, piastek[[#This Row],[mag mial przed]])</f>
        <v>921</v>
      </c>
    </row>
    <row r="113" spans="1:12" x14ac:dyDescent="0.45">
      <c r="A113">
        <v>54</v>
      </c>
      <c r="B113">
        <v>109</v>
      </c>
      <c r="C113">
        <v>65</v>
      </c>
      <c r="D113">
        <f t="shared" si="1"/>
        <v>111</v>
      </c>
      <c r="E113" s="1">
        <v>42037</v>
      </c>
      <c r="F113">
        <f>J112+piastek[[#This Row],[Ton kostak]]</f>
        <v>237</v>
      </c>
      <c r="G113">
        <f>K112+piastek[[#This Row],[Ton orzech]]</f>
        <v>117</v>
      </c>
      <c r="H113">
        <f>L112+piastek[[#This Row],[Ton mial]]</f>
        <v>986</v>
      </c>
      <c r="I113" t="str">
        <f>IF(piastek[[#This Row],[mag koskta przed]] &lt; $P$1,IF(piastek[[#This Row],[mag orzech przed]]&lt;$P$2, IF(piastek[[#This Row],[mag mial przed]] &lt;$P$3, "-", "mial"), "orzech"),"kostka")</f>
        <v>kostka</v>
      </c>
      <c r="J113">
        <f>IF(piastek[[#This Row],[Typ spalania]] = "kostka", piastek[[#This Row],[mag koskta przed]]-$P$1, piastek[[#This Row],[mag koskta przed]])</f>
        <v>37</v>
      </c>
      <c r="K113">
        <f>IF(piastek[[#This Row],[Typ spalania]] = "orzech", piastek[[#This Row],[mag orzech przed]]-$P$2, piastek[[#This Row],[mag orzech przed]])</f>
        <v>117</v>
      </c>
      <c r="L113">
        <f>IF(piastek[[#This Row],[Typ spalania]] = "mial", piastek[[#This Row],[mag mial przed]]-$P$3, piastek[[#This Row],[mag mial przed]])</f>
        <v>986</v>
      </c>
    </row>
    <row r="114" spans="1:12" x14ac:dyDescent="0.45">
      <c r="A114">
        <v>53</v>
      </c>
      <c r="B114">
        <v>94</v>
      </c>
      <c r="C114">
        <v>43</v>
      </c>
      <c r="D114">
        <f t="shared" si="1"/>
        <v>112</v>
      </c>
      <c r="E114" s="1">
        <v>42038</v>
      </c>
      <c r="F114">
        <f>J113+piastek[[#This Row],[Ton kostak]]</f>
        <v>90</v>
      </c>
      <c r="G114">
        <f>K113+piastek[[#This Row],[Ton orzech]]</f>
        <v>211</v>
      </c>
      <c r="H114">
        <f>L113+piastek[[#This Row],[Ton mial]]</f>
        <v>1029</v>
      </c>
      <c r="I114" t="str">
        <f>IF(piastek[[#This Row],[mag koskta przed]] &lt; $P$1,IF(piastek[[#This Row],[mag orzech przed]]&lt;$P$2, IF(piastek[[#This Row],[mag mial przed]] &lt;$P$3, "-", "mial"), "orzech"),"kostka")</f>
        <v>mial</v>
      </c>
      <c r="J114">
        <f>IF(piastek[[#This Row],[Typ spalania]] = "kostka", piastek[[#This Row],[mag koskta przed]]-$P$1, piastek[[#This Row],[mag koskta przed]])</f>
        <v>90</v>
      </c>
      <c r="K114">
        <f>IF(piastek[[#This Row],[Typ spalania]] = "orzech", piastek[[#This Row],[mag orzech przed]]-$P$2, piastek[[#This Row],[mag orzech przed]])</f>
        <v>211</v>
      </c>
      <c r="L114">
        <f>IF(piastek[[#This Row],[Typ spalania]] = "mial", piastek[[#This Row],[mag mial przed]]-$P$3, piastek[[#This Row],[mag mial przed]])</f>
        <v>709</v>
      </c>
    </row>
    <row r="115" spans="1:12" x14ac:dyDescent="0.45">
      <c r="A115">
        <v>165</v>
      </c>
      <c r="B115">
        <v>101</v>
      </c>
      <c r="C115">
        <v>8</v>
      </c>
      <c r="D115">
        <f t="shared" si="1"/>
        <v>113</v>
      </c>
      <c r="E115" s="1">
        <v>42039</v>
      </c>
      <c r="F115">
        <f>J114+piastek[[#This Row],[Ton kostak]]</f>
        <v>255</v>
      </c>
      <c r="G115">
        <f>K114+piastek[[#This Row],[Ton orzech]]</f>
        <v>312</v>
      </c>
      <c r="H115">
        <f>L114+piastek[[#This Row],[Ton mial]]</f>
        <v>717</v>
      </c>
      <c r="I115" t="str">
        <f>IF(piastek[[#This Row],[mag koskta przed]] &lt; $P$1,IF(piastek[[#This Row],[mag orzech przed]]&lt;$P$2, IF(piastek[[#This Row],[mag mial przed]] &lt;$P$3, "-", "mial"), "orzech"),"kostka")</f>
        <v>kostka</v>
      </c>
      <c r="J115">
        <f>IF(piastek[[#This Row],[Typ spalania]] = "kostka", piastek[[#This Row],[mag koskta przed]]-$P$1, piastek[[#This Row],[mag koskta przed]])</f>
        <v>55</v>
      </c>
      <c r="K115">
        <f>IF(piastek[[#This Row],[Typ spalania]] = "orzech", piastek[[#This Row],[mag orzech przed]]-$P$2, piastek[[#This Row],[mag orzech przed]])</f>
        <v>312</v>
      </c>
      <c r="L115">
        <f>IF(piastek[[#This Row],[Typ spalania]] = "mial", piastek[[#This Row],[mag mial przed]]-$P$3, piastek[[#This Row],[mag mial przed]])</f>
        <v>717</v>
      </c>
    </row>
    <row r="116" spans="1:12" x14ac:dyDescent="0.45">
      <c r="A116">
        <v>159</v>
      </c>
      <c r="B116">
        <v>68</v>
      </c>
      <c r="C116">
        <v>96</v>
      </c>
      <c r="D116">
        <f t="shared" si="1"/>
        <v>114</v>
      </c>
      <c r="E116" s="1">
        <v>42040</v>
      </c>
      <c r="F116">
        <f>J115+piastek[[#This Row],[Ton kostak]]</f>
        <v>214</v>
      </c>
      <c r="G116">
        <f>K115+piastek[[#This Row],[Ton orzech]]</f>
        <v>380</v>
      </c>
      <c r="H116">
        <f>L115+piastek[[#This Row],[Ton mial]]</f>
        <v>813</v>
      </c>
      <c r="I116" t="str">
        <f>IF(piastek[[#This Row],[mag koskta przed]] &lt; $P$1,IF(piastek[[#This Row],[mag orzech przed]]&lt;$P$2, IF(piastek[[#This Row],[mag mial przed]] &lt;$P$3, "-", "mial"), "orzech"),"kostka")</f>
        <v>kostka</v>
      </c>
      <c r="J116">
        <f>IF(piastek[[#This Row],[Typ spalania]] = "kostka", piastek[[#This Row],[mag koskta przed]]-$P$1, piastek[[#This Row],[mag koskta przed]])</f>
        <v>14</v>
      </c>
      <c r="K116">
        <f>IF(piastek[[#This Row],[Typ spalania]] = "orzech", piastek[[#This Row],[mag orzech przed]]-$P$2, piastek[[#This Row],[mag orzech przed]])</f>
        <v>380</v>
      </c>
      <c r="L116">
        <f>IF(piastek[[#This Row],[Typ spalania]] = "mial", piastek[[#This Row],[mag mial przed]]-$P$3, piastek[[#This Row],[mag mial przed]])</f>
        <v>813</v>
      </c>
    </row>
    <row r="117" spans="1:12" x14ac:dyDescent="0.45">
      <c r="A117">
        <v>79</v>
      </c>
      <c r="B117">
        <v>119</v>
      </c>
      <c r="C117">
        <v>35</v>
      </c>
      <c r="D117">
        <f t="shared" si="1"/>
        <v>115</v>
      </c>
      <c r="E117" s="1">
        <v>42041</v>
      </c>
      <c r="F117">
        <f>J116+piastek[[#This Row],[Ton kostak]]</f>
        <v>93</v>
      </c>
      <c r="G117">
        <f>K116+piastek[[#This Row],[Ton orzech]]</f>
        <v>499</v>
      </c>
      <c r="H117">
        <f>L116+piastek[[#This Row],[Ton mial]]</f>
        <v>848</v>
      </c>
      <c r="I117" t="str">
        <f>IF(piastek[[#This Row],[mag koskta przed]] &lt; $P$1,IF(piastek[[#This Row],[mag orzech przed]]&lt;$P$2, IF(piastek[[#This Row],[mag mial przed]] &lt;$P$3, "-", "mial"), "orzech"),"kostka")</f>
        <v>orzech</v>
      </c>
      <c r="J117">
        <f>IF(piastek[[#This Row],[Typ spalania]] = "kostka", piastek[[#This Row],[mag koskta przed]]-$P$1, piastek[[#This Row],[mag koskta przed]])</f>
        <v>93</v>
      </c>
      <c r="K117">
        <f>IF(piastek[[#This Row],[Typ spalania]] = "orzech", piastek[[#This Row],[mag orzech przed]]-$P$2, piastek[[#This Row],[mag orzech przed]])</f>
        <v>239</v>
      </c>
      <c r="L117">
        <f>IF(piastek[[#This Row],[Typ spalania]] = "mial", piastek[[#This Row],[mag mial przed]]-$P$3, piastek[[#This Row],[mag mial przed]])</f>
        <v>848</v>
      </c>
    </row>
    <row r="118" spans="1:12" x14ac:dyDescent="0.45">
      <c r="A118">
        <v>128</v>
      </c>
      <c r="B118">
        <v>148</v>
      </c>
      <c r="C118">
        <v>77</v>
      </c>
      <c r="D118">
        <f t="shared" si="1"/>
        <v>116</v>
      </c>
      <c r="E118" s="1">
        <v>42042</v>
      </c>
      <c r="F118">
        <f>J117+piastek[[#This Row],[Ton kostak]]</f>
        <v>221</v>
      </c>
      <c r="G118">
        <f>K117+piastek[[#This Row],[Ton orzech]]</f>
        <v>387</v>
      </c>
      <c r="H118">
        <f>L117+piastek[[#This Row],[Ton mial]]</f>
        <v>925</v>
      </c>
      <c r="I118" t="str">
        <f>IF(piastek[[#This Row],[mag koskta przed]] &lt; $P$1,IF(piastek[[#This Row],[mag orzech przed]]&lt;$P$2, IF(piastek[[#This Row],[mag mial przed]] &lt;$P$3, "-", "mial"), "orzech"),"kostka")</f>
        <v>kostka</v>
      </c>
      <c r="J118">
        <f>IF(piastek[[#This Row],[Typ spalania]] = "kostka", piastek[[#This Row],[mag koskta przed]]-$P$1, piastek[[#This Row],[mag koskta przed]])</f>
        <v>21</v>
      </c>
      <c r="K118">
        <f>IF(piastek[[#This Row],[Typ spalania]] = "orzech", piastek[[#This Row],[mag orzech przed]]-$P$2, piastek[[#This Row],[mag orzech przed]])</f>
        <v>387</v>
      </c>
      <c r="L118">
        <f>IF(piastek[[#This Row],[Typ spalania]] = "mial", piastek[[#This Row],[mag mial przed]]-$P$3, piastek[[#This Row],[mag mial przed]])</f>
        <v>925</v>
      </c>
    </row>
    <row r="119" spans="1:12" x14ac:dyDescent="0.45">
      <c r="A119">
        <v>195</v>
      </c>
      <c r="B119">
        <v>39</v>
      </c>
      <c r="C119">
        <v>77</v>
      </c>
      <c r="D119">
        <f t="shared" si="1"/>
        <v>117</v>
      </c>
      <c r="E119" s="1">
        <v>42043</v>
      </c>
      <c r="F119">
        <f>J118+piastek[[#This Row],[Ton kostak]]</f>
        <v>216</v>
      </c>
      <c r="G119">
        <f>K118+piastek[[#This Row],[Ton orzech]]</f>
        <v>426</v>
      </c>
      <c r="H119">
        <f>L118+piastek[[#This Row],[Ton mial]]</f>
        <v>1002</v>
      </c>
      <c r="I119" t="str">
        <f>IF(piastek[[#This Row],[mag koskta przed]] &lt; $P$1,IF(piastek[[#This Row],[mag orzech przed]]&lt;$P$2, IF(piastek[[#This Row],[mag mial przed]] &lt;$P$3, "-", "mial"), "orzech"),"kostka")</f>
        <v>kostka</v>
      </c>
      <c r="J119">
        <f>IF(piastek[[#This Row],[Typ spalania]] = "kostka", piastek[[#This Row],[mag koskta przed]]-$P$1, piastek[[#This Row],[mag koskta przed]])</f>
        <v>16</v>
      </c>
      <c r="K119">
        <f>IF(piastek[[#This Row],[Typ spalania]] = "orzech", piastek[[#This Row],[mag orzech przed]]-$P$2, piastek[[#This Row],[mag orzech przed]])</f>
        <v>426</v>
      </c>
      <c r="L119">
        <f>IF(piastek[[#This Row],[Typ spalania]] = "mial", piastek[[#This Row],[mag mial przed]]-$P$3, piastek[[#This Row],[mag mial przed]])</f>
        <v>1002</v>
      </c>
    </row>
    <row r="120" spans="1:12" x14ac:dyDescent="0.45">
      <c r="A120">
        <v>87</v>
      </c>
      <c r="B120">
        <v>8</v>
      </c>
      <c r="C120">
        <v>17</v>
      </c>
      <c r="D120">
        <f t="shared" si="1"/>
        <v>118</v>
      </c>
      <c r="E120" s="1">
        <v>42044</v>
      </c>
      <c r="F120">
        <f>J119+piastek[[#This Row],[Ton kostak]]</f>
        <v>103</v>
      </c>
      <c r="G120">
        <f>K119+piastek[[#This Row],[Ton orzech]]</f>
        <v>434</v>
      </c>
      <c r="H120">
        <f>L119+piastek[[#This Row],[Ton mial]]</f>
        <v>1019</v>
      </c>
      <c r="I120" t="str">
        <f>IF(piastek[[#This Row],[mag koskta przed]] &lt; $P$1,IF(piastek[[#This Row],[mag orzech przed]]&lt;$P$2, IF(piastek[[#This Row],[mag mial przed]] &lt;$P$3, "-", "mial"), "orzech"),"kostka")</f>
        <v>orzech</v>
      </c>
      <c r="J120">
        <f>IF(piastek[[#This Row],[Typ spalania]] = "kostka", piastek[[#This Row],[mag koskta przed]]-$P$1, piastek[[#This Row],[mag koskta przed]])</f>
        <v>103</v>
      </c>
      <c r="K120">
        <f>IF(piastek[[#This Row],[Typ spalania]] = "orzech", piastek[[#This Row],[mag orzech przed]]-$P$2, piastek[[#This Row],[mag orzech przed]])</f>
        <v>174</v>
      </c>
      <c r="L120">
        <f>IF(piastek[[#This Row],[Typ spalania]] = "mial", piastek[[#This Row],[mag mial przed]]-$P$3, piastek[[#This Row],[mag mial przed]])</f>
        <v>1019</v>
      </c>
    </row>
    <row r="121" spans="1:12" x14ac:dyDescent="0.45">
      <c r="A121">
        <v>114</v>
      </c>
      <c r="B121">
        <v>124</v>
      </c>
      <c r="C121">
        <v>94</v>
      </c>
      <c r="D121">
        <f t="shared" si="1"/>
        <v>119</v>
      </c>
      <c r="E121" s="1">
        <v>42045</v>
      </c>
      <c r="F121">
        <f>J120+piastek[[#This Row],[Ton kostak]]</f>
        <v>217</v>
      </c>
      <c r="G121">
        <f>K120+piastek[[#This Row],[Ton orzech]]</f>
        <v>298</v>
      </c>
      <c r="H121">
        <f>L120+piastek[[#This Row],[Ton mial]]</f>
        <v>1113</v>
      </c>
      <c r="I121" t="str">
        <f>IF(piastek[[#This Row],[mag koskta przed]] &lt; $P$1,IF(piastek[[#This Row],[mag orzech przed]]&lt;$P$2, IF(piastek[[#This Row],[mag mial przed]] &lt;$P$3, "-", "mial"), "orzech"),"kostka")</f>
        <v>kostka</v>
      </c>
      <c r="J121">
        <f>IF(piastek[[#This Row],[Typ spalania]] = "kostka", piastek[[#This Row],[mag koskta przed]]-$P$1, piastek[[#This Row],[mag koskta przed]])</f>
        <v>17</v>
      </c>
      <c r="K121">
        <f>IF(piastek[[#This Row],[Typ spalania]] = "orzech", piastek[[#This Row],[mag orzech przed]]-$P$2, piastek[[#This Row],[mag orzech przed]])</f>
        <v>298</v>
      </c>
      <c r="L121">
        <f>IF(piastek[[#This Row],[Typ spalania]] = "mial", piastek[[#This Row],[mag mial przed]]-$P$3, piastek[[#This Row],[mag mial przed]])</f>
        <v>1113</v>
      </c>
    </row>
    <row r="122" spans="1:12" x14ac:dyDescent="0.45">
      <c r="A122">
        <v>126</v>
      </c>
      <c r="B122">
        <v>122</v>
      </c>
      <c r="C122">
        <v>39</v>
      </c>
      <c r="D122">
        <f t="shared" si="1"/>
        <v>120</v>
      </c>
      <c r="E122" s="1">
        <v>42046</v>
      </c>
      <c r="F122">
        <f>J121+piastek[[#This Row],[Ton kostak]]</f>
        <v>143</v>
      </c>
      <c r="G122">
        <f>K121+piastek[[#This Row],[Ton orzech]]</f>
        <v>420</v>
      </c>
      <c r="H122">
        <f>L121+piastek[[#This Row],[Ton mial]]</f>
        <v>1152</v>
      </c>
      <c r="I122" t="str">
        <f>IF(piastek[[#This Row],[mag koskta przed]] &lt; $P$1,IF(piastek[[#This Row],[mag orzech przed]]&lt;$P$2, IF(piastek[[#This Row],[mag mial przed]] &lt;$P$3, "-", "mial"), "orzech"),"kostka")</f>
        <v>orzech</v>
      </c>
      <c r="J122">
        <f>IF(piastek[[#This Row],[Typ spalania]] = "kostka", piastek[[#This Row],[mag koskta przed]]-$P$1, piastek[[#This Row],[mag koskta przed]])</f>
        <v>143</v>
      </c>
      <c r="K122">
        <f>IF(piastek[[#This Row],[Typ spalania]] = "orzech", piastek[[#This Row],[mag orzech przed]]-$P$2, piastek[[#This Row],[mag orzech przed]])</f>
        <v>160</v>
      </c>
      <c r="L122">
        <f>IF(piastek[[#This Row],[Typ spalania]] = "mial", piastek[[#This Row],[mag mial przed]]-$P$3, piastek[[#This Row],[mag mial przed]])</f>
        <v>1152</v>
      </c>
    </row>
    <row r="123" spans="1:12" x14ac:dyDescent="0.45">
      <c r="A123">
        <v>96</v>
      </c>
      <c r="B123">
        <v>113</v>
      </c>
      <c r="C123">
        <v>28</v>
      </c>
      <c r="D123">
        <f t="shared" si="1"/>
        <v>121</v>
      </c>
      <c r="E123" s="1">
        <v>42047</v>
      </c>
      <c r="F123">
        <f>J122+piastek[[#This Row],[Ton kostak]]</f>
        <v>239</v>
      </c>
      <c r="G123">
        <f>K122+piastek[[#This Row],[Ton orzech]]</f>
        <v>273</v>
      </c>
      <c r="H123">
        <f>L122+piastek[[#This Row],[Ton mial]]</f>
        <v>1180</v>
      </c>
      <c r="I123" t="str">
        <f>IF(piastek[[#This Row],[mag koskta przed]] &lt; $P$1,IF(piastek[[#This Row],[mag orzech przed]]&lt;$P$2, IF(piastek[[#This Row],[mag mial przed]] &lt;$P$3, "-", "mial"), "orzech"),"kostka")</f>
        <v>kostka</v>
      </c>
      <c r="J123">
        <f>IF(piastek[[#This Row],[Typ spalania]] = "kostka", piastek[[#This Row],[mag koskta przed]]-$P$1, piastek[[#This Row],[mag koskta przed]])</f>
        <v>39</v>
      </c>
      <c r="K123">
        <f>IF(piastek[[#This Row],[Typ spalania]] = "orzech", piastek[[#This Row],[mag orzech przed]]-$P$2, piastek[[#This Row],[mag orzech przed]])</f>
        <v>273</v>
      </c>
      <c r="L123">
        <f>IF(piastek[[#This Row],[Typ spalania]] = "mial", piastek[[#This Row],[mag mial przed]]-$P$3, piastek[[#This Row],[mag mial przed]])</f>
        <v>1180</v>
      </c>
    </row>
    <row r="124" spans="1:12" x14ac:dyDescent="0.45">
      <c r="A124">
        <v>165</v>
      </c>
      <c r="B124">
        <v>4</v>
      </c>
      <c r="C124">
        <v>83</v>
      </c>
      <c r="D124">
        <f t="shared" si="1"/>
        <v>122</v>
      </c>
      <c r="E124" s="1">
        <v>42048</v>
      </c>
      <c r="F124">
        <f>J123+piastek[[#This Row],[Ton kostak]]</f>
        <v>204</v>
      </c>
      <c r="G124">
        <f>K123+piastek[[#This Row],[Ton orzech]]</f>
        <v>277</v>
      </c>
      <c r="H124">
        <f>L123+piastek[[#This Row],[Ton mial]]</f>
        <v>1263</v>
      </c>
      <c r="I124" t="str">
        <f>IF(piastek[[#This Row],[mag koskta przed]] &lt; $P$1,IF(piastek[[#This Row],[mag orzech przed]]&lt;$P$2, IF(piastek[[#This Row],[mag mial przed]] &lt;$P$3, "-", "mial"), "orzech"),"kostka")</f>
        <v>kostka</v>
      </c>
      <c r="J124">
        <f>IF(piastek[[#This Row],[Typ spalania]] = "kostka", piastek[[#This Row],[mag koskta przed]]-$P$1, piastek[[#This Row],[mag koskta przed]])</f>
        <v>4</v>
      </c>
      <c r="K124">
        <f>IF(piastek[[#This Row],[Typ spalania]] = "orzech", piastek[[#This Row],[mag orzech przed]]-$P$2, piastek[[#This Row],[mag orzech przed]])</f>
        <v>277</v>
      </c>
      <c r="L124">
        <f>IF(piastek[[#This Row],[Typ spalania]] = "mial", piastek[[#This Row],[mag mial przed]]-$P$3, piastek[[#This Row],[mag mial przed]])</f>
        <v>1263</v>
      </c>
    </row>
    <row r="125" spans="1:12" x14ac:dyDescent="0.45">
      <c r="A125">
        <v>1</v>
      </c>
      <c r="B125">
        <v>117</v>
      </c>
      <c r="C125">
        <v>76</v>
      </c>
      <c r="D125">
        <f t="shared" si="1"/>
        <v>123</v>
      </c>
      <c r="E125" s="1">
        <v>42049</v>
      </c>
      <c r="F125">
        <f>J124+piastek[[#This Row],[Ton kostak]]</f>
        <v>5</v>
      </c>
      <c r="G125">
        <f>K124+piastek[[#This Row],[Ton orzech]]</f>
        <v>394</v>
      </c>
      <c r="H125">
        <f>L124+piastek[[#This Row],[Ton mial]]</f>
        <v>1339</v>
      </c>
      <c r="I125" t="str">
        <f>IF(piastek[[#This Row],[mag koskta przed]] &lt; $P$1,IF(piastek[[#This Row],[mag orzech przed]]&lt;$P$2, IF(piastek[[#This Row],[mag mial przed]] &lt;$P$3, "-", "mial"), "orzech"),"kostka")</f>
        <v>orzech</v>
      </c>
      <c r="J125">
        <f>IF(piastek[[#This Row],[Typ spalania]] = "kostka", piastek[[#This Row],[mag koskta przed]]-$P$1, piastek[[#This Row],[mag koskta przed]])</f>
        <v>5</v>
      </c>
      <c r="K125">
        <f>IF(piastek[[#This Row],[Typ spalania]] = "orzech", piastek[[#This Row],[mag orzech przed]]-$P$2, piastek[[#This Row],[mag orzech przed]])</f>
        <v>134</v>
      </c>
      <c r="L125">
        <f>IF(piastek[[#This Row],[Typ spalania]] = "mial", piastek[[#This Row],[mag mial przed]]-$P$3, piastek[[#This Row],[mag mial przed]])</f>
        <v>1339</v>
      </c>
    </row>
    <row r="126" spans="1:12" x14ac:dyDescent="0.45">
      <c r="A126">
        <v>107</v>
      </c>
      <c r="B126">
        <v>70</v>
      </c>
      <c r="C126">
        <v>28</v>
      </c>
      <c r="D126">
        <f t="shared" si="1"/>
        <v>124</v>
      </c>
      <c r="E126" s="1">
        <v>42050</v>
      </c>
      <c r="F126">
        <f>J125+piastek[[#This Row],[Ton kostak]]</f>
        <v>112</v>
      </c>
      <c r="G126">
        <f>K125+piastek[[#This Row],[Ton orzech]]</f>
        <v>204</v>
      </c>
      <c r="H126">
        <f>L125+piastek[[#This Row],[Ton mial]]</f>
        <v>1367</v>
      </c>
      <c r="I126" t="str">
        <f>IF(piastek[[#This Row],[mag koskta przed]] &lt; $P$1,IF(piastek[[#This Row],[mag orzech przed]]&lt;$P$2, IF(piastek[[#This Row],[mag mial przed]] &lt;$P$3, "-", "mial"), "orzech"),"kostka")</f>
        <v>mial</v>
      </c>
      <c r="J126">
        <f>IF(piastek[[#This Row],[Typ spalania]] = "kostka", piastek[[#This Row],[mag koskta przed]]-$P$1, piastek[[#This Row],[mag koskta przed]])</f>
        <v>112</v>
      </c>
      <c r="K126">
        <f>IF(piastek[[#This Row],[Typ spalania]] = "orzech", piastek[[#This Row],[mag orzech przed]]-$P$2, piastek[[#This Row],[mag orzech przed]])</f>
        <v>204</v>
      </c>
      <c r="L126">
        <f>IF(piastek[[#This Row],[Typ spalania]] = "mial", piastek[[#This Row],[mag mial przed]]-$P$3, piastek[[#This Row],[mag mial przed]])</f>
        <v>1047</v>
      </c>
    </row>
    <row r="127" spans="1:12" x14ac:dyDescent="0.45">
      <c r="A127">
        <v>83</v>
      </c>
      <c r="B127">
        <v>81</v>
      </c>
      <c r="C127">
        <v>1</v>
      </c>
      <c r="D127">
        <f t="shared" si="1"/>
        <v>125</v>
      </c>
      <c r="E127" s="1">
        <v>42051</v>
      </c>
      <c r="F127">
        <f>J126+piastek[[#This Row],[Ton kostak]]</f>
        <v>195</v>
      </c>
      <c r="G127">
        <f>K126+piastek[[#This Row],[Ton orzech]]</f>
        <v>285</v>
      </c>
      <c r="H127">
        <f>L126+piastek[[#This Row],[Ton mial]]</f>
        <v>1048</v>
      </c>
      <c r="I127" t="str">
        <f>IF(piastek[[#This Row],[mag koskta przed]] &lt; $P$1,IF(piastek[[#This Row],[mag orzech przed]]&lt;$P$2, IF(piastek[[#This Row],[mag mial przed]] &lt;$P$3, "-", "mial"), "orzech"),"kostka")</f>
        <v>orzech</v>
      </c>
      <c r="J127">
        <f>IF(piastek[[#This Row],[Typ spalania]] = "kostka", piastek[[#This Row],[mag koskta przed]]-$P$1, piastek[[#This Row],[mag koskta przed]])</f>
        <v>195</v>
      </c>
      <c r="K127">
        <f>IF(piastek[[#This Row],[Typ spalania]] = "orzech", piastek[[#This Row],[mag orzech przed]]-$P$2, piastek[[#This Row],[mag orzech przed]])</f>
        <v>25</v>
      </c>
      <c r="L127">
        <f>IF(piastek[[#This Row],[Typ spalania]] = "mial", piastek[[#This Row],[mag mial przed]]-$P$3, piastek[[#This Row],[mag mial przed]])</f>
        <v>1048</v>
      </c>
    </row>
    <row r="128" spans="1:12" x14ac:dyDescent="0.45">
      <c r="A128">
        <v>43</v>
      </c>
      <c r="B128">
        <v>109</v>
      </c>
      <c r="C128">
        <v>50</v>
      </c>
      <c r="D128">
        <f t="shared" si="1"/>
        <v>126</v>
      </c>
      <c r="E128" s="1">
        <v>42052</v>
      </c>
      <c r="F128">
        <f>J127+piastek[[#This Row],[Ton kostak]]</f>
        <v>238</v>
      </c>
      <c r="G128">
        <f>K127+piastek[[#This Row],[Ton orzech]]</f>
        <v>134</v>
      </c>
      <c r="H128">
        <f>L127+piastek[[#This Row],[Ton mial]]</f>
        <v>1098</v>
      </c>
      <c r="I128" t="str">
        <f>IF(piastek[[#This Row],[mag koskta przed]] &lt; $P$1,IF(piastek[[#This Row],[mag orzech przed]]&lt;$P$2, IF(piastek[[#This Row],[mag mial przed]] &lt;$P$3, "-", "mial"), "orzech"),"kostka")</f>
        <v>kostka</v>
      </c>
      <c r="J128">
        <f>IF(piastek[[#This Row],[Typ spalania]] = "kostka", piastek[[#This Row],[mag koskta przed]]-$P$1, piastek[[#This Row],[mag koskta przed]])</f>
        <v>38</v>
      </c>
      <c r="K128">
        <f>IF(piastek[[#This Row],[Typ spalania]] = "orzech", piastek[[#This Row],[mag orzech przed]]-$P$2, piastek[[#This Row],[mag orzech przed]])</f>
        <v>134</v>
      </c>
      <c r="L128">
        <f>IF(piastek[[#This Row],[Typ spalania]] = "mial", piastek[[#This Row],[mag mial przed]]-$P$3, piastek[[#This Row],[mag mial przed]])</f>
        <v>1098</v>
      </c>
    </row>
    <row r="129" spans="1:12" x14ac:dyDescent="0.45">
      <c r="A129">
        <v>52</v>
      </c>
      <c r="B129">
        <v>110</v>
      </c>
      <c r="C129">
        <v>19</v>
      </c>
      <c r="D129">
        <f t="shared" si="1"/>
        <v>127</v>
      </c>
      <c r="E129" s="1">
        <v>42053</v>
      </c>
      <c r="F129">
        <f>J128+piastek[[#This Row],[Ton kostak]]</f>
        <v>90</v>
      </c>
      <c r="G129">
        <f>K128+piastek[[#This Row],[Ton orzech]]</f>
        <v>244</v>
      </c>
      <c r="H129">
        <f>L128+piastek[[#This Row],[Ton mial]]</f>
        <v>1117</v>
      </c>
      <c r="I129" t="str">
        <f>IF(piastek[[#This Row],[mag koskta przed]] &lt; $P$1,IF(piastek[[#This Row],[mag orzech przed]]&lt;$P$2, IF(piastek[[#This Row],[mag mial przed]] &lt;$P$3, "-", "mial"), "orzech"),"kostka")</f>
        <v>mial</v>
      </c>
      <c r="J129">
        <f>IF(piastek[[#This Row],[Typ spalania]] = "kostka", piastek[[#This Row],[mag koskta przed]]-$P$1, piastek[[#This Row],[mag koskta przed]])</f>
        <v>90</v>
      </c>
      <c r="K129">
        <f>IF(piastek[[#This Row],[Typ spalania]] = "orzech", piastek[[#This Row],[mag orzech przed]]-$P$2, piastek[[#This Row],[mag orzech przed]])</f>
        <v>244</v>
      </c>
      <c r="L129">
        <f>IF(piastek[[#This Row],[Typ spalania]] = "mial", piastek[[#This Row],[mag mial przed]]-$P$3, piastek[[#This Row],[mag mial przed]])</f>
        <v>797</v>
      </c>
    </row>
    <row r="130" spans="1:12" x14ac:dyDescent="0.45">
      <c r="A130">
        <v>104</v>
      </c>
      <c r="B130">
        <v>132</v>
      </c>
      <c r="C130">
        <v>57</v>
      </c>
      <c r="D130">
        <f t="shared" si="1"/>
        <v>128</v>
      </c>
      <c r="E130" s="1">
        <v>42054</v>
      </c>
      <c r="F130">
        <f>J129+piastek[[#This Row],[Ton kostak]]</f>
        <v>194</v>
      </c>
      <c r="G130">
        <f>K129+piastek[[#This Row],[Ton orzech]]</f>
        <v>376</v>
      </c>
      <c r="H130">
        <f>L129+piastek[[#This Row],[Ton mial]]</f>
        <v>854</v>
      </c>
      <c r="I130" t="str">
        <f>IF(piastek[[#This Row],[mag koskta przed]] &lt; $P$1,IF(piastek[[#This Row],[mag orzech przed]]&lt;$P$2, IF(piastek[[#This Row],[mag mial przed]] &lt;$P$3, "-", "mial"), "orzech"),"kostka")</f>
        <v>orzech</v>
      </c>
      <c r="J130">
        <f>IF(piastek[[#This Row],[Typ spalania]] = "kostka", piastek[[#This Row],[mag koskta przed]]-$P$1, piastek[[#This Row],[mag koskta przed]])</f>
        <v>194</v>
      </c>
      <c r="K130">
        <f>IF(piastek[[#This Row],[Typ spalania]] = "orzech", piastek[[#This Row],[mag orzech przed]]-$P$2, piastek[[#This Row],[mag orzech przed]])</f>
        <v>116</v>
      </c>
      <c r="L130">
        <f>IF(piastek[[#This Row],[Typ spalania]] = "mial", piastek[[#This Row],[mag mial przed]]-$P$3, piastek[[#This Row],[mag mial przed]])</f>
        <v>854</v>
      </c>
    </row>
    <row r="131" spans="1:12" x14ac:dyDescent="0.45">
      <c r="A131">
        <v>57</v>
      </c>
      <c r="B131">
        <v>150</v>
      </c>
      <c r="C131">
        <v>36</v>
      </c>
      <c r="D131">
        <f t="shared" si="1"/>
        <v>129</v>
      </c>
      <c r="E131" s="1">
        <v>42055</v>
      </c>
      <c r="F131">
        <f>J130+piastek[[#This Row],[Ton kostak]]</f>
        <v>251</v>
      </c>
      <c r="G131">
        <f>K130+piastek[[#This Row],[Ton orzech]]</f>
        <v>266</v>
      </c>
      <c r="H131">
        <f>L130+piastek[[#This Row],[Ton mial]]</f>
        <v>890</v>
      </c>
      <c r="I131" t="str">
        <f>IF(piastek[[#This Row],[mag koskta przed]] &lt; $P$1,IF(piastek[[#This Row],[mag orzech przed]]&lt;$P$2, IF(piastek[[#This Row],[mag mial przed]] &lt;$P$3, "-", "mial"), "orzech"),"kostka")</f>
        <v>kostka</v>
      </c>
      <c r="J131">
        <f>IF(piastek[[#This Row],[Typ spalania]] = "kostka", piastek[[#This Row],[mag koskta przed]]-$P$1, piastek[[#This Row],[mag koskta przed]])</f>
        <v>51</v>
      </c>
      <c r="K131">
        <f>IF(piastek[[#This Row],[Typ spalania]] = "orzech", piastek[[#This Row],[mag orzech przed]]-$P$2, piastek[[#This Row],[mag orzech przed]])</f>
        <v>266</v>
      </c>
      <c r="L131">
        <f>IF(piastek[[#This Row],[Typ spalania]] = "mial", piastek[[#This Row],[mag mial przed]]-$P$3, piastek[[#This Row],[mag mial przed]])</f>
        <v>890</v>
      </c>
    </row>
    <row r="132" spans="1:12" x14ac:dyDescent="0.45">
      <c r="A132">
        <v>86</v>
      </c>
      <c r="B132">
        <v>183</v>
      </c>
      <c r="C132">
        <v>0</v>
      </c>
      <c r="D132">
        <f t="shared" si="1"/>
        <v>130</v>
      </c>
      <c r="E132" s="1">
        <v>42056</v>
      </c>
      <c r="F132">
        <f>J131+piastek[[#This Row],[Ton kostak]]</f>
        <v>137</v>
      </c>
      <c r="G132">
        <f>K131+piastek[[#This Row],[Ton orzech]]</f>
        <v>449</v>
      </c>
      <c r="H132">
        <f>L131+piastek[[#This Row],[Ton mial]]</f>
        <v>890</v>
      </c>
      <c r="I132" t="str">
        <f>IF(piastek[[#This Row],[mag koskta przed]] &lt; $P$1,IF(piastek[[#This Row],[mag orzech przed]]&lt;$P$2, IF(piastek[[#This Row],[mag mial przed]] &lt;$P$3, "-", "mial"), "orzech"),"kostka")</f>
        <v>orzech</v>
      </c>
      <c r="J132">
        <f>IF(piastek[[#This Row],[Typ spalania]] = "kostka", piastek[[#This Row],[mag koskta przed]]-$P$1, piastek[[#This Row],[mag koskta przed]])</f>
        <v>137</v>
      </c>
      <c r="K132">
        <f>IF(piastek[[#This Row],[Typ spalania]] = "orzech", piastek[[#This Row],[mag orzech przed]]-$P$2, piastek[[#This Row],[mag orzech przed]])</f>
        <v>189</v>
      </c>
      <c r="L132">
        <f>IF(piastek[[#This Row],[Typ spalania]] = "mial", piastek[[#This Row],[mag mial przed]]-$P$3, piastek[[#This Row],[mag mial przed]])</f>
        <v>890</v>
      </c>
    </row>
    <row r="133" spans="1:12" x14ac:dyDescent="0.45">
      <c r="A133">
        <v>108</v>
      </c>
      <c r="B133">
        <v>20</v>
      </c>
      <c r="C133">
        <v>87</v>
      </c>
      <c r="D133">
        <f t="shared" ref="D133:D185" si="2">D132+1</f>
        <v>131</v>
      </c>
      <c r="E133" s="1">
        <v>42057</v>
      </c>
      <c r="F133">
        <f>J132+piastek[[#This Row],[Ton kostak]]</f>
        <v>245</v>
      </c>
      <c r="G133">
        <f>K132+piastek[[#This Row],[Ton orzech]]</f>
        <v>209</v>
      </c>
      <c r="H133">
        <f>L132+piastek[[#This Row],[Ton mial]]</f>
        <v>977</v>
      </c>
      <c r="I133" t="str">
        <f>IF(piastek[[#This Row],[mag koskta przed]] &lt; $P$1,IF(piastek[[#This Row],[mag orzech przed]]&lt;$P$2, IF(piastek[[#This Row],[mag mial przed]] &lt;$P$3, "-", "mial"), "orzech"),"kostka")</f>
        <v>kostka</v>
      </c>
      <c r="J133">
        <f>IF(piastek[[#This Row],[Typ spalania]] = "kostka", piastek[[#This Row],[mag koskta przed]]-$P$1, piastek[[#This Row],[mag koskta przed]])</f>
        <v>45</v>
      </c>
      <c r="K133">
        <f>IF(piastek[[#This Row],[Typ spalania]] = "orzech", piastek[[#This Row],[mag orzech przed]]-$P$2, piastek[[#This Row],[mag orzech przed]])</f>
        <v>209</v>
      </c>
      <c r="L133">
        <f>IF(piastek[[#This Row],[Typ spalania]] = "mial", piastek[[#This Row],[mag mial przed]]-$P$3, piastek[[#This Row],[mag mial przed]])</f>
        <v>977</v>
      </c>
    </row>
    <row r="134" spans="1:12" x14ac:dyDescent="0.45">
      <c r="A134">
        <v>102</v>
      </c>
      <c r="B134">
        <v>142</v>
      </c>
      <c r="C134">
        <v>20</v>
      </c>
      <c r="D134">
        <f t="shared" si="2"/>
        <v>132</v>
      </c>
      <c r="E134" s="1">
        <v>42058</v>
      </c>
      <c r="F134">
        <f>J133+piastek[[#This Row],[Ton kostak]]</f>
        <v>147</v>
      </c>
      <c r="G134">
        <f>K133+piastek[[#This Row],[Ton orzech]]</f>
        <v>351</v>
      </c>
      <c r="H134">
        <f>L133+piastek[[#This Row],[Ton mial]]</f>
        <v>997</v>
      </c>
      <c r="I134" t="str">
        <f>IF(piastek[[#This Row],[mag koskta przed]] &lt; $P$1,IF(piastek[[#This Row],[mag orzech przed]]&lt;$P$2, IF(piastek[[#This Row],[mag mial przed]] &lt;$P$3, "-", "mial"), "orzech"),"kostka")</f>
        <v>orzech</v>
      </c>
      <c r="J134">
        <f>IF(piastek[[#This Row],[Typ spalania]] = "kostka", piastek[[#This Row],[mag koskta przed]]-$P$1, piastek[[#This Row],[mag koskta przed]])</f>
        <v>147</v>
      </c>
      <c r="K134">
        <f>IF(piastek[[#This Row],[Typ spalania]] = "orzech", piastek[[#This Row],[mag orzech przed]]-$P$2, piastek[[#This Row],[mag orzech przed]])</f>
        <v>91</v>
      </c>
      <c r="L134">
        <f>IF(piastek[[#This Row],[Typ spalania]] = "mial", piastek[[#This Row],[mag mial przed]]-$P$3, piastek[[#This Row],[mag mial przed]])</f>
        <v>997</v>
      </c>
    </row>
    <row r="135" spans="1:12" x14ac:dyDescent="0.45">
      <c r="A135">
        <v>81</v>
      </c>
      <c r="B135">
        <v>133</v>
      </c>
      <c r="C135">
        <v>25</v>
      </c>
      <c r="D135">
        <f t="shared" si="2"/>
        <v>133</v>
      </c>
      <c r="E135" s="1">
        <v>42059</v>
      </c>
      <c r="F135">
        <f>J134+piastek[[#This Row],[Ton kostak]]</f>
        <v>228</v>
      </c>
      <c r="G135">
        <f>K134+piastek[[#This Row],[Ton orzech]]</f>
        <v>224</v>
      </c>
      <c r="H135">
        <f>L134+piastek[[#This Row],[Ton mial]]</f>
        <v>1022</v>
      </c>
      <c r="I135" t="str">
        <f>IF(piastek[[#This Row],[mag koskta przed]] &lt; $P$1,IF(piastek[[#This Row],[mag orzech przed]]&lt;$P$2, IF(piastek[[#This Row],[mag mial przed]] &lt;$P$3, "-", "mial"), "orzech"),"kostka")</f>
        <v>kostka</v>
      </c>
      <c r="J135">
        <f>IF(piastek[[#This Row],[Typ spalania]] = "kostka", piastek[[#This Row],[mag koskta przed]]-$P$1, piastek[[#This Row],[mag koskta przed]])</f>
        <v>28</v>
      </c>
      <c r="K135">
        <f>IF(piastek[[#This Row],[Typ spalania]] = "orzech", piastek[[#This Row],[mag orzech przed]]-$P$2, piastek[[#This Row],[mag orzech przed]])</f>
        <v>224</v>
      </c>
      <c r="L135">
        <f>IF(piastek[[#This Row],[Typ spalania]] = "mial", piastek[[#This Row],[mag mial przed]]-$P$3, piastek[[#This Row],[mag mial przed]])</f>
        <v>1022</v>
      </c>
    </row>
    <row r="136" spans="1:12" x14ac:dyDescent="0.45">
      <c r="A136">
        <v>59</v>
      </c>
      <c r="B136">
        <v>87</v>
      </c>
      <c r="C136">
        <v>10</v>
      </c>
      <c r="D136">
        <f t="shared" si="2"/>
        <v>134</v>
      </c>
      <c r="E136" s="1">
        <v>42060</v>
      </c>
      <c r="F136">
        <f>J135+piastek[[#This Row],[Ton kostak]]</f>
        <v>87</v>
      </c>
      <c r="G136">
        <f>K135+piastek[[#This Row],[Ton orzech]]</f>
        <v>311</v>
      </c>
      <c r="H136">
        <f>L135+piastek[[#This Row],[Ton mial]]</f>
        <v>1032</v>
      </c>
      <c r="I136" t="str">
        <f>IF(piastek[[#This Row],[mag koskta przed]] &lt; $P$1,IF(piastek[[#This Row],[mag orzech przed]]&lt;$P$2, IF(piastek[[#This Row],[mag mial przed]] &lt;$P$3, "-", "mial"), "orzech"),"kostka")</f>
        <v>orzech</v>
      </c>
      <c r="J136">
        <f>IF(piastek[[#This Row],[Typ spalania]] = "kostka", piastek[[#This Row],[mag koskta przed]]-$P$1, piastek[[#This Row],[mag koskta przed]])</f>
        <v>87</v>
      </c>
      <c r="K136">
        <f>IF(piastek[[#This Row],[Typ spalania]] = "orzech", piastek[[#This Row],[mag orzech przed]]-$P$2, piastek[[#This Row],[mag orzech przed]])</f>
        <v>51</v>
      </c>
      <c r="L136">
        <f>IF(piastek[[#This Row],[Typ spalania]] = "mial", piastek[[#This Row],[mag mial przed]]-$P$3, piastek[[#This Row],[mag mial przed]])</f>
        <v>1032</v>
      </c>
    </row>
    <row r="137" spans="1:12" x14ac:dyDescent="0.45">
      <c r="A137">
        <v>21</v>
      </c>
      <c r="B137">
        <v>75</v>
      </c>
      <c r="C137">
        <v>65</v>
      </c>
      <c r="D137">
        <f t="shared" si="2"/>
        <v>135</v>
      </c>
      <c r="E137" s="1">
        <v>42061</v>
      </c>
      <c r="F137">
        <f>J136+piastek[[#This Row],[Ton kostak]]</f>
        <v>108</v>
      </c>
      <c r="G137">
        <f>K136+piastek[[#This Row],[Ton orzech]]</f>
        <v>126</v>
      </c>
      <c r="H137">
        <f>L136+piastek[[#This Row],[Ton mial]]</f>
        <v>1097</v>
      </c>
      <c r="I137" t="str">
        <f>IF(piastek[[#This Row],[mag koskta przed]] &lt; $P$1,IF(piastek[[#This Row],[mag orzech przed]]&lt;$P$2, IF(piastek[[#This Row],[mag mial przed]] &lt;$P$3, "-", "mial"), "orzech"),"kostka")</f>
        <v>mial</v>
      </c>
      <c r="J137">
        <f>IF(piastek[[#This Row],[Typ spalania]] = "kostka", piastek[[#This Row],[mag koskta przed]]-$P$1, piastek[[#This Row],[mag koskta przed]])</f>
        <v>108</v>
      </c>
      <c r="K137">
        <f>IF(piastek[[#This Row],[Typ spalania]] = "orzech", piastek[[#This Row],[mag orzech przed]]-$P$2, piastek[[#This Row],[mag orzech przed]])</f>
        <v>126</v>
      </c>
      <c r="L137">
        <f>IF(piastek[[#This Row],[Typ spalania]] = "mial", piastek[[#This Row],[mag mial przed]]-$P$3, piastek[[#This Row],[mag mial przed]])</f>
        <v>777</v>
      </c>
    </row>
    <row r="138" spans="1:12" x14ac:dyDescent="0.45">
      <c r="A138">
        <v>79</v>
      </c>
      <c r="B138">
        <v>14</v>
      </c>
      <c r="C138">
        <v>27</v>
      </c>
      <c r="D138">
        <f t="shared" si="2"/>
        <v>136</v>
      </c>
      <c r="E138" s="1">
        <v>42062</v>
      </c>
      <c r="F138">
        <f>J137+piastek[[#This Row],[Ton kostak]]</f>
        <v>187</v>
      </c>
      <c r="G138">
        <f>K137+piastek[[#This Row],[Ton orzech]]</f>
        <v>140</v>
      </c>
      <c r="H138">
        <f>L137+piastek[[#This Row],[Ton mial]]</f>
        <v>804</v>
      </c>
      <c r="I138" t="str">
        <f>IF(piastek[[#This Row],[mag koskta przed]] &lt; $P$1,IF(piastek[[#This Row],[mag orzech przed]]&lt;$P$2, IF(piastek[[#This Row],[mag mial przed]] &lt;$P$3, "-", "mial"), "orzech"),"kostka")</f>
        <v>mial</v>
      </c>
      <c r="J138">
        <f>IF(piastek[[#This Row],[Typ spalania]] = "kostka", piastek[[#This Row],[mag koskta przed]]-$P$1, piastek[[#This Row],[mag koskta przed]])</f>
        <v>187</v>
      </c>
      <c r="K138">
        <f>IF(piastek[[#This Row],[Typ spalania]] = "orzech", piastek[[#This Row],[mag orzech przed]]-$P$2, piastek[[#This Row],[mag orzech przed]])</f>
        <v>140</v>
      </c>
      <c r="L138">
        <f>IF(piastek[[#This Row],[Typ spalania]] = "mial", piastek[[#This Row],[mag mial przed]]-$P$3, piastek[[#This Row],[mag mial przed]])</f>
        <v>484</v>
      </c>
    </row>
    <row r="139" spans="1:12" x14ac:dyDescent="0.45">
      <c r="A139">
        <v>56</v>
      </c>
      <c r="B139">
        <v>12</v>
      </c>
      <c r="C139">
        <v>25</v>
      </c>
      <c r="D139">
        <f t="shared" si="2"/>
        <v>137</v>
      </c>
      <c r="E139" s="1">
        <v>42063</v>
      </c>
      <c r="F139">
        <f>J138+piastek[[#This Row],[Ton kostak]]</f>
        <v>243</v>
      </c>
      <c r="G139">
        <f>K138+piastek[[#This Row],[Ton orzech]]</f>
        <v>152</v>
      </c>
      <c r="H139">
        <f>L138+piastek[[#This Row],[Ton mial]]</f>
        <v>509</v>
      </c>
      <c r="I139" t="str">
        <f>IF(piastek[[#This Row],[mag koskta przed]] &lt; $P$1,IF(piastek[[#This Row],[mag orzech przed]]&lt;$P$2, IF(piastek[[#This Row],[mag mial przed]] &lt;$P$3, "-", "mial"), "orzech"),"kostka")</f>
        <v>kostka</v>
      </c>
      <c r="J139">
        <f>IF(piastek[[#This Row],[Typ spalania]] = "kostka", piastek[[#This Row],[mag koskta przed]]-$P$1, piastek[[#This Row],[mag koskta przed]])</f>
        <v>43</v>
      </c>
      <c r="K139">
        <f>IF(piastek[[#This Row],[Typ spalania]] = "orzech", piastek[[#This Row],[mag orzech przed]]-$P$2, piastek[[#This Row],[mag orzech przed]])</f>
        <v>152</v>
      </c>
      <c r="L139">
        <f>IF(piastek[[#This Row],[Typ spalania]] = "mial", piastek[[#This Row],[mag mial przed]]-$P$3, piastek[[#This Row],[mag mial przed]])</f>
        <v>509</v>
      </c>
    </row>
    <row r="140" spans="1:12" x14ac:dyDescent="0.45">
      <c r="A140">
        <v>195</v>
      </c>
      <c r="B140">
        <v>90</v>
      </c>
      <c r="C140">
        <v>56</v>
      </c>
      <c r="D140">
        <f t="shared" si="2"/>
        <v>138</v>
      </c>
      <c r="E140" s="1">
        <v>42064</v>
      </c>
      <c r="F140">
        <f>J139+piastek[[#This Row],[Ton kostak]]</f>
        <v>238</v>
      </c>
      <c r="G140">
        <f>K139+piastek[[#This Row],[Ton orzech]]</f>
        <v>242</v>
      </c>
      <c r="H140">
        <f>L139+piastek[[#This Row],[Ton mial]]</f>
        <v>565</v>
      </c>
      <c r="I140" t="str">
        <f>IF(piastek[[#This Row],[mag koskta przed]] &lt; $P$1,IF(piastek[[#This Row],[mag orzech przed]]&lt;$P$2, IF(piastek[[#This Row],[mag mial przed]] &lt;$P$3, "-", "mial"), "orzech"),"kostka")</f>
        <v>kostka</v>
      </c>
      <c r="J140">
        <f>IF(piastek[[#This Row],[Typ spalania]] = "kostka", piastek[[#This Row],[mag koskta przed]]-$P$1, piastek[[#This Row],[mag koskta przed]])</f>
        <v>38</v>
      </c>
      <c r="K140">
        <f>IF(piastek[[#This Row],[Typ spalania]] = "orzech", piastek[[#This Row],[mag orzech przed]]-$P$2, piastek[[#This Row],[mag orzech przed]])</f>
        <v>242</v>
      </c>
      <c r="L140">
        <f>IF(piastek[[#This Row],[Typ spalania]] = "mial", piastek[[#This Row],[mag mial przed]]-$P$3, piastek[[#This Row],[mag mial przed]])</f>
        <v>565</v>
      </c>
    </row>
    <row r="141" spans="1:12" x14ac:dyDescent="0.45">
      <c r="A141">
        <v>113</v>
      </c>
      <c r="B141">
        <v>90</v>
      </c>
      <c r="C141">
        <v>24</v>
      </c>
      <c r="D141">
        <f t="shared" si="2"/>
        <v>139</v>
      </c>
      <c r="E141" s="1">
        <v>42065</v>
      </c>
      <c r="F141">
        <f>J140+piastek[[#This Row],[Ton kostak]]</f>
        <v>151</v>
      </c>
      <c r="G141">
        <f>K140+piastek[[#This Row],[Ton orzech]]</f>
        <v>332</v>
      </c>
      <c r="H141">
        <f>L140+piastek[[#This Row],[Ton mial]]</f>
        <v>589</v>
      </c>
      <c r="I141" t="str">
        <f>IF(piastek[[#This Row],[mag koskta przed]] &lt; $P$1,IF(piastek[[#This Row],[mag orzech przed]]&lt;$P$2, IF(piastek[[#This Row],[mag mial przed]] &lt;$P$3, "-", "mial"), "orzech"),"kostka")</f>
        <v>orzech</v>
      </c>
      <c r="J141">
        <f>IF(piastek[[#This Row],[Typ spalania]] = "kostka", piastek[[#This Row],[mag koskta przed]]-$P$1, piastek[[#This Row],[mag koskta przed]])</f>
        <v>151</v>
      </c>
      <c r="K141">
        <f>IF(piastek[[#This Row],[Typ spalania]] = "orzech", piastek[[#This Row],[mag orzech przed]]-$P$2, piastek[[#This Row],[mag orzech przed]])</f>
        <v>72</v>
      </c>
      <c r="L141">
        <f>IF(piastek[[#This Row],[Typ spalania]] = "mial", piastek[[#This Row],[mag mial przed]]-$P$3, piastek[[#This Row],[mag mial przed]])</f>
        <v>589</v>
      </c>
    </row>
    <row r="142" spans="1:12" x14ac:dyDescent="0.45">
      <c r="A142">
        <v>93</v>
      </c>
      <c r="B142">
        <v>139</v>
      </c>
      <c r="C142">
        <v>47</v>
      </c>
      <c r="D142">
        <f t="shared" si="2"/>
        <v>140</v>
      </c>
      <c r="E142" s="1">
        <v>42066</v>
      </c>
      <c r="F142">
        <f>J141+piastek[[#This Row],[Ton kostak]]</f>
        <v>244</v>
      </c>
      <c r="G142">
        <f>K141+piastek[[#This Row],[Ton orzech]]</f>
        <v>211</v>
      </c>
      <c r="H142">
        <f>L141+piastek[[#This Row],[Ton mial]]</f>
        <v>636</v>
      </c>
      <c r="I142" t="str">
        <f>IF(piastek[[#This Row],[mag koskta przed]] &lt; $P$1,IF(piastek[[#This Row],[mag orzech przed]]&lt;$P$2, IF(piastek[[#This Row],[mag mial przed]] &lt;$P$3, "-", "mial"), "orzech"),"kostka")</f>
        <v>kostka</v>
      </c>
      <c r="J142">
        <f>IF(piastek[[#This Row],[Typ spalania]] = "kostka", piastek[[#This Row],[mag koskta przed]]-$P$1, piastek[[#This Row],[mag koskta przed]])</f>
        <v>44</v>
      </c>
      <c r="K142">
        <f>IF(piastek[[#This Row],[Typ spalania]] = "orzech", piastek[[#This Row],[mag orzech przed]]-$P$2, piastek[[#This Row],[mag orzech przed]])</f>
        <v>211</v>
      </c>
      <c r="L142">
        <f>IF(piastek[[#This Row],[Typ spalania]] = "mial", piastek[[#This Row],[mag mial przed]]-$P$3, piastek[[#This Row],[mag mial przed]])</f>
        <v>636</v>
      </c>
    </row>
    <row r="143" spans="1:12" x14ac:dyDescent="0.45">
      <c r="A143">
        <v>93</v>
      </c>
      <c r="B143">
        <v>147</v>
      </c>
      <c r="C143">
        <v>26</v>
      </c>
      <c r="D143">
        <f t="shared" si="2"/>
        <v>141</v>
      </c>
      <c r="E143" s="1">
        <v>42067</v>
      </c>
      <c r="F143">
        <f>J142+piastek[[#This Row],[Ton kostak]]</f>
        <v>137</v>
      </c>
      <c r="G143">
        <f>K142+piastek[[#This Row],[Ton orzech]]</f>
        <v>358</v>
      </c>
      <c r="H143">
        <f>L142+piastek[[#This Row],[Ton mial]]</f>
        <v>662</v>
      </c>
      <c r="I143" t="str">
        <f>IF(piastek[[#This Row],[mag koskta przed]] &lt; $P$1,IF(piastek[[#This Row],[mag orzech przed]]&lt;$P$2, IF(piastek[[#This Row],[mag mial przed]] &lt;$P$3, "-", "mial"), "orzech"),"kostka")</f>
        <v>orzech</v>
      </c>
      <c r="J143">
        <f>IF(piastek[[#This Row],[Typ spalania]] = "kostka", piastek[[#This Row],[mag koskta przed]]-$P$1, piastek[[#This Row],[mag koskta przed]])</f>
        <v>137</v>
      </c>
      <c r="K143">
        <f>IF(piastek[[#This Row],[Typ spalania]] = "orzech", piastek[[#This Row],[mag orzech przed]]-$P$2, piastek[[#This Row],[mag orzech przed]])</f>
        <v>98</v>
      </c>
      <c r="L143">
        <f>IF(piastek[[#This Row],[Typ spalania]] = "mial", piastek[[#This Row],[mag mial przed]]-$P$3, piastek[[#This Row],[mag mial przed]])</f>
        <v>662</v>
      </c>
    </row>
    <row r="144" spans="1:12" x14ac:dyDescent="0.45">
      <c r="A144">
        <v>79</v>
      </c>
      <c r="B144">
        <v>145</v>
      </c>
      <c r="C144">
        <v>36</v>
      </c>
      <c r="D144">
        <f t="shared" si="2"/>
        <v>142</v>
      </c>
      <c r="E144" s="1">
        <v>42068</v>
      </c>
      <c r="F144">
        <f>J143+piastek[[#This Row],[Ton kostak]]</f>
        <v>216</v>
      </c>
      <c r="G144">
        <f>K143+piastek[[#This Row],[Ton orzech]]</f>
        <v>243</v>
      </c>
      <c r="H144">
        <f>L143+piastek[[#This Row],[Ton mial]]</f>
        <v>698</v>
      </c>
      <c r="I144" t="str">
        <f>IF(piastek[[#This Row],[mag koskta przed]] &lt; $P$1,IF(piastek[[#This Row],[mag orzech przed]]&lt;$P$2, IF(piastek[[#This Row],[mag mial przed]] &lt;$P$3, "-", "mial"), "orzech"),"kostka")</f>
        <v>kostka</v>
      </c>
      <c r="J144">
        <f>IF(piastek[[#This Row],[Typ spalania]] = "kostka", piastek[[#This Row],[mag koskta przed]]-$P$1, piastek[[#This Row],[mag koskta przed]])</f>
        <v>16</v>
      </c>
      <c r="K144">
        <f>IF(piastek[[#This Row],[Typ spalania]] = "orzech", piastek[[#This Row],[mag orzech przed]]-$P$2, piastek[[#This Row],[mag orzech przed]])</f>
        <v>243</v>
      </c>
      <c r="L144">
        <f>IF(piastek[[#This Row],[Typ spalania]] = "mial", piastek[[#This Row],[mag mial przed]]-$P$3, piastek[[#This Row],[mag mial przed]])</f>
        <v>698</v>
      </c>
    </row>
    <row r="145" spans="1:12" x14ac:dyDescent="0.45">
      <c r="A145">
        <v>148</v>
      </c>
      <c r="B145">
        <v>127</v>
      </c>
      <c r="C145">
        <v>27</v>
      </c>
      <c r="D145">
        <f t="shared" si="2"/>
        <v>143</v>
      </c>
      <c r="E145" s="1">
        <v>42069</v>
      </c>
      <c r="F145">
        <f>J144+piastek[[#This Row],[Ton kostak]]</f>
        <v>164</v>
      </c>
      <c r="G145">
        <f>K144+piastek[[#This Row],[Ton orzech]]</f>
        <v>370</v>
      </c>
      <c r="H145">
        <f>L144+piastek[[#This Row],[Ton mial]]</f>
        <v>725</v>
      </c>
      <c r="I145" t="str">
        <f>IF(piastek[[#This Row],[mag koskta przed]] &lt; $P$1,IF(piastek[[#This Row],[mag orzech przed]]&lt;$P$2, IF(piastek[[#This Row],[mag mial przed]] &lt;$P$3, "-", "mial"), "orzech"),"kostka")</f>
        <v>orzech</v>
      </c>
      <c r="J145">
        <f>IF(piastek[[#This Row],[Typ spalania]] = "kostka", piastek[[#This Row],[mag koskta przed]]-$P$1, piastek[[#This Row],[mag koskta przed]])</f>
        <v>164</v>
      </c>
      <c r="K145">
        <f>IF(piastek[[#This Row],[Typ spalania]] = "orzech", piastek[[#This Row],[mag orzech przed]]-$P$2, piastek[[#This Row],[mag orzech przed]])</f>
        <v>110</v>
      </c>
      <c r="L145">
        <f>IF(piastek[[#This Row],[Typ spalania]] = "mial", piastek[[#This Row],[mag mial przed]]-$P$3, piastek[[#This Row],[mag mial przed]])</f>
        <v>725</v>
      </c>
    </row>
    <row r="146" spans="1:12" x14ac:dyDescent="0.45">
      <c r="A146">
        <v>132</v>
      </c>
      <c r="B146">
        <v>128</v>
      </c>
      <c r="C146">
        <v>37</v>
      </c>
      <c r="D146">
        <f t="shared" si="2"/>
        <v>144</v>
      </c>
      <c r="E146" s="1">
        <v>42070</v>
      </c>
      <c r="F146">
        <f>J145+piastek[[#This Row],[Ton kostak]]</f>
        <v>296</v>
      </c>
      <c r="G146">
        <f>K145+piastek[[#This Row],[Ton orzech]]</f>
        <v>238</v>
      </c>
      <c r="H146">
        <f>L145+piastek[[#This Row],[Ton mial]]</f>
        <v>762</v>
      </c>
      <c r="I146" t="str">
        <f>IF(piastek[[#This Row],[mag koskta przed]] &lt; $P$1,IF(piastek[[#This Row],[mag orzech przed]]&lt;$P$2, IF(piastek[[#This Row],[mag mial przed]] &lt;$P$3, "-", "mial"), "orzech"),"kostka")</f>
        <v>kostka</v>
      </c>
      <c r="J146">
        <f>IF(piastek[[#This Row],[Typ spalania]] = "kostka", piastek[[#This Row],[mag koskta przed]]-$P$1, piastek[[#This Row],[mag koskta przed]])</f>
        <v>96</v>
      </c>
      <c r="K146">
        <f>IF(piastek[[#This Row],[Typ spalania]] = "orzech", piastek[[#This Row],[mag orzech przed]]-$P$2, piastek[[#This Row],[mag orzech przed]])</f>
        <v>238</v>
      </c>
      <c r="L146">
        <f>IF(piastek[[#This Row],[Typ spalania]] = "mial", piastek[[#This Row],[mag mial przed]]-$P$3, piastek[[#This Row],[mag mial przed]])</f>
        <v>762</v>
      </c>
    </row>
    <row r="147" spans="1:12" x14ac:dyDescent="0.45">
      <c r="A147">
        <v>22</v>
      </c>
      <c r="B147">
        <v>115</v>
      </c>
      <c r="C147">
        <v>28</v>
      </c>
      <c r="D147">
        <f t="shared" si="2"/>
        <v>145</v>
      </c>
      <c r="E147" s="1">
        <v>42071</v>
      </c>
      <c r="F147">
        <f>J146+piastek[[#This Row],[Ton kostak]]</f>
        <v>118</v>
      </c>
      <c r="G147">
        <f>K146+piastek[[#This Row],[Ton orzech]]</f>
        <v>353</v>
      </c>
      <c r="H147">
        <f>L146+piastek[[#This Row],[Ton mial]]</f>
        <v>790</v>
      </c>
      <c r="I147" t="str">
        <f>IF(piastek[[#This Row],[mag koskta przed]] &lt; $P$1,IF(piastek[[#This Row],[mag orzech przed]]&lt;$P$2, IF(piastek[[#This Row],[mag mial przed]] &lt;$P$3, "-", "mial"), "orzech"),"kostka")</f>
        <v>orzech</v>
      </c>
      <c r="J147">
        <f>IF(piastek[[#This Row],[Typ spalania]] = "kostka", piastek[[#This Row],[mag koskta przed]]-$P$1, piastek[[#This Row],[mag koskta przed]])</f>
        <v>118</v>
      </c>
      <c r="K147">
        <f>IF(piastek[[#This Row],[Typ spalania]] = "orzech", piastek[[#This Row],[mag orzech przed]]-$P$2, piastek[[#This Row],[mag orzech przed]])</f>
        <v>93</v>
      </c>
      <c r="L147">
        <f>IF(piastek[[#This Row],[Typ spalania]] = "mial", piastek[[#This Row],[mag mial przed]]-$P$3, piastek[[#This Row],[mag mial przed]])</f>
        <v>790</v>
      </c>
    </row>
    <row r="148" spans="1:12" x14ac:dyDescent="0.45">
      <c r="A148">
        <v>50</v>
      </c>
      <c r="B148">
        <v>99</v>
      </c>
      <c r="C148">
        <v>78</v>
      </c>
      <c r="D148">
        <f t="shared" si="2"/>
        <v>146</v>
      </c>
      <c r="E148" s="1">
        <v>42072</v>
      </c>
      <c r="F148">
        <f>J147+piastek[[#This Row],[Ton kostak]]</f>
        <v>168</v>
      </c>
      <c r="G148">
        <f>K147+piastek[[#This Row],[Ton orzech]]</f>
        <v>192</v>
      </c>
      <c r="H148">
        <f>L147+piastek[[#This Row],[Ton mial]]</f>
        <v>868</v>
      </c>
      <c r="I148" t="str">
        <f>IF(piastek[[#This Row],[mag koskta przed]] &lt; $P$1,IF(piastek[[#This Row],[mag orzech przed]]&lt;$P$2, IF(piastek[[#This Row],[mag mial przed]] &lt;$P$3, "-", "mial"), "orzech"),"kostka")</f>
        <v>mial</v>
      </c>
      <c r="J148">
        <f>IF(piastek[[#This Row],[Typ spalania]] = "kostka", piastek[[#This Row],[mag koskta przed]]-$P$1, piastek[[#This Row],[mag koskta przed]])</f>
        <v>168</v>
      </c>
      <c r="K148">
        <f>IF(piastek[[#This Row],[Typ spalania]] = "orzech", piastek[[#This Row],[mag orzech przed]]-$P$2, piastek[[#This Row],[mag orzech przed]])</f>
        <v>192</v>
      </c>
      <c r="L148">
        <f>IF(piastek[[#This Row],[Typ spalania]] = "mial", piastek[[#This Row],[mag mial przed]]-$P$3, piastek[[#This Row],[mag mial przed]])</f>
        <v>548</v>
      </c>
    </row>
    <row r="149" spans="1:12" x14ac:dyDescent="0.45">
      <c r="A149">
        <v>178</v>
      </c>
      <c r="B149">
        <v>146</v>
      </c>
      <c r="C149">
        <v>75</v>
      </c>
      <c r="D149">
        <f t="shared" si="2"/>
        <v>147</v>
      </c>
      <c r="E149" s="1">
        <v>42073</v>
      </c>
      <c r="F149">
        <f>J148+piastek[[#This Row],[Ton kostak]]</f>
        <v>346</v>
      </c>
      <c r="G149">
        <f>K148+piastek[[#This Row],[Ton orzech]]</f>
        <v>338</v>
      </c>
      <c r="H149">
        <f>L148+piastek[[#This Row],[Ton mial]]</f>
        <v>623</v>
      </c>
      <c r="I149" t="str">
        <f>IF(piastek[[#This Row],[mag koskta przed]] &lt; $P$1,IF(piastek[[#This Row],[mag orzech przed]]&lt;$P$2, IF(piastek[[#This Row],[mag mial przed]] &lt;$P$3, "-", "mial"), "orzech"),"kostka")</f>
        <v>kostka</v>
      </c>
      <c r="J149">
        <f>IF(piastek[[#This Row],[Typ spalania]] = "kostka", piastek[[#This Row],[mag koskta przed]]-$P$1, piastek[[#This Row],[mag koskta przed]])</f>
        <v>146</v>
      </c>
      <c r="K149">
        <f>IF(piastek[[#This Row],[Typ spalania]] = "orzech", piastek[[#This Row],[mag orzech przed]]-$P$2, piastek[[#This Row],[mag orzech przed]])</f>
        <v>338</v>
      </c>
      <c r="L149">
        <f>IF(piastek[[#This Row],[Typ spalania]] = "mial", piastek[[#This Row],[mag mial przed]]-$P$3, piastek[[#This Row],[mag mial przed]])</f>
        <v>623</v>
      </c>
    </row>
    <row r="150" spans="1:12" x14ac:dyDescent="0.45">
      <c r="A150">
        <v>97</v>
      </c>
      <c r="B150">
        <v>135</v>
      </c>
      <c r="C150">
        <v>66</v>
      </c>
      <c r="D150">
        <f t="shared" si="2"/>
        <v>148</v>
      </c>
      <c r="E150" s="1">
        <v>42074</v>
      </c>
      <c r="F150">
        <f>J149+piastek[[#This Row],[Ton kostak]]</f>
        <v>243</v>
      </c>
      <c r="G150">
        <f>K149+piastek[[#This Row],[Ton orzech]]</f>
        <v>473</v>
      </c>
      <c r="H150">
        <f>L149+piastek[[#This Row],[Ton mial]]</f>
        <v>689</v>
      </c>
      <c r="I150" t="str">
        <f>IF(piastek[[#This Row],[mag koskta przed]] &lt; $P$1,IF(piastek[[#This Row],[mag orzech przed]]&lt;$P$2, IF(piastek[[#This Row],[mag mial przed]] &lt;$P$3, "-", "mial"), "orzech"),"kostka")</f>
        <v>kostka</v>
      </c>
      <c r="J150">
        <f>IF(piastek[[#This Row],[Typ spalania]] = "kostka", piastek[[#This Row],[mag koskta przed]]-$P$1, piastek[[#This Row],[mag koskta przed]])</f>
        <v>43</v>
      </c>
      <c r="K150">
        <f>IF(piastek[[#This Row],[Typ spalania]] = "orzech", piastek[[#This Row],[mag orzech przed]]-$P$2, piastek[[#This Row],[mag orzech przed]])</f>
        <v>473</v>
      </c>
      <c r="L150">
        <f>IF(piastek[[#This Row],[Typ spalania]] = "mial", piastek[[#This Row],[mag mial przed]]-$P$3, piastek[[#This Row],[mag mial przed]])</f>
        <v>689</v>
      </c>
    </row>
    <row r="151" spans="1:12" x14ac:dyDescent="0.45">
      <c r="A151">
        <v>138</v>
      </c>
      <c r="B151">
        <v>160</v>
      </c>
      <c r="C151">
        <v>6</v>
      </c>
      <c r="D151">
        <f t="shared" si="2"/>
        <v>149</v>
      </c>
      <c r="E151" s="1">
        <v>42075</v>
      </c>
      <c r="F151">
        <f>J150+piastek[[#This Row],[Ton kostak]]</f>
        <v>181</v>
      </c>
      <c r="G151">
        <f>K150+piastek[[#This Row],[Ton orzech]]</f>
        <v>633</v>
      </c>
      <c r="H151">
        <f>L150+piastek[[#This Row],[Ton mial]]</f>
        <v>695</v>
      </c>
      <c r="I151" t="str">
        <f>IF(piastek[[#This Row],[mag koskta przed]] &lt; $P$1,IF(piastek[[#This Row],[mag orzech przed]]&lt;$P$2, IF(piastek[[#This Row],[mag mial przed]] &lt;$P$3, "-", "mial"), "orzech"),"kostka")</f>
        <v>orzech</v>
      </c>
      <c r="J151">
        <f>IF(piastek[[#This Row],[Typ spalania]] = "kostka", piastek[[#This Row],[mag koskta przed]]-$P$1, piastek[[#This Row],[mag koskta przed]])</f>
        <v>181</v>
      </c>
      <c r="K151">
        <f>IF(piastek[[#This Row],[Typ spalania]] = "orzech", piastek[[#This Row],[mag orzech przed]]-$P$2, piastek[[#This Row],[mag orzech przed]])</f>
        <v>373</v>
      </c>
      <c r="L151">
        <f>IF(piastek[[#This Row],[Typ spalania]] = "mial", piastek[[#This Row],[mag mial przed]]-$P$3, piastek[[#This Row],[mag mial przed]])</f>
        <v>695</v>
      </c>
    </row>
    <row r="152" spans="1:12" x14ac:dyDescent="0.45">
      <c r="A152">
        <v>194</v>
      </c>
      <c r="B152">
        <v>87</v>
      </c>
      <c r="C152">
        <v>60</v>
      </c>
      <c r="D152">
        <f t="shared" si="2"/>
        <v>150</v>
      </c>
      <c r="E152" s="1">
        <v>42076</v>
      </c>
      <c r="F152">
        <f>J151+piastek[[#This Row],[Ton kostak]]</f>
        <v>375</v>
      </c>
      <c r="G152">
        <f>K151+piastek[[#This Row],[Ton orzech]]</f>
        <v>460</v>
      </c>
      <c r="H152">
        <f>L151+piastek[[#This Row],[Ton mial]]</f>
        <v>755</v>
      </c>
      <c r="I152" t="str">
        <f>IF(piastek[[#This Row],[mag koskta przed]] &lt; $P$1,IF(piastek[[#This Row],[mag orzech przed]]&lt;$P$2, IF(piastek[[#This Row],[mag mial przed]] &lt;$P$3, "-", "mial"), "orzech"),"kostka")</f>
        <v>kostka</v>
      </c>
      <c r="J152">
        <f>IF(piastek[[#This Row],[Typ spalania]] = "kostka", piastek[[#This Row],[mag koskta przed]]-$P$1, piastek[[#This Row],[mag koskta przed]])</f>
        <v>175</v>
      </c>
      <c r="K152">
        <f>IF(piastek[[#This Row],[Typ spalania]] = "orzech", piastek[[#This Row],[mag orzech przed]]-$P$2, piastek[[#This Row],[mag orzech przed]])</f>
        <v>460</v>
      </c>
      <c r="L152">
        <f>IF(piastek[[#This Row],[Typ spalania]] = "mial", piastek[[#This Row],[mag mial przed]]-$P$3, piastek[[#This Row],[mag mial przed]])</f>
        <v>755</v>
      </c>
    </row>
    <row r="153" spans="1:12" x14ac:dyDescent="0.45">
      <c r="A153">
        <v>86</v>
      </c>
      <c r="B153">
        <v>21</v>
      </c>
      <c r="C153">
        <v>45</v>
      </c>
      <c r="D153">
        <f t="shared" si="2"/>
        <v>151</v>
      </c>
      <c r="E153" s="1">
        <v>42077</v>
      </c>
      <c r="F153">
        <f>J152+piastek[[#This Row],[Ton kostak]]</f>
        <v>261</v>
      </c>
      <c r="G153">
        <f>K152+piastek[[#This Row],[Ton orzech]]</f>
        <v>481</v>
      </c>
      <c r="H153">
        <f>L152+piastek[[#This Row],[Ton mial]]</f>
        <v>800</v>
      </c>
      <c r="I153" t="str">
        <f>IF(piastek[[#This Row],[mag koskta przed]] &lt; $P$1,IF(piastek[[#This Row],[mag orzech przed]]&lt;$P$2, IF(piastek[[#This Row],[mag mial przed]] &lt;$P$3, "-", "mial"), "orzech"),"kostka")</f>
        <v>kostka</v>
      </c>
      <c r="J153">
        <f>IF(piastek[[#This Row],[Typ spalania]] = "kostka", piastek[[#This Row],[mag koskta przed]]-$P$1, piastek[[#This Row],[mag koskta przed]])</f>
        <v>61</v>
      </c>
      <c r="K153">
        <f>IF(piastek[[#This Row],[Typ spalania]] = "orzech", piastek[[#This Row],[mag orzech przed]]-$P$2, piastek[[#This Row],[mag orzech przed]])</f>
        <v>481</v>
      </c>
      <c r="L153">
        <f>IF(piastek[[#This Row],[Typ spalania]] = "mial", piastek[[#This Row],[mag mial przed]]-$P$3, piastek[[#This Row],[mag mial przed]])</f>
        <v>800</v>
      </c>
    </row>
    <row r="154" spans="1:12" x14ac:dyDescent="0.45">
      <c r="A154">
        <v>26</v>
      </c>
      <c r="B154">
        <v>60</v>
      </c>
      <c r="C154">
        <v>44</v>
      </c>
      <c r="D154">
        <f t="shared" si="2"/>
        <v>152</v>
      </c>
      <c r="E154" s="1">
        <v>42078</v>
      </c>
      <c r="F154">
        <f>J153+piastek[[#This Row],[Ton kostak]]</f>
        <v>87</v>
      </c>
      <c r="G154">
        <f>K153+piastek[[#This Row],[Ton orzech]]</f>
        <v>541</v>
      </c>
      <c r="H154">
        <f>L153+piastek[[#This Row],[Ton mial]]</f>
        <v>844</v>
      </c>
      <c r="I154" t="str">
        <f>IF(piastek[[#This Row],[mag koskta przed]] &lt; $P$1,IF(piastek[[#This Row],[mag orzech przed]]&lt;$P$2, IF(piastek[[#This Row],[mag mial przed]] &lt;$P$3, "-", "mial"), "orzech"),"kostka")</f>
        <v>orzech</v>
      </c>
      <c r="J154">
        <f>IF(piastek[[#This Row],[Typ spalania]] = "kostka", piastek[[#This Row],[mag koskta przed]]-$P$1, piastek[[#This Row],[mag koskta przed]])</f>
        <v>87</v>
      </c>
      <c r="K154">
        <f>IF(piastek[[#This Row],[Typ spalania]] = "orzech", piastek[[#This Row],[mag orzech przed]]-$P$2, piastek[[#This Row],[mag orzech przed]])</f>
        <v>281</v>
      </c>
      <c r="L154">
        <f>IF(piastek[[#This Row],[Typ spalania]] = "mial", piastek[[#This Row],[mag mial przed]]-$P$3, piastek[[#This Row],[mag mial przed]])</f>
        <v>844</v>
      </c>
    </row>
    <row r="155" spans="1:12" x14ac:dyDescent="0.45">
      <c r="A155">
        <v>28</v>
      </c>
      <c r="B155">
        <v>35</v>
      </c>
      <c r="C155">
        <v>96</v>
      </c>
      <c r="D155">
        <f t="shared" si="2"/>
        <v>153</v>
      </c>
      <c r="E155" s="1">
        <v>42079</v>
      </c>
      <c r="F155">
        <f>J154+piastek[[#This Row],[Ton kostak]]</f>
        <v>115</v>
      </c>
      <c r="G155">
        <f>K154+piastek[[#This Row],[Ton orzech]]</f>
        <v>316</v>
      </c>
      <c r="H155">
        <f>L154+piastek[[#This Row],[Ton mial]]</f>
        <v>940</v>
      </c>
      <c r="I155" t="str">
        <f>IF(piastek[[#This Row],[mag koskta przed]] &lt; $P$1,IF(piastek[[#This Row],[mag orzech przed]]&lt;$P$2, IF(piastek[[#This Row],[mag mial przed]] &lt;$P$3, "-", "mial"), "orzech"),"kostka")</f>
        <v>orzech</v>
      </c>
      <c r="J155">
        <f>IF(piastek[[#This Row],[Typ spalania]] = "kostka", piastek[[#This Row],[mag koskta przed]]-$P$1, piastek[[#This Row],[mag koskta przed]])</f>
        <v>115</v>
      </c>
      <c r="K155">
        <f>IF(piastek[[#This Row],[Typ spalania]] = "orzech", piastek[[#This Row],[mag orzech przed]]-$P$2, piastek[[#This Row],[mag orzech przed]])</f>
        <v>56</v>
      </c>
      <c r="L155">
        <f>IF(piastek[[#This Row],[Typ spalania]] = "mial", piastek[[#This Row],[mag mial przed]]-$P$3, piastek[[#This Row],[mag mial przed]])</f>
        <v>940</v>
      </c>
    </row>
    <row r="156" spans="1:12" x14ac:dyDescent="0.45">
      <c r="A156">
        <v>53</v>
      </c>
      <c r="B156">
        <v>100</v>
      </c>
      <c r="C156">
        <v>64</v>
      </c>
      <c r="D156">
        <f t="shared" si="2"/>
        <v>154</v>
      </c>
      <c r="E156" s="1">
        <v>42080</v>
      </c>
      <c r="F156">
        <f>J155+piastek[[#This Row],[Ton kostak]]</f>
        <v>168</v>
      </c>
      <c r="G156">
        <f>K155+piastek[[#This Row],[Ton orzech]]</f>
        <v>156</v>
      </c>
      <c r="H156">
        <f>L155+piastek[[#This Row],[Ton mial]]</f>
        <v>1004</v>
      </c>
      <c r="I156" t="str">
        <f>IF(piastek[[#This Row],[mag koskta przed]] &lt; $P$1,IF(piastek[[#This Row],[mag orzech przed]]&lt;$P$2, IF(piastek[[#This Row],[mag mial przed]] &lt;$P$3, "-", "mial"), "orzech"),"kostka")</f>
        <v>mial</v>
      </c>
      <c r="J156">
        <f>IF(piastek[[#This Row],[Typ spalania]] = "kostka", piastek[[#This Row],[mag koskta przed]]-$P$1, piastek[[#This Row],[mag koskta przed]])</f>
        <v>168</v>
      </c>
      <c r="K156">
        <f>IF(piastek[[#This Row],[Typ spalania]] = "orzech", piastek[[#This Row],[mag orzech przed]]-$P$2, piastek[[#This Row],[mag orzech przed]])</f>
        <v>156</v>
      </c>
      <c r="L156">
        <f>IF(piastek[[#This Row],[Typ spalania]] = "mial", piastek[[#This Row],[mag mial przed]]-$P$3, piastek[[#This Row],[mag mial przed]])</f>
        <v>684</v>
      </c>
    </row>
    <row r="157" spans="1:12" x14ac:dyDescent="0.45">
      <c r="A157">
        <v>168</v>
      </c>
      <c r="B157">
        <v>64</v>
      </c>
      <c r="C157">
        <v>46</v>
      </c>
      <c r="D157">
        <f t="shared" si="2"/>
        <v>155</v>
      </c>
      <c r="E157" s="1">
        <v>42081</v>
      </c>
      <c r="F157">
        <f>J156+piastek[[#This Row],[Ton kostak]]</f>
        <v>336</v>
      </c>
      <c r="G157">
        <f>K156+piastek[[#This Row],[Ton orzech]]</f>
        <v>220</v>
      </c>
      <c r="H157">
        <f>L156+piastek[[#This Row],[Ton mial]]</f>
        <v>730</v>
      </c>
      <c r="I157" t="str">
        <f>IF(piastek[[#This Row],[mag koskta przed]] &lt; $P$1,IF(piastek[[#This Row],[mag orzech przed]]&lt;$P$2, IF(piastek[[#This Row],[mag mial przed]] &lt;$P$3, "-", "mial"), "orzech"),"kostka")</f>
        <v>kostka</v>
      </c>
      <c r="J157">
        <f>IF(piastek[[#This Row],[Typ spalania]] = "kostka", piastek[[#This Row],[mag koskta przed]]-$P$1, piastek[[#This Row],[mag koskta przed]])</f>
        <v>136</v>
      </c>
      <c r="K157">
        <f>IF(piastek[[#This Row],[Typ spalania]] = "orzech", piastek[[#This Row],[mag orzech przed]]-$P$2, piastek[[#This Row],[mag orzech przed]])</f>
        <v>220</v>
      </c>
      <c r="L157">
        <f>IF(piastek[[#This Row],[Typ spalania]] = "mial", piastek[[#This Row],[mag mial przed]]-$P$3, piastek[[#This Row],[mag mial przed]])</f>
        <v>730</v>
      </c>
    </row>
    <row r="158" spans="1:12" x14ac:dyDescent="0.45">
      <c r="A158">
        <v>77</v>
      </c>
      <c r="B158">
        <v>60</v>
      </c>
      <c r="C158">
        <v>35</v>
      </c>
      <c r="D158">
        <f t="shared" si="2"/>
        <v>156</v>
      </c>
      <c r="E158" s="1">
        <v>42082</v>
      </c>
      <c r="F158">
        <f>J157+piastek[[#This Row],[Ton kostak]]</f>
        <v>213</v>
      </c>
      <c r="G158">
        <f>K157+piastek[[#This Row],[Ton orzech]]</f>
        <v>280</v>
      </c>
      <c r="H158">
        <f>L157+piastek[[#This Row],[Ton mial]]</f>
        <v>765</v>
      </c>
      <c r="I158" t="str">
        <f>IF(piastek[[#This Row],[mag koskta przed]] &lt; $P$1,IF(piastek[[#This Row],[mag orzech przed]]&lt;$P$2, IF(piastek[[#This Row],[mag mial przed]] &lt;$P$3, "-", "mial"), "orzech"),"kostka")</f>
        <v>kostka</v>
      </c>
      <c r="J158">
        <f>IF(piastek[[#This Row],[Typ spalania]] = "kostka", piastek[[#This Row],[mag koskta przed]]-$P$1, piastek[[#This Row],[mag koskta przed]])</f>
        <v>13</v>
      </c>
      <c r="K158">
        <f>IF(piastek[[#This Row],[Typ spalania]] = "orzech", piastek[[#This Row],[mag orzech przed]]-$P$2, piastek[[#This Row],[mag orzech przed]])</f>
        <v>280</v>
      </c>
      <c r="L158">
        <f>IF(piastek[[#This Row],[Typ spalania]] = "mial", piastek[[#This Row],[mag mial przed]]-$P$3, piastek[[#This Row],[mag mial przed]])</f>
        <v>765</v>
      </c>
    </row>
    <row r="159" spans="1:12" x14ac:dyDescent="0.45">
      <c r="A159">
        <v>17</v>
      </c>
      <c r="B159">
        <v>80</v>
      </c>
      <c r="C159">
        <v>30</v>
      </c>
      <c r="D159">
        <f t="shared" si="2"/>
        <v>157</v>
      </c>
      <c r="E159" s="1">
        <v>42083</v>
      </c>
      <c r="F159">
        <f>J158+piastek[[#This Row],[Ton kostak]]</f>
        <v>30</v>
      </c>
      <c r="G159">
        <f>K158+piastek[[#This Row],[Ton orzech]]</f>
        <v>360</v>
      </c>
      <c r="H159">
        <f>L158+piastek[[#This Row],[Ton mial]]</f>
        <v>795</v>
      </c>
      <c r="I159" t="str">
        <f>IF(piastek[[#This Row],[mag koskta przed]] &lt; $P$1,IF(piastek[[#This Row],[mag orzech przed]]&lt;$P$2, IF(piastek[[#This Row],[mag mial przed]] &lt;$P$3, "-", "mial"), "orzech"),"kostka")</f>
        <v>orzech</v>
      </c>
      <c r="J159">
        <f>IF(piastek[[#This Row],[Typ spalania]] = "kostka", piastek[[#This Row],[mag koskta przed]]-$P$1, piastek[[#This Row],[mag koskta przed]])</f>
        <v>30</v>
      </c>
      <c r="K159">
        <f>IF(piastek[[#This Row],[Typ spalania]] = "orzech", piastek[[#This Row],[mag orzech przed]]-$P$2, piastek[[#This Row],[mag orzech przed]])</f>
        <v>100</v>
      </c>
      <c r="L159">
        <f>IF(piastek[[#This Row],[Typ spalania]] = "mial", piastek[[#This Row],[mag mial przed]]-$P$3, piastek[[#This Row],[mag mial przed]])</f>
        <v>795</v>
      </c>
    </row>
    <row r="160" spans="1:12" x14ac:dyDescent="0.45">
      <c r="A160">
        <v>175</v>
      </c>
      <c r="B160">
        <v>47</v>
      </c>
      <c r="C160">
        <v>25</v>
      </c>
      <c r="D160">
        <f t="shared" si="2"/>
        <v>158</v>
      </c>
      <c r="E160" s="1">
        <v>42084</v>
      </c>
      <c r="F160">
        <f>J159+piastek[[#This Row],[Ton kostak]]</f>
        <v>205</v>
      </c>
      <c r="G160">
        <f>K159+piastek[[#This Row],[Ton orzech]]</f>
        <v>147</v>
      </c>
      <c r="H160">
        <f>L159+piastek[[#This Row],[Ton mial]]</f>
        <v>820</v>
      </c>
      <c r="I160" t="str">
        <f>IF(piastek[[#This Row],[mag koskta przed]] &lt; $P$1,IF(piastek[[#This Row],[mag orzech przed]]&lt;$P$2, IF(piastek[[#This Row],[mag mial przed]] &lt;$P$3, "-", "mial"), "orzech"),"kostka")</f>
        <v>kostka</v>
      </c>
      <c r="J160">
        <f>IF(piastek[[#This Row],[Typ spalania]] = "kostka", piastek[[#This Row],[mag koskta przed]]-$P$1, piastek[[#This Row],[mag koskta przed]])</f>
        <v>5</v>
      </c>
      <c r="K160">
        <f>IF(piastek[[#This Row],[Typ spalania]] = "orzech", piastek[[#This Row],[mag orzech przed]]-$P$2, piastek[[#This Row],[mag orzech przed]])</f>
        <v>147</v>
      </c>
      <c r="L160">
        <f>IF(piastek[[#This Row],[Typ spalania]] = "mial", piastek[[#This Row],[mag mial przed]]-$P$3, piastek[[#This Row],[mag mial przed]])</f>
        <v>820</v>
      </c>
    </row>
    <row r="161" spans="1:12" x14ac:dyDescent="0.45">
      <c r="A161">
        <v>164</v>
      </c>
      <c r="B161">
        <v>60</v>
      </c>
      <c r="C161">
        <v>22</v>
      </c>
      <c r="D161">
        <f t="shared" si="2"/>
        <v>159</v>
      </c>
      <c r="E161" s="1">
        <v>42085</v>
      </c>
      <c r="F161">
        <f>J160+piastek[[#This Row],[Ton kostak]]</f>
        <v>169</v>
      </c>
      <c r="G161">
        <f>K160+piastek[[#This Row],[Ton orzech]]</f>
        <v>207</v>
      </c>
      <c r="H161">
        <f>L160+piastek[[#This Row],[Ton mial]]</f>
        <v>842</v>
      </c>
      <c r="I161" t="str">
        <f>IF(piastek[[#This Row],[mag koskta przed]] &lt; $P$1,IF(piastek[[#This Row],[mag orzech przed]]&lt;$P$2, IF(piastek[[#This Row],[mag mial przed]] &lt;$P$3, "-", "mial"), "orzech"),"kostka")</f>
        <v>mial</v>
      </c>
      <c r="J161">
        <f>IF(piastek[[#This Row],[Typ spalania]] = "kostka", piastek[[#This Row],[mag koskta przed]]-$P$1, piastek[[#This Row],[mag koskta przed]])</f>
        <v>169</v>
      </c>
      <c r="K161">
        <f>IF(piastek[[#This Row],[Typ spalania]] = "orzech", piastek[[#This Row],[mag orzech przed]]-$P$2, piastek[[#This Row],[mag orzech przed]])</f>
        <v>207</v>
      </c>
      <c r="L161">
        <f>IF(piastek[[#This Row],[Typ spalania]] = "mial", piastek[[#This Row],[mag mial przed]]-$P$3, piastek[[#This Row],[mag mial przed]])</f>
        <v>522</v>
      </c>
    </row>
    <row r="162" spans="1:12" x14ac:dyDescent="0.45">
      <c r="A162">
        <v>199</v>
      </c>
      <c r="B162">
        <v>80</v>
      </c>
      <c r="C162">
        <v>45</v>
      </c>
      <c r="D162">
        <f t="shared" si="2"/>
        <v>160</v>
      </c>
      <c r="E162" s="1">
        <v>42086</v>
      </c>
      <c r="F162">
        <f>J161+piastek[[#This Row],[Ton kostak]]</f>
        <v>368</v>
      </c>
      <c r="G162">
        <f>K161+piastek[[#This Row],[Ton orzech]]</f>
        <v>287</v>
      </c>
      <c r="H162">
        <f>L161+piastek[[#This Row],[Ton mial]]</f>
        <v>567</v>
      </c>
      <c r="I162" t="str">
        <f>IF(piastek[[#This Row],[mag koskta przed]] &lt; $P$1,IF(piastek[[#This Row],[mag orzech przed]]&lt;$P$2, IF(piastek[[#This Row],[mag mial przed]] &lt;$P$3, "-", "mial"), "orzech"),"kostka")</f>
        <v>kostka</v>
      </c>
      <c r="J162">
        <f>IF(piastek[[#This Row],[Typ spalania]] = "kostka", piastek[[#This Row],[mag koskta przed]]-$P$1, piastek[[#This Row],[mag koskta przed]])</f>
        <v>168</v>
      </c>
      <c r="K162">
        <f>IF(piastek[[#This Row],[Typ spalania]] = "orzech", piastek[[#This Row],[mag orzech przed]]-$P$2, piastek[[#This Row],[mag orzech przed]])</f>
        <v>287</v>
      </c>
      <c r="L162">
        <f>IF(piastek[[#This Row],[Typ spalania]] = "mial", piastek[[#This Row],[mag mial przed]]-$P$3, piastek[[#This Row],[mag mial przed]])</f>
        <v>567</v>
      </c>
    </row>
    <row r="163" spans="1:12" x14ac:dyDescent="0.45">
      <c r="A163">
        <v>111</v>
      </c>
      <c r="B163">
        <v>92</v>
      </c>
      <c r="C163">
        <v>45</v>
      </c>
      <c r="D163">
        <f t="shared" si="2"/>
        <v>161</v>
      </c>
      <c r="E163" s="1">
        <v>42087</v>
      </c>
      <c r="F163">
        <f>J162+piastek[[#This Row],[Ton kostak]]</f>
        <v>279</v>
      </c>
      <c r="G163">
        <f>K162+piastek[[#This Row],[Ton orzech]]</f>
        <v>379</v>
      </c>
      <c r="H163">
        <f>L162+piastek[[#This Row],[Ton mial]]</f>
        <v>612</v>
      </c>
      <c r="I163" t="str">
        <f>IF(piastek[[#This Row],[mag koskta przed]] &lt; $P$1,IF(piastek[[#This Row],[mag orzech przed]]&lt;$P$2, IF(piastek[[#This Row],[mag mial przed]] &lt;$P$3, "-", "mial"), "orzech"),"kostka")</f>
        <v>kostka</v>
      </c>
      <c r="J163">
        <f>IF(piastek[[#This Row],[Typ spalania]] = "kostka", piastek[[#This Row],[mag koskta przed]]-$P$1, piastek[[#This Row],[mag koskta przed]])</f>
        <v>79</v>
      </c>
      <c r="K163">
        <f>IF(piastek[[#This Row],[Typ spalania]] = "orzech", piastek[[#This Row],[mag orzech przed]]-$P$2, piastek[[#This Row],[mag orzech przed]])</f>
        <v>379</v>
      </c>
      <c r="L163">
        <f>IF(piastek[[#This Row],[Typ spalania]] = "mial", piastek[[#This Row],[mag mial przed]]-$P$3, piastek[[#This Row],[mag mial przed]])</f>
        <v>612</v>
      </c>
    </row>
    <row r="164" spans="1:12" x14ac:dyDescent="0.45">
      <c r="A164">
        <v>58</v>
      </c>
      <c r="B164">
        <v>90</v>
      </c>
      <c r="C164">
        <v>40</v>
      </c>
      <c r="D164">
        <f t="shared" si="2"/>
        <v>162</v>
      </c>
      <c r="E164" s="1">
        <v>42088</v>
      </c>
      <c r="F164">
        <f>J163+piastek[[#This Row],[Ton kostak]]</f>
        <v>137</v>
      </c>
      <c r="G164">
        <f>K163+piastek[[#This Row],[Ton orzech]]</f>
        <v>469</v>
      </c>
      <c r="H164">
        <f>L163+piastek[[#This Row],[Ton mial]]</f>
        <v>652</v>
      </c>
      <c r="I164" t="str">
        <f>IF(piastek[[#This Row],[mag koskta przed]] &lt; $P$1,IF(piastek[[#This Row],[mag orzech przed]]&lt;$P$2, IF(piastek[[#This Row],[mag mial przed]] &lt;$P$3, "-", "mial"), "orzech"),"kostka")</f>
        <v>orzech</v>
      </c>
      <c r="J164">
        <f>IF(piastek[[#This Row],[Typ spalania]] = "kostka", piastek[[#This Row],[mag koskta przed]]-$P$1, piastek[[#This Row],[mag koskta przed]])</f>
        <v>137</v>
      </c>
      <c r="K164">
        <f>IF(piastek[[#This Row],[Typ spalania]] = "orzech", piastek[[#This Row],[mag orzech przed]]-$P$2, piastek[[#This Row],[mag orzech przed]])</f>
        <v>209</v>
      </c>
      <c r="L164">
        <f>IF(piastek[[#This Row],[Typ spalania]] = "mial", piastek[[#This Row],[mag mial przed]]-$P$3, piastek[[#This Row],[mag mial przed]])</f>
        <v>652</v>
      </c>
    </row>
    <row r="165" spans="1:12" x14ac:dyDescent="0.45">
      <c r="A165">
        <v>59</v>
      </c>
      <c r="B165">
        <v>164</v>
      </c>
      <c r="C165">
        <v>47</v>
      </c>
      <c r="D165">
        <f t="shared" si="2"/>
        <v>163</v>
      </c>
      <c r="E165" s="1">
        <v>42089</v>
      </c>
      <c r="F165">
        <f>J164+piastek[[#This Row],[Ton kostak]]</f>
        <v>196</v>
      </c>
      <c r="G165">
        <f>K164+piastek[[#This Row],[Ton orzech]]</f>
        <v>373</v>
      </c>
      <c r="H165">
        <f>L164+piastek[[#This Row],[Ton mial]]</f>
        <v>699</v>
      </c>
      <c r="I165" t="str">
        <f>IF(piastek[[#This Row],[mag koskta przed]] &lt; $P$1,IF(piastek[[#This Row],[mag orzech przed]]&lt;$P$2, IF(piastek[[#This Row],[mag mial przed]] &lt;$P$3, "-", "mial"), "orzech"),"kostka")</f>
        <v>orzech</v>
      </c>
      <c r="J165">
        <f>IF(piastek[[#This Row],[Typ spalania]] = "kostka", piastek[[#This Row],[mag koskta przed]]-$P$1, piastek[[#This Row],[mag koskta przed]])</f>
        <v>196</v>
      </c>
      <c r="K165">
        <f>IF(piastek[[#This Row],[Typ spalania]] = "orzech", piastek[[#This Row],[mag orzech przed]]-$P$2, piastek[[#This Row],[mag orzech przed]])</f>
        <v>113</v>
      </c>
      <c r="L165">
        <f>IF(piastek[[#This Row],[Typ spalania]] = "mial", piastek[[#This Row],[mag mial przed]]-$P$3, piastek[[#This Row],[mag mial przed]])</f>
        <v>699</v>
      </c>
    </row>
    <row r="166" spans="1:12" x14ac:dyDescent="0.45">
      <c r="A166">
        <v>158</v>
      </c>
      <c r="B166">
        <v>120</v>
      </c>
      <c r="C166">
        <v>30</v>
      </c>
      <c r="D166">
        <f t="shared" si="2"/>
        <v>164</v>
      </c>
      <c r="E166" s="1">
        <v>42090</v>
      </c>
      <c r="F166">
        <f>J165+piastek[[#This Row],[Ton kostak]]</f>
        <v>354</v>
      </c>
      <c r="G166">
        <f>K165+piastek[[#This Row],[Ton orzech]]</f>
        <v>233</v>
      </c>
      <c r="H166">
        <f>L165+piastek[[#This Row],[Ton mial]]</f>
        <v>729</v>
      </c>
      <c r="I166" t="str">
        <f>IF(piastek[[#This Row],[mag koskta przed]] &lt; $P$1,IF(piastek[[#This Row],[mag orzech przed]]&lt;$P$2, IF(piastek[[#This Row],[mag mial przed]] &lt;$P$3, "-", "mial"), "orzech"),"kostka")</f>
        <v>kostka</v>
      </c>
      <c r="J166">
        <f>IF(piastek[[#This Row],[Typ spalania]] = "kostka", piastek[[#This Row],[mag koskta przed]]-$P$1, piastek[[#This Row],[mag koskta przed]])</f>
        <v>154</v>
      </c>
      <c r="K166">
        <f>IF(piastek[[#This Row],[Typ spalania]] = "orzech", piastek[[#This Row],[mag orzech przed]]-$P$2, piastek[[#This Row],[mag orzech przed]])</f>
        <v>233</v>
      </c>
      <c r="L166">
        <f>IF(piastek[[#This Row],[Typ spalania]] = "mial", piastek[[#This Row],[mag mial przed]]-$P$3, piastek[[#This Row],[mag mial przed]])</f>
        <v>729</v>
      </c>
    </row>
    <row r="167" spans="1:12" x14ac:dyDescent="0.45">
      <c r="A167">
        <v>84</v>
      </c>
      <c r="B167">
        <v>90</v>
      </c>
      <c r="C167">
        <v>30</v>
      </c>
      <c r="D167">
        <f t="shared" si="2"/>
        <v>165</v>
      </c>
      <c r="E167" s="1">
        <v>42091</v>
      </c>
      <c r="F167">
        <f>J166+piastek[[#This Row],[Ton kostak]]</f>
        <v>238</v>
      </c>
      <c r="G167">
        <f>K166+piastek[[#This Row],[Ton orzech]]</f>
        <v>323</v>
      </c>
      <c r="H167">
        <f>L166+piastek[[#This Row],[Ton mial]]</f>
        <v>759</v>
      </c>
      <c r="I167" t="str">
        <f>IF(piastek[[#This Row],[mag koskta przed]] &lt; $P$1,IF(piastek[[#This Row],[mag orzech przed]]&lt;$P$2, IF(piastek[[#This Row],[mag mial przed]] &lt;$P$3, "-", "mial"), "orzech"),"kostka")</f>
        <v>kostka</v>
      </c>
      <c r="J167">
        <f>IF(piastek[[#This Row],[Typ spalania]] = "kostka", piastek[[#This Row],[mag koskta przed]]-$P$1, piastek[[#This Row],[mag koskta przed]])</f>
        <v>38</v>
      </c>
      <c r="K167">
        <f>IF(piastek[[#This Row],[Typ spalania]] = "orzech", piastek[[#This Row],[mag orzech przed]]-$P$2, piastek[[#This Row],[mag orzech przed]])</f>
        <v>323</v>
      </c>
      <c r="L167">
        <f>IF(piastek[[#This Row],[Typ spalania]] = "mial", piastek[[#This Row],[mag mial przed]]-$P$3, piastek[[#This Row],[mag mial przed]])</f>
        <v>759</v>
      </c>
    </row>
    <row r="168" spans="1:12" x14ac:dyDescent="0.45">
      <c r="A168">
        <v>64</v>
      </c>
      <c r="B168">
        <v>61</v>
      </c>
      <c r="C168">
        <v>60</v>
      </c>
      <c r="D168">
        <f t="shared" si="2"/>
        <v>166</v>
      </c>
      <c r="E168" s="1">
        <v>42092</v>
      </c>
      <c r="F168">
        <f>J167+piastek[[#This Row],[Ton kostak]]</f>
        <v>102</v>
      </c>
      <c r="G168">
        <f>K167+piastek[[#This Row],[Ton orzech]]</f>
        <v>384</v>
      </c>
      <c r="H168">
        <f>L167+piastek[[#This Row],[Ton mial]]</f>
        <v>819</v>
      </c>
      <c r="I168" t="str">
        <f>IF(piastek[[#This Row],[mag koskta przed]] &lt; $P$1,IF(piastek[[#This Row],[mag orzech przed]]&lt;$P$2, IF(piastek[[#This Row],[mag mial przed]] &lt;$P$3, "-", "mial"), "orzech"),"kostka")</f>
        <v>orzech</v>
      </c>
      <c r="J168">
        <f>IF(piastek[[#This Row],[Typ spalania]] = "kostka", piastek[[#This Row],[mag koskta przed]]-$P$1, piastek[[#This Row],[mag koskta przed]])</f>
        <v>102</v>
      </c>
      <c r="K168">
        <f>IF(piastek[[#This Row],[Typ spalania]] = "orzech", piastek[[#This Row],[mag orzech przed]]-$P$2, piastek[[#This Row],[mag orzech przed]])</f>
        <v>124</v>
      </c>
      <c r="L168">
        <f>IF(piastek[[#This Row],[Typ spalania]] = "mial", piastek[[#This Row],[mag mial przed]]-$P$3, piastek[[#This Row],[mag mial przed]])</f>
        <v>819</v>
      </c>
    </row>
    <row r="169" spans="1:12" x14ac:dyDescent="0.45">
      <c r="A169">
        <v>125</v>
      </c>
      <c r="B169">
        <v>84</v>
      </c>
      <c r="C169">
        <v>40</v>
      </c>
      <c r="D169">
        <f t="shared" si="2"/>
        <v>167</v>
      </c>
      <c r="E169" s="1">
        <v>42093</v>
      </c>
      <c r="F169">
        <f>J168+piastek[[#This Row],[Ton kostak]]</f>
        <v>227</v>
      </c>
      <c r="G169">
        <f>K168+piastek[[#This Row],[Ton orzech]]</f>
        <v>208</v>
      </c>
      <c r="H169">
        <f>L168+piastek[[#This Row],[Ton mial]]</f>
        <v>859</v>
      </c>
      <c r="I169" t="str">
        <f>IF(piastek[[#This Row],[mag koskta przed]] &lt; $P$1,IF(piastek[[#This Row],[mag orzech przed]]&lt;$P$2, IF(piastek[[#This Row],[mag mial przed]] &lt;$P$3, "-", "mial"), "orzech"),"kostka")</f>
        <v>kostka</v>
      </c>
      <c r="J169">
        <f>IF(piastek[[#This Row],[Typ spalania]] = "kostka", piastek[[#This Row],[mag koskta przed]]-$P$1, piastek[[#This Row],[mag koskta przed]])</f>
        <v>27</v>
      </c>
      <c r="K169">
        <f>IF(piastek[[#This Row],[Typ spalania]] = "orzech", piastek[[#This Row],[mag orzech przed]]-$P$2, piastek[[#This Row],[mag orzech przed]])</f>
        <v>208</v>
      </c>
      <c r="L169">
        <f>IF(piastek[[#This Row],[Typ spalania]] = "mial", piastek[[#This Row],[mag mial przed]]-$P$3, piastek[[#This Row],[mag mial przed]])</f>
        <v>859</v>
      </c>
    </row>
    <row r="170" spans="1:12" x14ac:dyDescent="0.45">
      <c r="A170">
        <v>148</v>
      </c>
      <c r="B170">
        <v>110</v>
      </c>
      <c r="C170">
        <v>50</v>
      </c>
      <c r="D170">
        <f t="shared" si="2"/>
        <v>168</v>
      </c>
      <c r="E170" s="1">
        <v>42094</v>
      </c>
      <c r="F170">
        <f>J169+piastek[[#This Row],[Ton kostak]]</f>
        <v>175</v>
      </c>
      <c r="G170">
        <f>K169+piastek[[#This Row],[Ton orzech]]</f>
        <v>318</v>
      </c>
      <c r="H170">
        <f>L169+piastek[[#This Row],[Ton mial]]</f>
        <v>909</v>
      </c>
      <c r="I170" t="str">
        <f>IF(piastek[[#This Row],[mag koskta przed]] &lt; $P$1,IF(piastek[[#This Row],[mag orzech przed]]&lt;$P$2, IF(piastek[[#This Row],[mag mial przed]] &lt;$P$3, "-", "mial"), "orzech"),"kostka")</f>
        <v>orzech</v>
      </c>
      <c r="J170">
        <f>IF(piastek[[#This Row],[Typ spalania]] = "kostka", piastek[[#This Row],[mag koskta przed]]-$P$1, piastek[[#This Row],[mag koskta przed]])</f>
        <v>175</v>
      </c>
      <c r="K170">
        <f>IF(piastek[[#This Row],[Typ spalania]] = "orzech", piastek[[#This Row],[mag orzech przed]]-$P$2, piastek[[#This Row],[mag orzech przed]])</f>
        <v>58</v>
      </c>
      <c r="L170">
        <f>IF(piastek[[#This Row],[Typ spalania]] = "mial", piastek[[#This Row],[mag mial przed]]-$P$3, piastek[[#This Row],[mag mial przed]])</f>
        <v>909</v>
      </c>
    </row>
    <row r="171" spans="1:12" x14ac:dyDescent="0.45">
      <c r="A171">
        <v>172</v>
      </c>
      <c r="B171">
        <v>100</v>
      </c>
      <c r="C171">
        <v>30</v>
      </c>
      <c r="D171">
        <f t="shared" si="2"/>
        <v>169</v>
      </c>
      <c r="E171" s="1">
        <v>42095</v>
      </c>
      <c r="F171">
        <f>J170+piastek[[#This Row],[Ton kostak]]</f>
        <v>347</v>
      </c>
      <c r="G171">
        <f>K170+piastek[[#This Row],[Ton orzech]]</f>
        <v>158</v>
      </c>
      <c r="H171">
        <f>L170+piastek[[#This Row],[Ton mial]]</f>
        <v>939</v>
      </c>
      <c r="I171" t="str">
        <f>IF(piastek[[#This Row],[mag koskta przed]] &lt; $P$1,IF(piastek[[#This Row],[mag orzech przed]]&lt;$P$2, IF(piastek[[#This Row],[mag mial przed]] &lt;$P$3, "-", "mial"), "orzech"),"kostka")</f>
        <v>kostka</v>
      </c>
      <c r="J171">
        <f>IF(piastek[[#This Row],[Typ spalania]] = "kostka", piastek[[#This Row],[mag koskta przed]]-$P$1, piastek[[#This Row],[mag koskta przed]])</f>
        <v>147</v>
      </c>
      <c r="K171">
        <f>IF(piastek[[#This Row],[Typ spalania]] = "orzech", piastek[[#This Row],[mag orzech przed]]-$P$2, piastek[[#This Row],[mag orzech przed]])</f>
        <v>158</v>
      </c>
      <c r="L171">
        <f>IF(piastek[[#This Row],[Typ spalania]] = "mial", piastek[[#This Row],[mag mial przed]]-$P$3, piastek[[#This Row],[mag mial przed]])</f>
        <v>939</v>
      </c>
    </row>
    <row r="172" spans="1:12" x14ac:dyDescent="0.45">
      <c r="A172">
        <v>103</v>
      </c>
      <c r="B172">
        <v>60</v>
      </c>
      <c r="C172">
        <v>40</v>
      </c>
      <c r="D172">
        <f t="shared" si="2"/>
        <v>170</v>
      </c>
      <c r="E172" s="1">
        <v>42096</v>
      </c>
      <c r="F172">
        <f>J171+piastek[[#This Row],[Ton kostak]]</f>
        <v>250</v>
      </c>
      <c r="G172">
        <f>K171+piastek[[#This Row],[Ton orzech]]</f>
        <v>218</v>
      </c>
      <c r="H172">
        <f>L171+piastek[[#This Row],[Ton mial]]</f>
        <v>979</v>
      </c>
      <c r="I172" t="str">
        <f>IF(piastek[[#This Row],[mag koskta przed]] &lt; $P$1,IF(piastek[[#This Row],[mag orzech przed]]&lt;$P$2, IF(piastek[[#This Row],[mag mial przed]] &lt;$P$3, "-", "mial"), "orzech"),"kostka")</f>
        <v>kostka</v>
      </c>
      <c r="J172">
        <f>IF(piastek[[#This Row],[Typ spalania]] = "kostka", piastek[[#This Row],[mag koskta przed]]-$P$1, piastek[[#This Row],[mag koskta przed]])</f>
        <v>50</v>
      </c>
      <c r="K172">
        <f>IF(piastek[[#This Row],[Typ spalania]] = "orzech", piastek[[#This Row],[mag orzech przed]]-$P$2, piastek[[#This Row],[mag orzech przed]])</f>
        <v>218</v>
      </c>
      <c r="L172">
        <f>IF(piastek[[#This Row],[Typ spalania]] = "mial", piastek[[#This Row],[mag mial przed]]-$P$3, piastek[[#This Row],[mag mial przed]])</f>
        <v>979</v>
      </c>
    </row>
    <row r="173" spans="1:12" x14ac:dyDescent="0.45">
      <c r="A173">
        <v>191</v>
      </c>
      <c r="B173">
        <v>41</v>
      </c>
      <c r="C173">
        <v>52</v>
      </c>
      <c r="D173">
        <f t="shared" si="2"/>
        <v>171</v>
      </c>
      <c r="E173" s="1">
        <v>42097</v>
      </c>
      <c r="F173">
        <f>J172+piastek[[#This Row],[Ton kostak]]</f>
        <v>241</v>
      </c>
      <c r="G173">
        <f>K172+piastek[[#This Row],[Ton orzech]]</f>
        <v>259</v>
      </c>
      <c r="H173">
        <f>L172+piastek[[#This Row],[Ton mial]]</f>
        <v>1031</v>
      </c>
      <c r="I173" t="str">
        <f>IF(piastek[[#This Row],[mag koskta przed]] &lt; $P$1,IF(piastek[[#This Row],[mag orzech przed]]&lt;$P$2, IF(piastek[[#This Row],[mag mial przed]] &lt;$P$3, "-", "mial"), "orzech"),"kostka")</f>
        <v>kostka</v>
      </c>
      <c r="J173">
        <f>IF(piastek[[#This Row],[Typ spalania]] = "kostka", piastek[[#This Row],[mag koskta przed]]-$P$1, piastek[[#This Row],[mag koskta przed]])</f>
        <v>41</v>
      </c>
      <c r="K173">
        <f>IF(piastek[[#This Row],[Typ spalania]] = "orzech", piastek[[#This Row],[mag orzech przed]]-$P$2, piastek[[#This Row],[mag orzech przed]])</f>
        <v>259</v>
      </c>
      <c r="L173">
        <f>IF(piastek[[#This Row],[Typ spalania]] = "mial", piastek[[#This Row],[mag mial przed]]-$P$3, piastek[[#This Row],[mag mial przed]])</f>
        <v>1031</v>
      </c>
    </row>
    <row r="174" spans="1:12" x14ac:dyDescent="0.45">
      <c r="A174">
        <v>128</v>
      </c>
      <c r="B174">
        <v>98</v>
      </c>
      <c r="C174">
        <v>40</v>
      </c>
      <c r="D174">
        <f t="shared" si="2"/>
        <v>172</v>
      </c>
      <c r="E174" s="1">
        <v>42098</v>
      </c>
      <c r="F174">
        <f>J173+piastek[[#This Row],[Ton kostak]]</f>
        <v>169</v>
      </c>
      <c r="G174">
        <f>K173+piastek[[#This Row],[Ton orzech]]</f>
        <v>357</v>
      </c>
      <c r="H174">
        <f>L173+piastek[[#This Row],[Ton mial]]</f>
        <v>1071</v>
      </c>
      <c r="I174" t="str">
        <f>IF(piastek[[#This Row],[mag koskta przed]] &lt; $P$1,IF(piastek[[#This Row],[mag orzech przed]]&lt;$P$2, IF(piastek[[#This Row],[mag mial przed]] &lt;$P$3, "-", "mial"), "orzech"),"kostka")</f>
        <v>orzech</v>
      </c>
      <c r="J174">
        <f>IF(piastek[[#This Row],[Typ spalania]] = "kostka", piastek[[#This Row],[mag koskta przed]]-$P$1, piastek[[#This Row],[mag koskta przed]])</f>
        <v>169</v>
      </c>
      <c r="K174">
        <f>IF(piastek[[#This Row],[Typ spalania]] = "orzech", piastek[[#This Row],[mag orzech przed]]-$P$2, piastek[[#This Row],[mag orzech przed]])</f>
        <v>97</v>
      </c>
      <c r="L174">
        <f>IF(piastek[[#This Row],[Typ spalania]] = "mial", piastek[[#This Row],[mag mial przed]]-$P$3, piastek[[#This Row],[mag mial przed]])</f>
        <v>1071</v>
      </c>
    </row>
    <row r="175" spans="1:12" x14ac:dyDescent="0.45">
      <c r="A175">
        <v>75</v>
      </c>
      <c r="B175">
        <v>87</v>
      </c>
      <c r="C175">
        <v>47</v>
      </c>
      <c r="D175">
        <f t="shared" si="2"/>
        <v>173</v>
      </c>
      <c r="E175" s="1">
        <v>42099</v>
      </c>
      <c r="F175">
        <f>J174+piastek[[#This Row],[Ton kostak]]</f>
        <v>244</v>
      </c>
      <c r="G175">
        <f>K174+piastek[[#This Row],[Ton orzech]]</f>
        <v>184</v>
      </c>
      <c r="H175">
        <f>L174+piastek[[#This Row],[Ton mial]]</f>
        <v>1118</v>
      </c>
      <c r="I175" t="str">
        <f>IF(piastek[[#This Row],[mag koskta przed]] &lt; $P$1,IF(piastek[[#This Row],[mag orzech przed]]&lt;$P$2, IF(piastek[[#This Row],[mag mial przed]] &lt;$P$3, "-", "mial"), "orzech"),"kostka")</f>
        <v>kostka</v>
      </c>
      <c r="J175">
        <f>IF(piastek[[#This Row],[Typ spalania]] = "kostka", piastek[[#This Row],[mag koskta przed]]-$P$1, piastek[[#This Row],[mag koskta przed]])</f>
        <v>44</v>
      </c>
      <c r="K175">
        <f>IF(piastek[[#This Row],[Typ spalania]] = "orzech", piastek[[#This Row],[mag orzech przed]]-$P$2, piastek[[#This Row],[mag orzech przed]])</f>
        <v>184</v>
      </c>
      <c r="L175">
        <f>IF(piastek[[#This Row],[Typ spalania]] = "mial", piastek[[#This Row],[mag mial przed]]-$P$3, piastek[[#This Row],[mag mial przed]])</f>
        <v>1118</v>
      </c>
    </row>
    <row r="176" spans="1:12" x14ac:dyDescent="0.45">
      <c r="A176">
        <v>38</v>
      </c>
      <c r="B176">
        <v>100</v>
      </c>
      <c r="C176">
        <v>50</v>
      </c>
      <c r="D176">
        <f t="shared" si="2"/>
        <v>174</v>
      </c>
      <c r="E176" s="1">
        <v>42100</v>
      </c>
      <c r="F176">
        <f>J175+piastek[[#This Row],[Ton kostak]]</f>
        <v>82</v>
      </c>
      <c r="G176">
        <f>K175+piastek[[#This Row],[Ton orzech]]</f>
        <v>284</v>
      </c>
      <c r="H176">
        <f>L175+piastek[[#This Row],[Ton mial]]</f>
        <v>1168</v>
      </c>
      <c r="I176" t="str">
        <f>IF(piastek[[#This Row],[mag koskta przed]] &lt; $P$1,IF(piastek[[#This Row],[mag orzech przed]]&lt;$P$2, IF(piastek[[#This Row],[mag mial przed]] &lt;$P$3, "-", "mial"), "orzech"),"kostka")</f>
        <v>orzech</v>
      </c>
      <c r="J176">
        <f>IF(piastek[[#This Row],[Typ spalania]] = "kostka", piastek[[#This Row],[mag koskta przed]]-$P$1, piastek[[#This Row],[mag koskta przed]])</f>
        <v>82</v>
      </c>
      <c r="K176">
        <f>IF(piastek[[#This Row],[Typ spalania]] = "orzech", piastek[[#This Row],[mag orzech przed]]-$P$2, piastek[[#This Row],[mag orzech przed]])</f>
        <v>24</v>
      </c>
      <c r="L176">
        <f>IF(piastek[[#This Row],[Typ spalania]] = "mial", piastek[[#This Row],[mag mial przed]]-$P$3, piastek[[#This Row],[mag mial przed]])</f>
        <v>1168</v>
      </c>
    </row>
    <row r="177" spans="1:12" x14ac:dyDescent="0.45">
      <c r="A177">
        <v>80</v>
      </c>
      <c r="B177">
        <v>40</v>
      </c>
      <c r="C177">
        <v>30</v>
      </c>
      <c r="D177">
        <f t="shared" si="2"/>
        <v>175</v>
      </c>
      <c r="E177" s="1">
        <v>42101</v>
      </c>
      <c r="F177">
        <f>J176+piastek[[#This Row],[Ton kostak]]</f>
        <v>162</v>
      </c>
      <c r="G177">
        <f>K176+piastek[[#This Row],[Ton orzech]]</f>
        <v>64</v>
      </c>
      <c r="H177">
        <f>L176+piastek[[#This Row],[Ton mial]]</f>
        <v>1198</v>
      </c>
      <c r="I177" t="str">
        <f>IF(piastek[[#This Row],[mag koskta przed]] &lt; $P$1,IF(piastek[[#This Row],[mag orzech przed]]&lt;$P$2, IF(piastek[[#This Row],[mag mial przed]] &lt;$P$3, "-", "mial"), "orzech"),"kostka")</f>
        <v>mial</v>
      </c>
      <c r="J177">
        <f>IF(piastek[[#This Row],[Typ spalania]] = "kostka", piastek[[#This Row],[mag koskta przed]]-$P$1, piastek[[#This Row],[mag koskta przed]])</f>
        <v>162</v>
      </c>
      <c r="K177">
        <f>IF(piastek[[#This Row],[Typ spalania]] = "orzech", piastek[[#This Row],[mag orzech przed]]-$P$2, piastek[[#This Row],[mag orzech przed]])</f>
        <v>64</v>
      </c>
      <c r="L177">
        <f>IF(piastek[[#This Row],[Typ spalania]] = "mial", piastek[[#This Row],[mag mial przed]]-$P$3, piastek[[#This Row],[mag mial przed]])</f>
        <v>878</v>
      </c>
    </row>
    <row r="178" spans="1:12" x14ac:dyDescent="0.45">
      <c r="A178">
        <v>55</v>
      </c>
      <c r="B178">
        <v>60</v>
      </c>
      <c r="C178">
        <v>50</v>
      </c>
      <c r="D178">
        <f t="shared" si="2"/>
        <v>176</v>
      </c>
      <c r="E178" s="1">
        <v>42102</v>
      </c>
      <c r="F178">
        <f>J177+piastek[[#This Row],[Ton kostak]]</f>
        <v>217</v>
      </c>
      <c r="G178">
        <f>K177+piastek[[#This Row],[Ton orzech]]</f>
        <v>124</v>
      </c>
      <c r="H178">
        <f>L177+piastek[[#This Row],[Ton mial]]</f>
        <v>928</v>
      </c>
      <c r="I178" t="str">
        <f>IF(piastek[[#This Row],[mag koskta przed]] &lt; $P$1,IF(piastek[[#This Row],[mag orzech przed]]&lt;$P$2, IF(piastek[[#This Row],[mag mial przed]] &lt;$P$3, "-", "mial"), "orzech"),"kostka")</f>
        <v>kostka</v>
      </c>
      <c r="J178">
        <f>IF(piastek[[#This Row],[Typ spalania]] = "kostka", piastek[[#This Row],[mag koskta przed]]-$P$1, piastek[[#This Row],[mag koskta przed]])</f>
        <v>17</v>
      </c>
      <c r="K178">
        <f>IF(piastek[[#This Row],[Typ spalania]] = "orzech", piastek[[#This Row],[mag orzech przed]]-$P$2, piastek[[#This Row],[mag orzech przed]])</f>
        <v>124</v>
      </c>
      <c r="L178">
        <f>IF(piastek[[#This Row],[Typ spalania]] = "mial", piastek[[#This Row],[mag mial przed]]-$P$3, piastek[[#This Row],[mag mial przed]])</f>
        <v>928</v>
      </c>
    </row>
    <row r="179" spans="1:12" x14ac:dyDescent="0.45">
      <c r="A179">
        <v>10</v>
      </c>
      <c r="B179">
        <v>80</v>
      </c>
      <c r="C179">
        <v>48</v>
      </c>
      <c r="D179">
        <f t="shared" si="2"/>
        <v>177</v>
      </c>
      <c r="E179" s="1">
        <v>42103</v>
      </c>
      <c r="F179">
        <f>J178+piastek[[#This Row],[Ton kostak]]</f>
        <v>27</v>
      </c>
      <c r="G179">
        <f>K178+piastek[[#This Row],[Ton orzech]]</f>
        <v>204</v>
      </c>
      <c r="H179">
        <f>L178+piastek[[#This Row],[Ton mial]]</f>
        <v>976</v>
      </c>
      <c r="I179" t="str">
        <f>IF(piastek[[#This Row],[mag koskta przed]] &lt; $P$1,IF(piastek[[#This Row],[mag orzech przed]]&lt;$P$2, IF(piastek[[#This Row],[mag mial przed]] &lt;$P$3, "-", "mial"), "orzech"),"kostka")</f>
        <v>mial</v>
      </c>
      <c r="J179">
        <f>IF(piastek[[#This Row],[Typ spalania]] = "kostka", piastek[[#This Row],[mag koskta przed]]-$P$1, piastek[[#This Row],[mag koskta przed]])</f>
        <v>27</v>
      </c>
      <c r="K179">
        <f>IF(piastek[[#This Row],[Typ spalania]] = "orzech", piastek[[#This Row],[mag orzech przed]]-$P$2, piastek[[#This Row],[mag orzech przed]])</f>
        <v>204</v>
      </c>
      <c r="L179">
        <f>IF(piastek[[#This Row],[Typ spalania]] = "mial", piastek[[#This Row],[mag mial przed]]-$P$3, piastek[[#This Row],[mag mial przed]])</f>
        <v>656</v>
      </c>
    </row>
    <row r="180" spans="1:12" x14ac:dyDescent="0.45">
      <c r="A180">
        <v>95</v>
      </c>
      <c r="B180">
        <v>60</v>
      </c>
      <c r="C180">
        <v>51</v>
      </c>
      <c r="D180">
        <f t="shared" si="2"/>
        <v>178</v>
      </c>
      <c r="E180" s="1">
        <v>42104</v>
      </c>
      <c r="F180">
        <f>J179+piastek[[#This Row],[Ton kostak]]</f>
        <v>122</v>
      </c>
      <c r="G180">
        <f>K179+piastek[[#This Row],[Ton orzech]]</f>
        <v>264</v>
      </c>
      <c r="H180">
        <f>L179+piastek[[#This Row],[Ton mial]]</f>
        <v>707</v>
      </c>
      <c r="I180" t="str">
        <f>IF(piastek[[#This Row],[mag koskta przed]] &lt; $P$1,IF(piastek[[#This Row],[mag orzech przed]]&lt;$P$2, IF(piastek[[#This Row],[mag mial przed]] &lt;$P$3, "-", "mial"), "orzech"),"kostka")</f>
        <v>orzech</v>
      </c>
      <c r="J180">
        <f>IF(piastek[[#This Row],[Typ spalania]] = "kostka", piastek[[#This Row],[mag koskta przed]]-$P$1, piastek[[#This Row],[mag koskta przed]])</f>
        <v>122</v>
      </c>
      <c r="K180">
        <f>IF(piastek[[#This Row],[Typ spalania]] = "orzech", piastek[[#This Row],[mag orzech przed]]-$P$2, piastek[[#This Row],[mag orzech przed]])</f>
        <v>4</v>
      </c>
      <c r="L180">
        <f>IF(piastek[[#This Row],[Typ spalania]] = "mial", piastek[[#This Row],[mag mial przed]]-$P$3, piastek[[#This Row],[mag mial przed]])</f>
        <v>707</v>
      </c>
    </row>
    <row r="181" spans="1:12" x14ac:dyDescent="0.45">
      <c r="A181">
        <v>90</v>
      </c>
      <c r="B181">
        <v>100</v>
      </c>
      <c r="C181">
        <v>50</v>
      </c>
      <c r="D181">
        <f t="shared" si="2"/>
        <v>179</v>
      </c>
      <c r="E181" s="1">
        <v>42105</v>
      </c>
      <c r="F181">
        <f>J180+piastek[[#This Row],[Ton kostak]]</f>
        <v>212</v>
      </c>
      <c r="G181">
        <f>K180+piastek[[#This Row],[Ton orzech]]</f>
        <v>104</v>
      </c>
      <c r="H181">
        <f>L180+piastek[[#This Row],[Ton mial]]</f>
        <v>757</v>
      </c>
      <c r="I181" t="str">
        <f>IF(piastek[[#This Row],[mag koskta przed]] &lt; $P$1,IF(piastek[[#This Row],[mag orzech przed]]&lt;$P$2, IF(piastek[[#This Row],[mag mial przed]] &lt;$P$3, "-", "mial"), "orzech"),"kostka")</f>
        <v>kostka</v>
      </c>
      <c r="J181">
        <f>IF(piastek[[#This Row],[Typ spalania]] = "kostka", piastek[[#This Row],[mag koskta przed]]-$P$1, piastek[[#This Row],[mag koskta przed]])</f>
        <v>12</v>
      </c>
      <c r="K181">
        <f>IF(piastek[[#This Row],[Typ spalania]] = "orzech", piastek[[#This Row],[mag orzech przed]]-$P$2, piastek[[#This Row],[mag orzech przed]])</f>
        <v>104</v>
      </c>
      <c r="L181">
        <f>IF(piastek[[#This Row],[Typ spalania]] = "mial", piastek[[#This Row],[mag mial przed]]-$P$3, piastek[[#This Row],[mag mial przed]])</f>
        <v>757</v>
      </c>
    </row>
    <row r="182" spans="1:12" x14ac:dyDescent="0.45">
      <c r="A182">
        <v>186</v>
      </c>
      <c r="B182">
        <v>60</v>
      </c>
      <c r="C182">
        <v>92</v>
      </c>
      <c r="D182">
        <f t="shared" si="2"/>
        <v>180</v>
      </c>
      <c r="E182" s="1">
        <v>42106</v>
      </c>
      <c r="F182">
        <f>J181+piastek[[#This Row],[Ton kostak]]</f>
        <v>198</v>
      </c>
      <c r="G182">
        <f>K181+piastek[[#This Row],[Ton orzech]]</f>
        <v>164</v>
      </c>
      <c r="H182">
        <f>L181+piastek[[#This Row],[Ton mial]]</f>
        <v>849</v>
      </c>
      <c r="I182" t="str">
        <f>IF(piastek[[#This Row],[mag koskta przed]] &lt; $P$1,IF(piastek[[#This Row],[mag orzech przed]]&lt;$P$2, IF(piastek[[#This Row],[mag mial przed]] &lt;$P$3, "-", "mial"), "orzech"),"kostka")</f>
        <v>mial</v>
      </c>
      <c r="J182">
        <f>IF(piastek[[#This Row],[Typ spalania]] = "kostka", piastek[[#This Row],[mag koskta przed]]-$P$1, piastek[[#This Row],[mag koskta przed]])</f>
        <v>198</v>
      </c>
      <c r="K182">
        <f>IF(piastek[[#This Row],[Typ spalania]] = "orzech", piastek[[#This Row],[mag orzech przed]]-$P$2, piastek[[#This Row],[mag orzech przed]])</f>
        <v>164</v>
      </c>
      <c r="L182">
        <f>IF(piastek[[#This Row],[Typ spalania]] = "mial", piastek[[#This Row],[mag mial przed]]-$P$3, piastek[[#This Row],[mag mial przed]])</f>
        <v>529</v>
      </c>
    </row>
    <row r="183" spans="1:12" x14ac:dyDescent="0.45">
      <c r="A183">
        <v>2</v>
      </c>
      <c r="B183">
        <v>40</v>
      </c>
      <c r="C183">
        <v>50</v>
      </c>
      <c r="D183">
        <f t="shared" si="2"/>
        <v>181</v>
      </c>
      <c r="E183" s="1">
        <v>42107</v>
      </c>
      <c r="F183">
        <f>J182+piastek[[#This Row],[Ton kostak]]</f>
        <v>200</v>
      </c>
      <c r="G183">
        <f>K182+piastek[[#This Row],[Ton orzech]]</f>
        <v>204</v>
      </c>
      <c r="H183">
        <f>L182+piastek[[#This Row],[Ton mial]]</f>
        <v>579</v>
      </c>
      <c r="I183" t="str">
        <f>IF(piastek[[#This Row],[mag koskta przed]] &lt; $P$1,IF(piastek[[#This Row],[mag orzech przed]]&lt;$P$2, IF(piastek[[#This Row],[mag mial przed]] &lt;$P$3, "-", "mial"), "orzech"),"kostka")</f>
        <v>kostka</v>
      </c>
      <c r="J183">
        <f>IF(piastek[[#This Row],[Typ spalania]] = "kostka", piastek[[#This Row],[mag koskta przed]]-$P$1, piastek[[#This Row],[mag koskta przed]])</f>
        <v>0</v>
      </c>
      <c r="K183">
        <f>IF(piastek[[#This Row],[Typ spalania]] = "orzech", piastek[[#This Row],[mag orzech przed]]-$P$2, piastek[[#This Row],[mag orzech przed]])</f>
        <v>204</v>
      </c>
      <c r="L183">
        <f>IF(piastek[[#This Row],[Typ spalania]] = "mial", piastek[[#This Row],[mag mial przed]]-$P$3, piastek[[#This Row],[mag mial przed]])</f>
        <v>579</v>
      </c>
    </row>
    <row r="184" spans="1:12" x14ac:dyDescent="0.45">
      <c r="A184">
        <v>136</v>
      </c>
      <c r="B184">
        <v>20</v>
      </c>
      <c r="C184">
        <v>66</v>
      </c>
      <c r="D184">
        <f t="shared" si="2"/>
        <v>182</v>
      </c>
      <c r="E184" s="1">
        <v>42108</v>
      </c>
      <c r="F184">
        <f>J183+piastek[[#This Row],[Ton kostak]]</f>
        <v>136</v>
      </c>
      <c r="G184">
        <f>K183+piastek[[#This Row],[Ton orzech]]</f>
        <v>224</v>
      </c>
      <c r="H184">
        <f>L183+piastek[[#This Row],[Ton mial]]</f>
        <v>645</v>
      </c>
      <c r="I184" t="str">
        <f>IF(piastek[[#This Row],[mag koskta przed]] &lt; $P$1,IF(piastek[[#This Row],[mag orzech przed]]&lt;$P$2, IF(piastek[[#This Row],[mag mial przed]] &lt;$P$3, "-", "mial"), "orzech"),"kostka")</f>
        <v>mial</v>
      </c>
      <c r="J184">
        <f>IF(piastek[[#This Row],[Typ spalania]] = "kostka", piastek[[#This Row],[mag koskta przed]]-$P$1, piastek[[#This Row],[mag koskta przed]])</f>
        <v>136</v>
      </c>
      <c r="K184">
        <f>IF(piastek[[#This Row],[Typ spalania]] = "orzech", piastek[[#This Row],[mag orzech przed]]-$P$2, piastek[[#This Row],[mag orzech przed]])</f>
        <v>224</v>
      </c>
      <c r="L184">
        <f>IF(piastek[[#This Row],[Typ spalania]] = "mial", piastek[[#This Row],[mag mial przed]]-$P$3, piastek[[#This Row],[mag mial przed]])</f>
        <v>325</v>
      </c>
    </row>
    <row r="185" spans="1:12" x14ac:dyDescent="0.45">
      <c r="A185">
        <v>4</v>
      </c>
      <c r="B185">
        <v>20</v>
      </c>
      <c r="C185">
        <v>10</v>
      </c>
      <c r="D185">
        <f t="shared" si="2"/>
        <v>183</v>
      </c>
      <c r="E185" s="1">
        <v>42109</v>
      </c>
      <c r="F185">
        <f>J184+piastek[[#This Row],[Ton kostak]]</f>
        <v>140</v>
      </c>
      <c r="G185">
        <f>K184+piastek[[#This Row],[Ton orzech]]</f>
        <v>244</v>
      </c>
      <c r="H185">
        <f>L184+piastek[[#This Row],[Ton mial]]</f>
        <v>335</v>
      </c>
      <c r="I185" t="str">
        <f>IF(piastek[[#This Row],[mag koskta przed]] &lt; $P$1,IF(piastek[[#This Row],[mag orzech przed]]&lt;$P$2, IF(piastek[[#This Row],[mag mial przed]] &lt;$P$3, "-", "mial"), "orzech"),"kostka")</f>
        <v>mial</v>
      </c>
      <c r="J185">
        <f>IF(piastek[[#This Row],[Typ spalania]] = "kostka", piastek[[#This Row],[mag koskta przed]]-$P$1, piastek[[#This Row],[mag koskta przed]])</f>
        <v>140</v>
      </c>
      <c r="K185">
        <f>IF(piastek[[#This Row],[Typ spalania]] = "orzech", piastek[[#This Row],[mag orzech przed]]-$P$2, piastek[[#This Row],[mag orzech przed]])</f>
        <v>244</v>
      </c>
      <c r="L185">
        <f>IF(piastek[[#This Row],[Typ spalania]] = "mial", piastek[[#This Row],[mag mial przed]]-$P$3, piastek[[#This Row],[mag mial przed]])</f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18332-7B03-4D19-ADD6-9B4FC085287A}">
  <dimension ref="A1:R185"/>
  <sheetViews>
    <sheetView workbookViewId="0">
      <selection activeCell="O9" sqref="O9:R18"/>
    </sheetView>
  </sheetViews>
  <sheetFormatPr defaultRowHeight="14.25" x14ac:dyDescent="0.45"/>
  <cols>
    <col min="1" max="3" width="10.19921875" bestFit="1" customWidth="1"/>
    <col min="5" max="5" width="9.9296875" bestFit="1" customWidth="1"/>
    <col min="15" max="15" width="15.6640625" bestFit="1" customWidth="1"/>
    <col min="16" max="16" width="15.265625" bestFit="1" customWidth="1"/>
    <col min="17" max="17" width="15.3984375" bestFit="1" customWidth="1"/>
    <col min="18" max="18" width="13.46484375" bestFit="1" customWidth="1"/>
  </cols>
  <sheetData>
    <row r="1" spans="1:1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16</v>
      </c>
      <c r="O1" t="s">
        <v>13</v>
      </c>
      <c r="P1">
        <v>200</v>
      </c>
    </row>
    <row r="2" spans="1:18" x14ac:dyDescent="0.45">
      <c r="A2">
        <v>0</v>
      </c>
      <c r="B2">
        <v>0</v>
      </c>
      <c r="C2">
        <v>0</v>
      </c>
      <c r="D2">
        <v>0</v>
      </c>
      <c r="E2" s="1">
        <v>41926</v>
      </c>
      <c r="F2">
        <v>80</v>
      </c>
      <c r="G2">
        <v>80</v>
      </c>
      <c r="H2">
        <v>80</v>
      </c>
      <c r="I2" t="s">
        <v>12</v>
      </c>
      <c r="J2">
        <f>IF(piastek3[[#This Row],[Typ spalania]] = "kostka", piastek3[[#This Row],[mag koskta przed]]-$P$1, piastek3[[#This Row],[mag koskta przed]])</f>
        <v>80</v>
      </c>
      <c r="K2">
        <f>IF(piastek3[[#This Row],[Typ spalania]] = "orzech", piastek3[[#This Row],[mag orzech przed]]-$P$2, piastek3[[#This Row],[mag orzech przed]])</f>
        <v>80</v>
      </c>
      <c r="L2">
        <f>IF(piastek3[[#This Row],[Typ spalania]] = "mial", piastek3[[#This Row],[mag mial przed]]-$P$3, piastek3[[#This Row],[mag mial przed]])</f>
        <v>80</v>
      </c>
      <c r="M2" s="2">
        <f>MONTH(piastek3[[#This Row],[Data]])</f>
        <v>10</v>
      </c>
      <c r="O2" t="s">
        <v>14</v>
      </c>
      <c r="P2">
        <f>P1*1.3</f>
        <v>260</v>
      </c>
    </row>
    <row r="3" spans="1:18" x14ac:dyDescent="0.45">
      <c r="A3">
        <v>200</v>
      </c>
      <c r="B3">
        <v>120</v>
      </c>
      <c r="C3">
        <v>81</v>
      </c>
      <c r="D3">
        <v>1</v>
      </c>
      <c r="E3" s="1">
        <v>41927</v>
      </c>
      <c r="F3">
        <f>J2+piastek3[[#This Row],[Ton kostak]]</f>
        <v>280</v>
      </c>
      <c r="G3">
        <f>K2+piastek3[[#This Row],[Ton orzech]]</f>
        <v>200</v>
      </c>
      <c r="H3">
        <f>L2+piastek3[[#This Row],[Ton mial]]</f>
        <v>161</v>
      </c>
      <c r="I3" t="str">
        <f>IF(piastek3[[#This Row],[mag koskta przed]] &lt; $P$1,IF(piastek3[[#This Row],[mag orzech przed]]&lt;$P$2, IF(piastek3[[#This Row],[mag mial przed]] &lt;$P$3, "-", "mial"), "orzech"),"kostka")</f>
        <v>kostka</v>
      </c>
      <c r="J3">
        <f>IF(piastek3[[#This Row],[Typ spalania]] = "kostka", piastek3[[#This Row],[mag koskta przed]]-$P$1, piastek3[[#This Row],[mag koskta przed]])</f>
        <v>80</v>
      </c>
      <c r="K3">
        <f>IF(piastek3[[#This Row],[Typ spalania]] = "orzech", piastek3[[#This Row],[mag orzech przed]]-$P$2, piastek3[[#This Row],[mag orzech przed]])</f>
        <v>200</v>
      </c>
      <c r="L3">
        <f>IF(piastek3[[#This Row],[Typ spalania]] = "mial", piastek3[[#This Row],[mag mial przed]]-$P$3, piastek3[[#This Row],[mag mial przed]])</f>
        <v>161</v>
      </c>
      <c r="M3" s="2">
        <f>MONTH(piastek3[[#This Row],[Data]])</f>
        <v>10</v>
      </c>
      <c r="O3" t="s">
        <v>15</v>
      </c>
      <c r="P3">
        <f>P1*1.6</f>
        <v>320</v>
      </c>
    </row>
    <row r="4" spans="1:18" x14ac:dyDescent="0.45">
      <c r="A4">
        <v>100</v>
      </c>
      <c r="B4">
        <v>135</v>
      </c>
      <c r="C4">
        <v>33</v>
      </c>
      <c r="D4">
        <f>D3+1</f>
        <v>2</v>
      </c>
      <c r="E4" s="1">
        <v>41928</v>
      </c>
      <c r="F4">
        <f>J3+piastek3[[#This Row],[Ton kostak]]</f>
        <v>180</v>
      </c>
      <c r="G4">
        <f>K3+piastek3[[#This Row],[Ton orzech]]</f>
        <v>335</v>
      </c>
      <c r="H4">
        <f>L3+piastek3[[#This Row],[Ton mial]]</f>
        <v>194</v>
      </c>
      <c r="I4" t="str">
        <f>IF(piastek3[[#This Row],[mag koskta przed]] &lt; $P$1,IF(piastek3[[#This Row],[mag orzech przed]]&lt;$P$2, IF(piastek3[[#This Row],[mag mial przed]] &lt;$P$3, "-", "mial"), "orzech"),"kostka")</f>
        <v>orzech</v>
      </c>
      <c r="J4">
        <f>IF(piastek3[[#This Row],[Typ spalania]] = "kostka", piastek3[[#This Row],[mag koskta przed]]-$P$1, piastek3[[#This Row],[mag koskta przed]])</f>
        <v>180</v>
      </c>
      <c r="K4">
        <f>IF(piastek3[[#This Row],[Typ spalania]] = "orzech", piastek3[[#This Row],[mag orzech przed]]-$P$2, piastek3[[#This Row],[mag orzech przed]])</f>
        <v>75</v>
      </c>
      <c r="L4">
        <f>IF(piastek3[[#This Row],[Typ spalania]] = "mial", piastek3[[#This Row],[mag mial przed]]-$P$3, piastek3[[#This Row],[mag mial przed]])</f>
        <v>194</v>
      </c>
      <c r="M4" s="2">
        <f>MONTH(piastek3[[#This Row],[Data]])</f>
        <v>10</v>
      </c>
    </row>
    <row r="5" spans="1:18" x14ac:dyDescent="0.45">
      <c r="A5">
        <v>50</v>
      </c>
      <c r="B5">
        <v>29</v>
      </c>
      <c r="C5">
        <v>85</v>
      </c>
      <c r="D5">
        <f t="shared" ref="D5:D68" si="0">D4+1</f>
        <v>3</v>
      </c>
      <c r="E5" s="1">
        <v>41929</v>
      </c>
      <c r="F5">
        <f>J4+piastek3[[#This Row],[Ton kostak]]</f>
        <v>230</v>
      </c>
      <c r="G5">
        <f>K4+piastek3[[#This Row],[Ton orzech]]</f>
        <v>104</v>
      </c>
      <c r="H5">
        <f>L4+piastek3[[#This Row],[Ton mial]]</f>
        <v>279</v>
      </c>
      <c r="I5" t="str">
        <f>IF(piastek3[[#This Row],[mag koskta przed]] &lt; $P$1,IF(piastek3[[#This Row],[mag orzech przed]]&lt;$P$2, IF(piastek3[[#This Row],[mag mial przed]] &lt;$P$3, "-", "mial"), "orzech"),"kostka")</f>
        <v>kostka</v>
      </c>
      <c r="J5">
        <f>IF(piastek3[[#This Row],[Typ spalania]] = "kostka", piastek3[[#This Row],[mag koskta przed]]-$P$1, piastek3[[#This Row],[mag koskta przed]])</f>
        <v>30</v>
      </c>
      <c r="K5">
        <f>IF(piastek3[[#This Row],[Typ spalania]] = "orzech", piastek3[[#This Row],[mag orzech przed]]-$P$2, piastek3[[#This Row],[mag orzech przed]])</f>
        <v>104</v>
      </c>
      <c r="L5">
        <f>IF(piastek3[[#This Row],[Typ spalania]] = "mial", piastek3[[#This Row],[mag mial przed]]-$P$3, piastek3[[#This Row],[mag mial przed]])</f>
        <v>279</v>
      </c>
      <c r="M5" s="2">
        <f>MONTH(piastek3[[#This Row],[Data]])</f>
        <v>10</v>
      </c>
    </row>
    <row r="6" spans="1:18" x14ac:dyDescent="0.45">
      <c r="A6">
        <v>68</v>
      </c>
      <c r="B6">
        <v>107</v>
      </c>
      <c r="C6">
        <v>84</v>
      </c>
      <c r="D6">
        <f t="shared" si="0"/>
        <v>4</v>
      </c>
      <c r="E6" s="1">
        <v>41930</v>
      </c>
      <c r="F6">
        <f>J5+piastek3[[#This Row],[Ton kostak]]</f>
        <v>98</v>
      </c>
      <c r="G6">
        <f>K5+piastek3[[#This Row],[Ton orzech]]</f>
        <v>211</v>
      </c>
      <c r="H6">
        <f>L5+piastek3[[#This Row],[Ton mial]]</f>
        <v>363</v>
      </c>
      <c r="I6" t="str">
        <f>IF(piastek3[[#This Row],[mag koskta przed]] &lt; $P$1,IF(piastek3[[#This Row],[mag orzech przed]]&lt;$P$2, IF(piastek3[[#This Row],[mag mial przed]] &lt;$P$3, "-", "mial"), "orzech"),"kostka")</f>
        <v>mial</v>
      </c>
      <c r="J6">
        <f>IF(piastek3[[#This Row],[Typ spalania]] = "kostka", piastek3[[#This Row],[mag koskta przed]]-$P$1, piastek3[[#This Row],[mag koskta przed]])</f>
        <v>98</v>
      </c>
      <c r="K6">
        <f>IF(piastek3[[#This Row],[Typ spalania]] = "orzech", piastek3[[#This Row],[mag orzech przed]]-$P$2, piastek3[[#This Row],[mag orzech przed]])</f>
        <v>211</v>
      </c>
      <c r="L6">
        <f>IF(piastek3[[#This Row],[Typ spalania]] = "mial", piastek3[[#This Row],[mag mial przed]]-$P$3, piastek3[[#This Row],[mag mial przed]])</f>
        <v>43</v>
      </c>
      <c r="M6" s="2">
        <f>MONTH(piastek3[[#This Row],[Data]])</f>
        <v>10</v>
      </c>
    </row>
    <row r="7" spans="1:18" x14ac:dyDescent="0.45">
      <c r="A7">
        <v>75</v>
      </c>
      <c r="B7">
        <v>49</v>
      </c>
      <c r="C7">
        <v>23</v>
      </c>
      <c r="D7">
        <f t="shared" si="0"/>
        <v>5</v>
      </c>
      <c r="E7" s="1">
        <v>41931</v>
      </c>
      <c r="F7">
        <f>J6+piastek3[[#This Row],[Ton kostak]]</f>
        <v>173</v>
      </c>
      <c r="G7">
        <f>K6+piastek3[[#This Row],[Ton orzech]]</f>
        <v>260</v>
      </c>
      <c r="H7">
        <f>L6+piastek3[[#This Row],[Ton mial]]</f>
        <v>66</v>
      </c>
      <c r="I7" t="str">
        <f>IF(piastek3[[#This Row],[mag koskta przed]] &lt; $P$1,IF(piastek3[[#This Row],[mag orzech przed]]&lt;$P$2, IF(piastek3[[#This Row],[mag mial przed]] &lt;$P$3, "-", "mial"), "orzech"),"kostka")</f>
        <v>orzech</v>
      </c>
      <c r="J7">
        <f>IF(piastek3[[#This Row],[Typ spalania]] = "kostka", piastek3[[#This Row],[mag koskta przed]]-$P$1, piastek3[[#This Row],[mag koskta przed]])</f>
        <v>173</v>
      </c>
      <c r="K7">
        <f>IF(piastek3[[#This Row],[Typ spalania]] = "orzech", piastek3[[#This Row],[mag orzech przed]]-$P$2, piastek3[[#This Row],[mag orzech przed]])</f>
        <v>0</v>
      </c>
      <c r="L7">
        <f>IF(piastek3[[#This Row],[Typ spalania]] = "mial", piastek3[[#This Row],[mag mial przed]]-$P$3, piastek3[[#This Row],[mag mial przed]])</f>
        <v>66</v>
      </c>
      <c r="M7" s="2">
        <f>MONTH(piastek3[[#This Row],[Data]])</f>
        <v>10</v>
      </c>
    </row>
    <row r="8" spans="1:18" x14ac:dyDescent="0.45">
      <c r="A8">
        <v>109</v>
      </c>
      <c r="B8">
        <v>90</v>
      </c>
      <c r="C8">
        <v>48</v>
      </c>
      <c r="D8">
        <f t="shared" si="0"/>
        <v>6</v>
      </c>
      <c r="E8" s="1">
        <v>41932</v>
      </c>
      <c r="F8">
        <f>J7+piastek3[[#This Row],[Ton kostak]]</f>
        <v>282</v>
      </c>
      <c r="G8">
        <f>K7+piastek3[[#This Row],[Ton orzech]]</f>
        <v>90</v>
      </c>
      <c r="H8">
        <f>L7+piastek3[[#This Row],[Ton mial]]</f>
        <v>114</v>
      </c>
      <c r="I8" t="str">
        <f>IF(piastek3[[#This Row],[mag koskta przed]] &lt; $P$1,IF(piastek3[[#This Row],[mag orzech przed]]&lt;$P$2, IF(piastek3[[#This Row],[mag mial przed]] &lt;$P$3, "-", "mial"), "orzech"),"kostka")</f>
        <v>kostka</v>
      </c>
      <c r="J8">
        <f>IF(piastek3[[#This Row],[Typ spalania]] = "kostka", piastek3[[#This Row],[mag koskta przed]]-$P$1, piastek3[[#This Row],[mag koskta przed]])</f>
        <v>82</v>
      </c>
      <c r="K8">
        <f>IF(piastek3[[#This Row],[Typ spalania]] = "orzech", piastek3[[#This Row],[mag orzech przed]]-$P$2, piastek3[[#This Row],[mag orzech przed]])</f>
        <v>90</v>
      </c>
      <c r="L8">
        <f>IF(piastek3[[#This Row],[Typ spalania]] = "mial", piastek3[[#This Row],[mag mial przed]]-$P$3, piastek3[[#This Row],[mag mial przed]])</f>
        <v>114</v>
      </c>
      <c r="M8" s="2">
        <f>MONTH(piastek3[[#This Row],[Data]])</f>
        <v>10</v>
      </c>
    </row>
    <row r="9" spans="1:18" x14ac:dyDescent="0.45">
      <c r="A9">
        <v>161</v>
      </c>
      <c r="B9">
        <v>2</v>
      </c>
      <c r="C9">
        <v>16</v>
      </c>
      <c r="D9">
        <f t="shared" si="0"/>
        <v>7</v>
      </c>
      <c r="E9" s="1">
        <v>41933</v>
      </c>
      <c r="F9">
        <f>J8+piastek3[[#This Row],[Ton kostak]]</f>
        <v>243</v>
      </c>
      <c r="G9">
        <f>K8+piastek3[[#This Row],[Ton orzech]]</f>
        <v>92</v>
      </c>
      <c r="H9">
        <f>L8+piastek3[[#This Row],[Ton mial]]</f>
        <v>130</v>
      </c>
      <c r="I9" t="str">
        <f>IF(piastek3[[#This Row],[mag koskta przed]] &lt; $P$1,IF(piastek3[[#This Row],[mag orzech przed]]&lt;$P$2, IF(piastek3[[#This Row],[mag mial przed]] &lt;$P$3, "-", "mial"), "orzech"),"kostka")</f>
        <v>kostka</v>
      </c>
      <c r="J9">
        <f>IF(piastek3[[#This Row],[Typ spalania]] = "kostka", piastek3[[#This Row],[mag koskta przed]]-$P$1, piastek3[[#This Row],[mag koskta przed]])</f>
        <v>43</v>
      </c>
      <c r="K9">
        <f>IF(piastek3[[#This Row],[Typ spalania]] = "orzech", piastek3[[#This Row],[mag orzech przed]]-$P$2, piastek3[[#This Row],[mag orzech przed]])</f>
        <v>92</v>
      </c>
      <c r="L9">
        <f>IF(piastek3[[#This Row],[Typ spalania]] = "mial", piastek3[[#This Row],[mag mial przed]]-$P$3, piastek3[[#This Row],[mag mial przed]])</f>
        <v>130</v>
      </c>
      <c r="M9" s="2">
        <f>MONTH(piastek3[[#This Row],[Data]])</f>
        <v>10</v>
      </c>
      <c r="O9" s="3" t="s">
        <v>17</v>
      </c>
      <c r="P9" t="s">
        <v>20</v>
      </c>
      <c r="Q9" t="s">
        <v>21</v>
      </c>
      <c r="R9" t="s">
        <v>22</v>
      </c>
    </row>
    <row r="10" spans="1:18" x14ac:dyDescent="0.45">
      <c r="A10">
        <v>97</v>
      </c>
      <c r="B10">
        <v>129</v>
      </c>
      <c r="C10">
        <v>43</v>
      </c>
      <c r="D10">
        <f t="shared" si="0"/>
        <v>8</v>
      </c>
      <c r="E10" s="1">
        <v>41934</v>
      </c>
      <c r="F10">
        <f>J9+piastek3[[#This Row],[Ton kostak]]</f>
        <v>140</v>
      </c>
      <c r="G10">
        <f>K9+piastek3[[#This Row],[Ton orzech]]</f>
        <v>221</v>
      </c>
      <c r="H10">
        <f>L9+piastek3[[#This Row],[Ton mial]]</f>
        <v>173</v>
      </c>
      <c r="I10" t="str">
        <f>IF(piastek3[[#This Row],[mag koskta przed]] &lt; $P$1,IF(piastek3[[#This Row],[mag orzech przed]]&lt;$P$2, IF(piastek3[[#This Row],[mag mial przed]] &lt;$P$3, "-", "mial"), "orzech"),"kostka")</f>
        <v>-</v>
      </c>
      <c r="J10">
        <f>IF(piastek3[[#This Row],[Typ spalania]] = "kostka", piastek3[[#This Row],[mag koskta przed]]-$P$1, piastek3[[#This Row],[mag koskta przed]])</f>
        <v>140</v>
      </c>
      <c r="K10">
        <f>IF(piastek3[[#This Row],[Typ spalania]] = "orzech", piastek3[[#This Row],[mag orzech przed]]-$P$2, piastek3[[#This Row],[mag orzech przed]])</f>
        <v>221</v>
      </c>
      <c r="L10">
        <f>IF(piastek3[[#This Row],[Typ spalania]] = "mial", piastek3[[#This Row],[mag mial przed]]-$P$3, piastek3[[#This Row],[mag mial przed]])</f>
        <v>173</v>
      </c>
      <c r="M10" s="2">
        <f>MONTH(piastek3[[#This Row],[Data]])</f>
        <v>10</v>
      </c>
      <c r="O10" s="4">
        <v>1</v>
      </c>
      <c r="P10" s="2">
        <v>2990</v>
      </c>
      <c r="Q10" s="2">
        <v>2870</v>
      </c>
      <c r="R10" s="2">
        <v>1646</v>
      </c>
    </row>
    <row r="11" spans="1:18" x14ac:dyDescent="0.45">
      <c r="A11">
        <v>25</v>
      </c>
      <c r="B11">
        <v>186</v>
      </c>
      <c r="C11">
        <v>4</v>
      </c>
      <c r="D11">
        <f t="shared" si="0"/>
        <v>9</v>
      </c>
      <c r="E11" s="1">
        <v>41935</v>
      </c>
      <c r="F11">
        <f>J10+piastek3[[#This Row],[Ton kostak]]</f>
        <v>165</v>
      </c>
      <c r="G11">
        <f>K10+piastek3[[#This Row],[Ton orzech]]</f>
        <v>407</v>
      </c>
      <c r="H11">
        <f>L10+piastek3[[#This Row],[Ton mial]]</f>
        <v>177</v>
      </c>
      <c r="I11" t="str">
        <f>IF(piastek3[[#This Row],[mag koskta przed]] &lt; $P$1,IF(piastek3[[#This Row],[mag orzech przed]]&lt;$P$2, IF(piastek3[[#This Row],[mag mial przed]] &lt;$P$3, "-", "mial"), "orzech"),"kostka")</f>
        <v>orzech</v>
      </c>
      <c r="J11">
        <f>IF(piastek3[[#This Row],[Typ spalania]] = "kostka", piastek3[[#This Row],[mag koskta przed]]-$P$1, piastek3[[#This Row],[mag koskta przed]])</f>
        <v>165</v>
      </c>
      <c r="K11">
        <f>IF(piastek3[[#This Row],[Typ spalania]] = "orzech", piastek3[[#This Row],[mag orzech przed]]-$P$2, piastek3[[#This Row],[mag orzech przed]])</f>
        <v>147</v>
      </c>
      <c r="L11">
        <f>IF(piastek3[[#This Row],[Typ spalania]] = "mial", piastek3[[#This Row],[mag mial przed]]-$P$3, piastek3[[#This Row],[mag mial przed]])</f>
        <v>177</v>
      </c>
      <c r="M11" s="2">
        <f>MONTH(piastek3[[#This Row],[Data]])</f>
        <v>10</v>
      </c>
      <c r="O11" s="4">
        <v>2</v>
      </c>
      <c r="P11" s="2">
        <v>2579</v>
      </c>
      <c r="Q11" s="2">
        <v>2651</v>
      </c>
      <c r="R11" s="2">
        <v>1252</v>
      </c>
    </row>
    <row r="12" spans="1:18" x14ac:dyDescent="0.45">
      <c r="A12">
        <v>113</v>
      </c>
      <c r="B12">
        <v>97</v>
      </c>
      <c r="C12">
        <v>97</v>
      </c>
      <c r="D12">
        <f t="shared" si="0"/>
        <v>10</v>
      </c>
      <c r="E12" s="1">
        <v>41936</v>
      </c>
      <c r="F12">
        <f>J11+piastek3[[#This Row],[Ton kostak]]</f>
        <v>278</v>
      </c>
      <c r="G12">
        <f>K11+piastek3[[#This Row],[Ton orzech]]</f>
        <v>244</v>
      </c>
      <c r="H12">
        <f>L11+piastek3[[#This Row],[Ton mial]]</f>
        <v>274</v>
      </c>
      <c r="I12" t="str">
        <f>IF(piastek3[[#This Row],[mag koskta przed]] &lt; $P$1,IF(piastek3[[#This Row],[mag orzech przed]]&lt;$P$2, IF(piastek3[[#This Row],[mag mial przed]] &lt;$P$3, "-", "mial"), "orzech"),"kostka")</f>
        <v>kostka</v>
      </c>
      <c r="J12">
        <f>IF(piastek3[[#This Row],[Typ spalania]] = "kostka", piastek3[[#This Row],[mag koskta przed]]-$P$1, piastek3[[#This Row],[mag koskta przed]])</f>
        <v>78</v>
      </c>
      <c r="K12">
        <f>IF(piastek3[[#This Row],[Typ spalania]] = "orzech", piastek3[[#This Row],[mag orzech przed]]-$P$2, piastek3[[#This Row],[mag orzech przed]])</f>
        <v>244</v>
      </c>
      <c r="L12">
        <f>IF(piastek3[[#This Row],[Typ spalania]] = "mial", piastek3[[#This Row],[mag mial przed]]-$P$3, piastek3[[#This Row],[mag mial przed]])</f>
        <v>274</v>
      </c>
      <c r="M12" s="2">
        <f>MONTH(piastek3[[#This Row],[Data]])</f>
        <v>10</v>
      </c>
      <c r="O12" s="4">
        <v>3</v>
      </c>
      <c r="P12" s="2">
        <v>3332</v>
      </c>
      <c r="Q12" s="2">
        <v>3026</v>
      </c>
      <c r="R12" s="2">
        <v>1360</v>
      </c>
    </row>
    <row r="13" spans="1:18" x14ac:dyDescent="0.45">
      <c r="A13">
        <v>70</v>
      </c>
      <c r="B13">
        <v>12</v>
      </c>
      <c r="C13">
        <v>53</v>
      </c>
      <c r="D13">
        <f t="shared" si="0"/>
        <v>11</v>
      </c>
      <c r="E13" s="1">
        <v>41937</v>
      </c>
      <c r="F13">
        <f>J12+piastek3[[#This Row],[Ton kostak]]</f>
        <v>148</v>
      </c>
      <c r="G13">
        <f>K12+piastek3[[#This Row],[Ton orzech]]</f>
        <v>256</v>
      </c>
      <c r="H13">
        <f>L12+piastek3[[#This Row],[Ton mial]]</f>
        <v>327</v>
      </c>
      <c r="I13" t="str">
        <f>IF(piastek3[[#This Row],[mag koskta przed]] &lt; $P$1,IF(piastek3[[#This Row],[mag orzech przed]]&lt;$P$2, IF(piastek3[[#This Row],[mag mial przed]] &lt;$P$3, "-", "mial"), "orzech"),"kostka")</f>
        <v>mial</v>
      </c>
      <c r="J13">
        <f>IF(piastek3[[#This Row],[Typ spalania]] = "kostka", piastek3[[#This Row],[mag koskta przed]]-$P$1, piastek3[[#This Row],[mag koskta przed]])</f>
        <v>148</v>
      </c>
      <c r="K13">
        <f>IF(piastek3[[#This Row],[Typ spalania]] = "orzech", piastek3[[#This Row],[mag orzech przed]]-$P$2, piastek3[[#This Row],[mag orzech przed]])</f>
        <v>256</v>
      </c>
      <c r="L13">
        <f>IF(piastek3[[#This Row],[Typ spalania]] = "mial", piastek3[[#This Row],[mag mial przed]]-$P$3, piastek3[[#This Row],[mag mial przed]])</f>
        <v>7</v>
      </c>
      <c r="M13" s="2">
        <f>MONTH(piastek3[[#This Row],[Data]])</f>
        <v>10</v>
      </c>
      <c r="O13" s="4">
        <v>4</v>
      </c>
      <c r="P13" s="2">
        <v>1365</v>
      </c>
      <c r="Q13" s="2">
        <v>966</v>
      </c>
      <c r="R13" s="2">
        <v>706</v>
      </c>
    </row>
    <row r="14" spans="1:18" x14ac:dyDescent="0.45">
      <c r="A14">
        <v>117</v>
      </c>
      <c r="B14">
        <v>142</v>
      </c>
      <c r="C14">
        <v>90</v>
      </c>
      <c r="D14">
        <f t="shared" si="0"/>
        <v>12</v>
      </c>
      <c r="E14" s="1">
        <v>41938</v>
      </c>
      <c r="F14">
        <f>J13+piastek3[[#This Row],[Ton kostak]]</f>
        <v>265</v>
      </c>
      <c r="G14">
        <f>K13+piastek3[[#This Row],[Ton orzech]]</f>
        <v>398</v>
      </c>
      <c r="H14">
        <f>L13+piastek3[[#This Row],[Ton mial]]</f>
        <v>97</v>
      </c>
      <c r="I14" t="str">
        <f>IF(piastek3[[#This Row],[mag koskta przed]] &lt; $P$1,IF(piastek3[[#This Row],[mag orzech przed]]&lt;$P$2, IF(piastek3[[#This Row],[mag mial przed]] &lt;$P$3, "-", "mial"), "orzech"),"kostka")</f>
        <v>kostka</v>
      </c>
      <c r="J14">
        <f>IF(piastek3[[#This Row],[Typ spalania]] = "kostka", piastek3[[#This Row],[mag koskta przed]]-$P$1, piastek3[[#This Row],[mag koskta przed]])</f>
        <v>65</v>
      </c>
      <c r="K14">
        <f>IF(piastek3[[#This Row],[Typ spalania]] = "orzech", piastek3[[#This Row],[mag orzech przed]]-$P$2, piastek3[[#This Row],[mag orzech przed]])</f>
        <v>398</v>
      </c>
      <c r="L14">
        <f>IF(piastek3[[#This Row],[Typ spalania]] = "mial", piastek3[[#This Row],[mag mial przed]]-$P$3, piastek3[[#This Row],[mag mial przed]])</f>
        <v>97</v>
      </c>
      <c r="M14" s="2">
        <f>MONTH(piastek3[[#This Row],[Data]])</f>
        <v>10</v>
      </c>
      <c r="O14" s="4">
        <v>10</v>
      </c>
      <c r="P14" s="2">
        <v>1742</v>
      </c>
      <c r="Q14" s="2">
        <v>1658</v>
      </c>
      <c r="R14" s="2">
        <v>915</v>
      </c>
    </row>
    <row r="15" spans="1:18" x14ac:dyDescent="0.45">
      <c r="A15">
        <v>189</v>
      </c>
      <c r="B15">
        <v>28</v>
      </c>
      <c r="C15">
        <v>43</v>
      </c>
      <c r="D15">
        <f t="shared" si="0"/>
        <v>13</v>
      </c>
      <c r="E15" s="1">
        <v>41939</v>
      </c>
      <c r="F15">
        <f>J14+piastek3[[#This Row],[Ton kostak]]</f>
        <v>254</v>
      </c>
      <c r="G15">
        <f>K14+piastek3[[#This Row],[Ton orzech]]</f>
        <v>426</v>
      </c>
      <c r="H15">
        <f>L14+piastek3[[#This Row],[Ton mial]]</f>
        <v>140</v>
      </c>
      <c r="I15" t="str">
        <f>IF(piastek3[[#This Row],[mag koskta przed]] &lt; $P$1,IF(piastek3[[#This Row],[mag orzech przed]]&lt;$P$2, IF(piastek3[[#This Row],[mag mial przed]] &lt;$P$3, "-", "mial"), "orzech"),"kostka")</f>
        <v>kostka</v>
      </c>
      <c r="J15">
        <f>IF(piastek3[[#This Row],[Typ spalania]] = "kostka", piastek3[[#This Row],[mag koskta przed]]-$P$1, piastek3[[#This Row],[mag koskta przed]])</f>
        <v>54</v>
      </c>
      <c r="K15">
        <f>IF(piastek3[[#This Row],[Typ spalania]] = "orzech", piastek3[[#This Row],[mag orzech przed]]-$P$2, piastek3[[#This Row],[mag orzech przed]])</f>
        <v>426</v>
      </c>
      <c r="L15">
        <f>IF(piastek3[[#This Row],[Typ spalania]] = "mial", piastek3[[#This Row],[mag mial przed]]-$P$3, piastek3[[#This Row],[mag mial przed]])</f>
        <v>140</v>
      </c>
      <c r="M15" s="2">
        <f>MONTH(piastek3[[#This Row],[Data]])</f>
        <v>10</v>
      </c>
      <c r="O15" s="4">
        <v>11</v>
      </c>
      <c r="P15" s="2">
        <v>2756</v>
      </c>
      <c r="Q15" s="2">
        <v>2884</v>
      </c>
      <c r="R15" s="2">
        <v>1750</v>
      </c>
    </row>
    <row r="16" spans="1:18" x14ac:dyDescent="0.45">
      <c r="A16">
        <v>140</v>
      </c>
      <c r="B16">
        <v>191</v>
      </c>
      <c r="C16">
        <v>40</v>
      </c>
      <c r="D16">
        <f t="shared" si="0"/>
        <v>14</v>
      </c>
      <c r="E16" s="1">
        <v>41940</v>
      </c>
      <c r="F16">
        <f>J15+piastek3[[#This Row],[Ton kostak]]</f>
        <v>194</v>
      </c>
      <c r="G16">
        <f>K15+piastek3[[#This Row],[Ton orzech]]</f>
        <v>617</v>
      </c>
      <c r="H16">
        <f>L15+piastek3[[#This Row],[Ton mial]]</f>
        <v>180</v>
      </c>
      <c r="I16" t="str">
        <f>IF(piastek3[[#This Row],[mag koskta przed]] &lt; $P$1,IF(piastek3[[#This Row],[mag orzech przed]]&lt;$P$2, IF(piastek3[[#This Row],[mag mial przed]] &lt;$P$3, "-", "mial"), "orzech"),"kostka")</f>
        <v>orzech</v>
      </c>
      <c r="J16">
        <f>IF(piastek3[[#This Row],[Typ spalania]] = "kostka", piastek3[[#This Row],[mag koskta przed]]-$P$1, piastek3[[#This Row],[mag koskta przed]])</f>
        <v>194</v>
      </c>
      <c r="K16">
        <f>IF(piastek3[[#This Row],[Typ spalania]] = "orzech", piastek3[[#This Row],[mag orzech przed]]-$P$2, piastek3[[#This Row],[mag orzech przed]])</f>
        <v>357</v>
      </c>
      <c r="L16">
        <f>IF(piastek3[[#This Row],[Typ spalania]] = "mial", piastek3[[#This Row],[mag mial przed]]-$P$3, piastek3[[#This Row],[mag mial przed]])</f>
        <v>180</v>
      </c>
      <c r="M16" s="2">
        <f>MONTH(piastek3[[#This Row],[Data]])</f>
        <v>10</v>
      </c>
      <c r="O16" s="4">
        <v>12</v>
      </c>
      <c r="P16" s="2">
        <v>2696</v>
      </c>
      <c r="Q16" s="2">
        <v>2749</v>
      </c>
      <c r="R16" s="2">
        <v>1586</v>
      </c>
    </row>
    <row r="17" spans="1:18" x14ac:dyDescent="0.45">
      <c r="A17">
        <v>167</v>
      </c>
      <c r="B17">
        <v>48</v>
      </c>
      <c r="C17">
        <v>30</v>
      </c>
      <c r="D17">
        <f t="shared" si="0"/>
        <v>15</v>
      </c>
      <c r="E17" s="1">
        <v>41941</v>
      </c>
      <c r="F17">
        <f>J16+piastek3[[#This Row],[Ton kostak]]</f>
        <v>361</v>
      </c>
      <c r="G17">
        <f>K16+piastek3[[#This Row],[Ton orzech]]</f>
        <v>405</v>
      </c>
      <c r="H17">
        <f>L16+piastek3[[#This Row],[Ton mial]]</f>
        <v>210</v>
      </c>
      <c r="I17" t="str">
        <f>IF(piastek3[[#This Row],[mag koskta przed]] &lt; $P$1,IF(piastek3[[#This Row],[mag orzech przed]]&lt;$P$2, IF(piastek3[[#This Row],[mag mial przed]] &lt;$P$3, "-", "mial"), "orzech"),"kostka")</f>
        <v>kostka</v>
      </c>
      <c r="J17">
        <f>IF(piastek3[[#This Row],[Typ spalania]] = "kostka", piastek3[[#This Row],[mag koskta przed]]-$P$1, piastek3[[#This Row],[mag koskta przed]])</f>
        <v>161</v>
      </c>
      <c r="K17">
        <f>IF(piastek3[[#This Row],[Typ spalania]] = "orzech", piastek3[[#This Row],[mag orzech przed]]-$P$2, piastek3[[#This Row],[mag orzech przed]])</f>
        <v>405</v>
      </c>
      <c r="L17">
        <f>IF(piastek3[[#This Row],[Typ spalania]] = "mial", piastek3[[#This Row],[mag mial przed]]-$P$3, piastek3[[#This Row],[mag mial przed]])</f>
        <v>210</v>
      </c>
      <c r="M17" s="2">
        <f>MONTH(piastek3[[#This Row],[Data]])</f>
        <v>10</v>
      </c>
      <c r="O17" s="4" t="s">
        <v>19</v>
      </c>
      <c r="P17" s="2"/>
      <c r="Q17" s="2"/>
      <c r="R17" s="2"/>
    </row>
    <row r="18" spans="1:18" x14ac:dyDescent="0.45">
      <c r="A18">
        <v>0</v>
      </c>
      <c r="B18">
        <v>154</v>
      </c>
      <c r="C18">
        <v>68</v>
      </c>
      <c r="D18">
        <f t="shared" si="0"/>
        <v>16</v>
      </c>
      <c r="E18" s="1">
        <v>41942</v>
      </c>
      <c r="F18">
        <f>J17+piastek3[[#This Row],[Ton kostak]]</f>
        <v>161</v>
      </c>
      <c r="G18">
        <f>K17+piastek3[[#This Row],[Ton orzech]]</f>
        <v>559</v>
      </c>
      <c r="H18">
        <f>L17+piastek3[[#This Row],[Ton mial]]</f>
        <v>278</v>
      </c>
      <c r="I18" t="str">
        <f>IF(piastek3[[#This Row],[mag koskta przed]] &lt; $P$1,IF(piastek3[[#This Row],[mag orzech przed]]&lt;$P$2, IF(piastek3[[#This Row],[mag mial przed]] &lt;$P$3, "-", "mial"), "orzech"),"kostka")</f>
        <v>orzech</v>
      </c>
      <c r="J18">
        <f>IF(piastek3[[#This Row],[Typ spalania]] = "kostka", piastek3[[#This Row],[mag koskta przed]]-$P$1, piastek3[[#This Row],[mag koskta przed]])</f>
        <v>161</v>
      </c>
      <c r="K18">
        <f>IF(piastek3[[#This Row],[Typ spalania]] = "orzech", piastek3[[#This Row],[mag orzech przed]]-$P$2, piastek3[[#This Row],[mag orzech przed]])</f>
        <v>299</v>
      </c>
      <c r="L18">
        <f>IF(piastek3[[#This Row],[Typ spalania]] = "mial", piastek3[[#This Row],[mag mial przed]]-$P$3, piastek3[[#This Row],[mag mial przed]])</f>
        <v>278</v>
      </c>
      <c r="M18" s="2">
        <f>MONTH(piastek3[[#This Row],[Data]])</f>
        <v>10</v>
      </c>
      <c r="O18" s="4" t="s">
        <v>18</v>
      </c>
      <c r="P18" s="2">
        <v>17460</v>
      </c>
      <c r="Q18" s="2">
        <v>16804</v>
      </c>
      <c r="R18" s="2">
        <v>9215</v>
      </c>
    </row>
    <row r="19" spans="1:18" x14ac:dyDescent="0.45">
      <c r="A19">
        <v>61</v>
      </c>
      <c r="B19">
        <v>139</v>
      </c>
      <c r="C19">
        <v>77</v>
      </c>
      <c r="D19">
        <f t="shared" si="0"/>
        <v>17</v>
      </c>
      <c r="E19" s="1">
        <v>41943</v>
      </c>
      <c r="F19">
        <f>J18+piastek3[[#This Row],[Ton kostak]]</f>
        <v>222</v>
      </c>
      <c r="G19">
        <f>K18+piastek3[[#This Row],[Ton orzech]]</f>
        <v>438</v>
      </c>
      <c r="H19">
        <f>L18+piastek3[[#This Row],[Ton mial]]</f>
        <v>355</v>
      </c>
      <c r="I19" t="str">
        <f>IF(piastek3[[#This Row],[mag koskta przed]] &lt; $P$1,IF(piastek3[[#This Row],[mag orzech przed]]&lt;$P$2, IF(piastek3[[#This Row],[mag mial przed]] &lt;$P$3, "-", "mial"), "orzech"),"kostka")</f>
        <v>kostka</v>
      </c>
      <c r="J19">
        <f>IF(piastek3[[#This Row],[Typ spalania]] = "kostka", piastek3[[#This Row],[mag koskta przed]]-$P$1, piastek3[[#This Row],[mag koskta przed]])</f>
        <v>22</v>
      </c>
      <c r="K19">
        <f>IF(piastek3[[#This Row],[Typ spalania]] = "orzech", piastek3[[#This Row],[mag orzech przed]]-$P$2, piastek3[[#This Row],[mag orzech przed]])</f>
        <v>438</v>
      </c>
      <c r="L19">
        <f>IF(piastek3[[#This Row],[Typ spalania]] = "mial", piastek3[[#This Row],[mag mial przed]]-$P$3, piastek3[[#This Row],[mag mial przed]])</f>
        <v>355</v>
      </c>
      <c r="M19" s="2">
        <f>MONTH(piastek3[[#This Row],[Data]])</f>
        <v>10</v>
      </c>
    </row>
    <row r="20" spans="1:18" x14ac:dyDescent="0.45">
      <c r="A20">
        <v>18</v>
      </c>
      <c r="B20">
        <v>163</v>
      </c>
      <c r="C20">
        <v>75</v>
      </c>
      <c r="D20">
        <f t="shared" si="0"/>
        <v>18</v>
      </c>
      <c r="E20" s="1">
        <v>41944</v>
      </c>
      <c r="F20">
        <f>J19+piastek3[[#This Row],[Ton kostak]]</f>
        <v>40</v>
      </c>
      <c r="G20">
        <f>K19+piastek3[[#This Row],[Ton orzech]]</f>
        <v>601</v>
      </c>
      <c r="H20">
        <f>L19+piastek3[[#This Row],[Ton mial]]</f>
        <v>430</v>
      </c>
      <c r="I20" t="str">
        <f>IF(piastek3[[#This Row],[mag koskta przed]] &lt; $P$1,IF(piastek3[[#This Row],[mag orzech przed]]&lt;$P$2, IF(piastek3[[#This Row],[mag mial przed]] &lt;$P$3, "-", "mial"), "orzech"),"kostka")</f>
        <v>orzech</v>
      </c>
      <c r="J20">
        <f>IF(piastek3[[#This Row],[Typ spalania]] = "kostka", piastek3[[#This Row],[mag koskta przed]]-$P$1, piastek3[[#This Row],[mag koskta przed]])</f>
        <v>40</v>
      </c>
      <c r="K20">
        <f>IF(piastek3[[#This Row],[Typ spalania]] = "orzech", piastek3[[#This Row],[mag orzech przed]]-$P$2, piastek3[[#This Row],[mag orzech przed]])</f>
        <v>341</v>
      </c>
      <c r="L20">
        <f>IF(piastek3[[#This Row],[Typ spalania]] = "mial", piastek3[[#This Row],[mag mial przed]]-$P$3, piastek3[[#This Row],[mag mial przed]])</f>
        <v>430</v>
      </c>
      <c r="M20" s="2">
        <f>MONTH(piastek3[[#This Row],[Data]])</f>
        <v>11</v>
      </c>
    </row>
    <row r="21" spans="1:18" x14ac:dyDescent="0.45">
      <c r="A21">
        <v>43</v>
      </c>
      <c r="B21">
        <v>169</v>
      </c>
      <c r="C21">
        <v>0</v>
      </c>
      <c r="D21">
        <f t="shared" si="0"/>
        <v>19</v>
      </c>
      <c r="E21" s="1">
        <v>41945</v>
      </c>
      <c r="F21">
        <f>J20+piastek3[[#This Row],[Ton kostak]]</f>
        <v>83</v>
      </c>
      <c r="G21">
        <f>K20+piastek3[[#This Row],[Ton orzech]]</f>
        <v>510</v>
      </c>
      <c r="H21">
        <f>L20+piastek3[[#This Row],[Ton mial]]</f>
        <v>430</v>
      </c>
      <c r="I21" t="str">
        <f>IF(piastek3[[#This Row],[mag koskta przed]] &lt; $P$1,IF(piastek3[[#This Row],[mag orzech przed]]&lt;$P$2, IF(piastek3[[#This Row],[mag mial przed]] &lt;$P$3, "-", "mial"), "orzech"),"kostka")</f>
        <v>orzech</v>
      </c>
      <c r="J21">
        <f>IF(piastek3[[#This Row],[Typ spalania]] = "kostka", piastek3[[#This Row],[mag koskta przed]]-$P$1, piastek3[[#This Row],[mag koskta przed]])</f>
        <v>83</v>
      </c>
      <c r="K21">
        <f>IF(piastek3[[#This Row],[Typ spalania]] = "orzech", piastek3[[#This Row],[mag orzech przed]]-$P$2, piastek3[[#This Row],[mag orzech przed]])</f>
        <v>250</v>
      </c>
      <c r="L21">
        <f>IF(piastek3[[#This Row],[Typ spalania]] = "mial", piastek3[[#This Row],[mag mial przed]]-$P$3, piastek3[[#This Row],[mag mial przed]])</f>
        <v>430</v>
      </c>
      <c r="M21" s="2">
        <f>MONTH(piastek3[[#This Row],[Data]])</f>
        <v>11</v>
      </c>
    </row>
    <row r="22" spans="1:18" x14ac:dyDescent="0.45">
      <c r="A22">
        <v>160</v>
      </c>
      <c r="B22">
        <v>135</v>
      </c>
      <c r="C22">
        <v>34</v>
      </c>
      <c r="D22">
        <f t="shared" si="0"/>
        <v>20</v>
      </c>
      <c r="E22" s="1">
        <v>41946</v>
      </c>
      <c r="F22">
        <f>J21+piastek3[[#This Row],[Ton kostak]]</f>
        <v>243</v>
      </c>
      <c r="G22">
        <f>K21+piastek3[[#This Row],[Ton orzech]]</f>
        <v>385</v>
      </c>
      <c r="H22">
        <f>L21+piastek3[[#This Row],[Ton mial]]</f>
        <v>464</v>
      </c>
      <c r="I22" t="str">
        <f>IF(piastek3[[#This Row],[mag koskta przed]] &lt; $P$1,IF(piastek3[[#This Row],[mag orzech przed]]&lt;$P$2, IF(piastek3[[#This Row],[mag mial przed]] &lt;$P$3, "-", "mial"), "orzech"),"kostka")</f>
        <v>kostka</v>
      </c>
      <c r="J22">
        <f>IF(piastek3[[#This Row],[Typ spalania]] = "kostka", piastek3[[#This Row],[mag koskta przed]]-$P$1, piastek3[[#This Row],[mag koskta przed]])</f>
        <v>43</v>
      </c>
      <c r="K22">
        <f>IF(piastek3[[#This Row],[Typ spalania]] = "orzech", piastek3[[#This Row],[mag orzech przed]]-$P$2, piastek3[[#This Row],[mag orzech przed]])</f>
        <v>385</v>
      </c>
      <c r="L22">
        <f>IF(piastek3[[#This Row],[Typ spalania]] = "mial", piastek3[[#This Row],[mag mial przed]]-$P$3, piastek3[[#This Row],[mag mial przed]])</f>
        <v>464</v>
      </c>
      <c r="M22" s="2">
        <f>MONTH(piastek3[[#This Row],[Data]])</f>
        <v>11</v>
      </c>
    </row>
    <row r="23" spans="1:18" x14ac:dyDescent="0.45">
      <c r="A23">
        <v>150</v>
      </c>
      <c r="B23">
        <v>89</v>
      </c>
      <c r="C23">
        <v>17</v>
      </c>
      <c r="D23">
        <f t="shared" si="0"/>
        <v>21</v>
      </c>
      <c r="E23" s="1">
        <v>41947</v>
      </c>
      <c r="F23">
        <f>J22+piastek3[[#This Row],[Ton kostak]]</f>
        <v>193</v>
      </c>
      <c r="G23">
        <f>K22+piastek3[[#This Row],[Ton orzech]]</f>
        <v>474</v>
      </c>
      <c r="H23">
        <f>L22+piastek3[[#This Row],[Ton mial]]</f>
        <v>481</v>
      </c>
      <c r="I23" t="str">
        <f>IF(piastek3[[#This Row],[mag koskta przed]] &lt; $P$1,IF(piastek3[[#This Row],[mag orzech przed]]&lt;$P$2, IF(piastek3[[#This Row],[mag mial przed]] &lt;$P$3, "-", "mial"), "orzech"),"kostka")</f>
        <v>orzech</v>
      </c>
      <c r="J23">
        <f>IF(piastek3[[#This Row],[Typ spalania]] = "kostka", piastek3[[#This Row],[mag koskta przed]]-$P$1, piastek3[[#This Row],[mag koskta przed]])</f>
        <v>193</v>
      </c>
      <c r="K23">
        <f>IF(piastek3[[#This Row],[Typ spalania]] = "orzech", piastek3[[#This Row],[mag orzech przed]]-$P$2, piastek3[[#This Row],[mag orzech przed]])</f>
        <v>214</v>
      </c>
      <c r="L23">
        <f>IF(piastek3[[#This Row],[Typ spalania]] = "mial", piastek3[[#This Row],[mag mial przed]]-$P$3, piastek3[[#This Row],[mag mial przed]])</f>
        <v>481</v>
      </c>
      <c r="M23" s="2">
        <f>MONTH(piastek3[[#This Row],[Data]])</f>
        <v>11</v>
      </c>
    </row>
    <row r="24" spans="1:18" x14ac:dyDescent="0.45">
      <c r="A24">
        <v>57</v>
      </c>
      <c r="B24">
        <v>109</v>
      </c>
      <c r="C24">
        <v>93</v>
      </c>
      <c r="D24">
        <f t="shared" si="0"/>
        <v>22</v>
      </c>
      <c r="E24" s="1">
        <v>41948</v>
      </c>
      <c r="F24">
        <f>J23+piastek3[[#This Row],[Ton kostak]]</f>
        <v>250</v>
      </c>
      <c r="G24">
        <f>K23+piastek3[[#This Row],[Ton orzech]]</f>
        <v>323</v>
      </c>
      <c r="H24">
        <f>L23+piastek3[[#This Row],[Ton mial]]</f>
        <v>574</v>
      </c>
      <c r="I24" t="str">
        <f>IF(piastek3[[#This Row],[mag koskta przed]] &lt; $P$1,IF(piastek3[[#This Row],[mag orzech przed]]&lt;$P$2, IF(piastek3[[#This Row],[mag mial przed]] &lt;$P$3, "-", "mial"), "orzech"),"kostka")</f>
        <v>kostka</v>
      </c>
      <c r="J24">
        <f>IF(piastek3[[#This Row],[Typ spalania]] = "kostka", piastek3[[#This Row],[mag koskta przed]]-$P$1, piastek3[[#This Row],[mag koskta przed]])</f>
        <v>50</v>
      </c>
      <c r="K24">
        <f>IF(piastek3[[#This Row],[Typ spalania]] = "orzech", piastek3[[#This Row],[mag orzech przed]]-$P$2, piastek3[[#This Row],[mag orzech przed]])</f>
        <v>323</v>
      </c>
      <c r="L24">
        <f>IF(piastek3[[#This Row],[Typ spalania]] = "mial", piastek3[[#This Row],[mag mial przed]]-$P$3, piastek3[[#This Row],[mag mial przed]])</f>
        <v>574</v>
      </c>
      <c r="M24" s="2">
        <f>MONTH(piastek3[[#This Row],[Data]])</f>
        <v>11</v>
      </c>
    </row>
    <row r="25" spans="1:18" x14ac:dyDescent="0.45">
      <c r="A25">
        <v>62</v>
      </c>
      <c r="B25">
        <v>80</v>
      </c>
      <c r="C25">
        <v>62</v>
      </c>
      <c r="D25">
        <f t="shared" si="0"/>
        <v>23</v>
      </c>
      <c r="E25" s="1">
        <v>41949</v>
      </c>
      <c r="F25">
        <f>J24+piastek3[[#This Row],[Ton kostak]]</f>
        <v>112</v>
      </c>
      <c r="G25">
        <f>K24+piastek3[[#This Row],[Ton orzech]]</f>
        <v>403</v>
      </c>
      <c r="H25">
        <f>L24+piastek3[[#This Row],[Ton mial]]</f>
        <v>636</v>
      </c>
      <c r="I25" t="str">
        <f>IF(piastek3[[#This Row],[mag koskta przed]] &lt; $P$1,IF(piastek3[[#This Row],[mag orzech przed]]&lt;$P$2, IF(piastek3[[#This Row],[mag mial przed]] &lt;$P$3, "-", "mial"), "orzech"),"kostka")</f>
        <v>orzech</v>
      </c>
      <c r="J25">
        <f>IF(piastek3[[#This Row],[Typ spalania]] = "kostka", piastek3[[#This Row],[mag koskta przed]]-$P$1, piastek3[[#This Row],[mag koskta przed]])</f>
        <v>112</v>
      </c>
      <c r="K25">
        <f>IF(piastek3[[#This Row],[Typ spalania]] = "orzech", piastek3[[#This Row],[mag orzech przed]]-$P$2, piastek3[[#This Row],[mag orzech przed]])</f>
        <v>143</v>
      </c>
      <c r="L25">
        <f>IF(piastek3[[#This Row],[Typ spalania]] = "mial", piastek3[[#This Row],[mag mial przed]]-$P$3, piastek3[[#This Row],[mag mial przed]])</f>
        <v>636</v>
      </c>
      <c r="M25" s="2">
        <f>MONTH(piastek3[[#This Row],[Data]])</f>
        <v>11</v>
      </c>
    </row>
    <row r="26" spans="1:18" x14ac:dyDescent="0.45">
      <c r="A26">
        <v>162</v>
      </c>
      <c r="B26">
        <v>62</v>
      </c>
      <c r="C26">
        <v>88</v>
      </c>
      <c r="D26">
        <f t="shared" si="0"/>
        <v>24</v>
      </c>
      <c r="E26" s="1">
        <v>41950</v>
      </c>
      <c r="F26">
        <f>J25+piastek3[[#This Row],[Ton kostak]]</f>
        <v>274</v>
      </c>
      <c r="G26">
        <f>K25+piastek3[[#This Row],[Ton orzech]]</f>
        <v>205</v>
      </c>
      <c r="H26">
        <f>L25+piastek3[[#This Row],[Ton mial]]</f>
        <v>724</v>
      </c>
      <c r="I26" t="str">
        <f>IF(piastek3[[#This Row],[mag koskta przed]] &lt; $P$1,IF(piastek3[[#This Row],[mag orzech przed]]&lt;$P$2, IF(piastek3[[#This Row],[mag mial przed]] &lt;$P$3, "-", "mial"), "orzech"),"kostka")</f>
        <v>kostka</v>
      </c>
      <c r="J26">
        <f>IF(piastek3[[#This Row],[Typ spalania]] = "kostka", piastek3[[#This Row],[mag koskta przed]]-$P$1, piastek3[[#This Row],[mag koskta przed]])</f>
        <v>74</v>
      </c>
      <c r="K26">
        <f>IF(piastek3[[#This Row],[Typ spalania]] = "orzech", piastek3[[#This Row],[mag orzech przed]]-$P$2, piastek3[[#This Row],[mag orzech przed]])</f>
        <v>205</v>
      </c>
      <c r="L26">
        <f>IF(piastek3[[#This Row],[Typ spalania]] = "mial", piastek3[[#This Row],[mag mial przed]]-$P$3, piastek3[[#This Row],[mag mial przed]])</f>
        <v>724</v>
      </c>
      <c r="M26" s="2">
        <f>MONTH(piastek3[[#This Row],[Data]])</f>
        <v>11</v>
      </c>
    </row>
    <row r="27" spans="1:18" x14ac:dyDescent="0.45">
      <c r="A27">
        <v>142</v>
      </c>
      <c r="B27">
        <v>79</v>
      </c>
      <c r="C27">
        <v>76</v>
      </c>
      <c r="D27">
        <f t="shared" si="0"/>
        <v>25</v>
      </c>
      <c r="E27" s="1">
        <v>41951</v>
      </c>
      <c r="F27">
        <f>J26+piastek3[[#This Row],[Ton kostak]]</f>
        <v>216</v>
      </c>
      <c r="G27">
        <f>K26+piastek3[[#This Row],[Ton orzech]]</f>
        <v>284</v>
      </c>
      <c r="H27">
        <f>L26+piastek3[[#This Row],[Ton mial]]</f>
        <v>800</v>
      </c>
      <c r="I27" t="str">
        <f>IF(piastek3[[#This Row],[mag koskta przed]] &lt; $P$1,IF(piastek3[[#This Row],[mag orzech przed]]&lt;$P$2, IF(piastek3[[#This Row],[mag mial przed]] &lt;$P$3, "-", "mial"), "orzech"),"kostka")</f>
        <v>kostka</v>
      </c>
      <c r="J27">
        <f>IF(piastek3[[#This Row],[Typ spalania]] = "kostka", piastek3[[#This Row],[mag koskta przed]]-$P$1, piastek3[[#This Row],[mag koskta przed]])</f>
        <v>16</v>
      </c>
      <c r="K27">
        <f>IF(piastek3[[#This Row],[Typ spalania]] = "orzech", piastek3[[#This Row],[mag orzech przed]]-$P$2, piastek3[[#This Row],[mag orzech przed]])</f>
        <v>284</v>
      </c>
      <c r="L27">
        <f>IF(piastek3[[#This Row],[Typ spalania]] = "mial", piastek3[[#This Row],[mag mial przed]]-$P$3, piastek3[[#This Row],[mag mial przed]])</f>
        <v>800</v>
      </c>
      <c r="M27" s="2">
        <f>MONTH(piastek3[[#This Row],[Data]])</f>
        <v>11</v>
      </c>
    </row>
    <row r="28" spans="1:18" x14ac:dyDescent="0.45">
      <c r="A28">
        <v>7</v>
      </c>
      <c r="B28">
        <v>30</v>
      </c>
      <c r="C28">
        <v>68</v>
      </c>
      <c r="D28">
        <f t="shared" si="0"/>
        <v>26</v>
      </c>
      <c r="E28" s="1">
        <v>41952</v>
      </c>
      <c r="F28">
        <f>J27+piastek3[[#This Row],[Ton kostak]]</f>
        <v>23</v>
      </c>
      <c r="G28">
        <f>K27+piastek3[[#This Row],[Ton orzech]]</f>
        <v>314</v>
      </c>
      <c r="H28">
        <f>L27+piastek3[[#This Row],[Ton mial]]</f>
        <v>868</v>
      </c>
      <c r="I28" t="str">
        <f>IF(piastek3[[#This Row],[mag koskta przed]] &lt; $P$1,IF(piastek3[[#This Row],[mag orzech przed]]&lt;$P$2, IF(piastek3[[#This Row],[mag mial przed]] &lt;$P$3, "-", "mial"), "orzech"),"kostka")</f>
        <v>orzech</v>
      </c>
      <c r="J28">
        <f>IF(piastek3[[#This Row],[Typ spalania]] = "kostka", piastek3[[#This Row],[mag koskta przed]]-$P$1, piastek3[[#This Row],[mag koskta przed]])</f>
        <v>23</v>
      </c>
      <c r="K28">
        <f>IF(piastek3[[#This Row],[Typ spalania]] = "orzech", piastek3[[#This Row],[mag orzech przed]]-$P$2, piastek3[[#This Row],[mag orzech przed]])</f>
        <v>54</v>
      </c>
      <c r="L28">
        <f>IF(piastek3[[#This Row],[Typ spalania]] = "mial", piastek3[[#This Row],[mag mial przed]]-$P$3, piastek3[[#This Row],[mag mial przed]])</f>
        <v>868</v>
      </c>
      <c r="M28" s="2">
        <f>MONTH(piastek3[[#This Row],[Data]])</f>
        <v>11</v>
      </c>
    </row>
    <row r="29" spans="1:18" x14ac:dyDescent="0.45">
      <c r="A29">
        <v>116</v>
      </c>
      <c r="B29">
        <v>6</v>
      </c>
      <c r="C29">
        <v>88</v>
      </c>
      <c r="D29">
        <f t="shared" si="0"/>
        <v>27</v>
      </c>
      <c r="E29" s="1">
        <v>41953</v>
      </c>
      <c r="F29">
        <f>J28+piastek3[[#This Row],[Ton kostak]]</f>
        <v>139</v>
      </c>
      <c r="G29">
        <f>K28+piastek3[[#This Row],[Ton orzech]]</f>
        <v>60</v>
      </c>
      <c r="H29">
        <f>L28+piastek3[[#This Row],[Ton mial]]</f>
        <v>956</v>
      </c>
      <c r="I29" t="str">
        <f>IF(piastek3[[#This Row],[mag koskta przed]] &lt; $P$1,IF(piastek3[[#This Row],[mag orzech przed]]&lt;$P$2, IF(piastek3[[#This Row],[mag mial przed]] &lt;$P$3, "-", "mial"), "orzech"),"kostka")</f>
        <v>mial</v>
      </c>
      <c r="J29">
        <f>IF(piastek3[[#This Row],[Typ spalania]] = "kostka", piastek3[[#This Row],[mag koskta przed]]-$P$1, piastek3[[#This Row],[mag koskta przed]])</f>
        <v>139</v>
      </c>
      <c r="K29">
        <f>IF(piastek3[[#This Row],[Typ spalania]] = "orzech", piastek3[[#This Row],[mag orzech przed]]-$P$2, piastek3[[#This Row],[mag orzech przed]])</f>
        <v>60</v>
      </c>
      <c r="L29">
        <f>IF(piastek3[[#This Row],[Typ spalania]] = "mial", piastek3[[#This Row],[mag mial przed]]-$P$3, piastek3[[#This Row],[mag mial przed]])</f>
        <v>636</v>
      </c>
      <c r="M29" s="2">
        <f>MONTH(piastek3[[#This Row],[Data]])</f>
        <v>11</v>
      </c>
    </row>
    <row r="30" spans="1:18" x14ac:dyDescent="0.45">
      <c r="A30">
        <v>0</v>
      </c>
      <c r="B30">
        <v>1</v>
      </c>
      <c r="C30">
        <v>47</v>
      </c>
      <c r="D30">
        <f t="shared" si="0"/>
        <v>28</v>
      </c>
      <c r="E30" s="1">
        <v>41954</v>
      </c>
      <c r="F30">
        <f>J29+piastek3[[#This Row],[Ton kostak]]</f>
        <v>139</v>
      </c>
      <c r="G30">
        <f>K29+piastek3[[#This Row],[Ton orzech]]</f>
        <v>61</v>
      </c>
      <c r="H30">
        <f>L29+piastek3[[#This Row],[Ton mial]]</f>
        <v>683</v>
      </c>
      <c r="I30" t="str">
        <f>IF(piastek3[[#This Row],[mag koskta przed]] &lt; $P$1,IF(piastek3[[#This Row],[mag orzech przed]]&lt;$P$2, IF(piastek3[[#This Row],[mag mial przed]] &lt;$P$3, "-", "mial"), "orzech"),"kostka")</f>
        <v>mial</v>
      </c>
      <c r="J30">
        <f>IF(piastek3[[#This Row],[Typ spalania]] = "kostka", piastek3[[#This Row],[mag koskta przed]]-$P$1, piastek3[[#This Row],[mag koskta przed]])</f>
        <v>139</v>
      </c>
      <c r="K30">
        <f>IF(piastek3[[#This Row],[Typ spalania]] = "orzech", piastek3[[#This Row],[mag orzech przed]]-$P$2, piastek3[[#This Row],[mag orzech przed]])</f>
        <v>61</v>
      </c>
      <c r="L30">
        <f>IF(piastek3[[#This Row],[Typ spalania]] = "mial", piastek3[[#This Row],[mag mial przed]]-$P$3, piastek3[[#This Row],[mag mial przed]])</f>
        <v>363</v>
      </c>
      <c r="M30" s="2">
        <f>MONTH(piastek3[[#This Row],[Data]])</f>
        <v>11</v>
      </c>
    </row>
    <row r="31" spans="1:18" x14ac:dyDescent="0.45">
      <c r="A31">
        <v>78</v>
      </c>
      <c r="B31">
        <v>84</v>
      </c>
      <c r="C31">
        <v>16</v>
      </c>
      <c r="D31">
        <f t="shared" si="0"/>
        <v>29</v>
      </c>
      <c r="E31" s="1">
        <v>41955</v>
      </c>
      <c r="F31">
        <f>J30+piastek3[[#This Row],[Ton kostak]]</f>
        <v>217</v>
      </c>
      <c r="G31">
        <f>K30+piastek3[[#This Row],[Ton orzech]]</f>
        <v>145</v>
      </c>
      <c r="H31">
        <f>L30+piastek3[[#This Row],[Ton mial]]</f>
        <v>379</v>
      </c>
      <c r="I31" t="str">
        <f>IF(piastek3[[#This Row],[mag koskta przed]] &lt; $P$1,IF(piastek3[[#This Row],[mag orzech przed]]&lt;$P$2, IF(piastek3[[#This Row],[mag mial przed]] &lt;$P$3, "-", "mial"), "orzech"),"kostka")</f>
        <v>kostka</v>
      </c>
      <c r="J31">
        <f>IF(piastek3[[#This Row],[Typ spalania]] = "kostka", piastek3[[#This Row],[mag koskta przed]]-$P$1, piastek3[[#This Row],[mag koskta przed]])</f>
        <v>17</v>
      </c>
      <c r="K31">
        <f>IF(piastek3[[#This Row],[Typ spalania]] = "orzech", piastek3[[#This Row],[mag orzech przed]]-$P$2, piastek3[[#This Row],[mag orzech przed]])</f>
        <v>145</v>
      </c>
      <c r="L31">
        <f>IF(piastek3[[#This Row],[Typ spalania]] = "mial", piastek3[[#This Row],[mag mial przed]]-$P$3, piastek3[[#This Row],[mag mial przed]])</f>
        <v>379</v>
      </c>
      <c r="M31" s="2">
        <f>MONTH(piastek3[[#This Row],[Data]])</f>
        <v>11</v>
      </c>
    </row>
    <row r="32" spans="1:18" x14ac:dyDescent="0.45">
      <c r="A32">
        <v>112</v>
      </c>
      <c r="B32">
        <v>140</v>
      </c>
      <c r="C32">
        <v>97</v>
      </c>
      <c r="D32">
        <f t="shared" si="0"/>
        <v>30</v>
      </c>
      <c r="E32" s="1">
        <v>41956</v>
      </c>
      <c r="F32">
        <f>J31+piastek3[[#This Row],[Ton kostak]]</f>
        <v>129</v>
      </c>
      <c r="G32">
        <f>K31+piastek3[[#This Row],[Ton orzech]]</f>
        <v>285</v>
      </c>
      <c r="H32">
        <f>L31+piastek3[[#This Row],[Ton mial]]</f>
        <v>476</v>
      </c>
      <c r="I32" t="str">
        <f>IF(piastek3[[#This Row],[mag koskta przed]] &lt; $P$1,IF(piastek3[[#This Row],[mag orzech przed]]&lt;$P$2, IF(piastek3[[#This Row],[mag mial przed]] &lt;$P$3, "-", "mial"), "orzech"),"kostka")</f>
        <v>orzech</v>
      </c>
      <c r="J32">
        <f>IF(piastek3[[#This Row],[Typ spalania]] = "kostka", piastek3[[#This Row],[mag koskta przed]]-$P$1, piastek3[[#This Row],[mag koskta przed]])</f>
        <v>129</v>
      </c>
      <c r="K32">
        <f>IF(piastek3[[#This Row],[Typ spalania]] = "orzech", piastek3[[#This Row],[mag orzech przed]]-$P$2, piastek3[[#This Row],[mag orzech przed]])</f>
        <v>25</v>
      </c>
      <c r="L32">
        <f>IF(piastek3[[#This Row],[Typ spalania]] = "mial", piastek3[[#This Row],[mag mial przed]]-$P$3, piastek3[[#This Row],[mag mial przed]])</f>
        <v>476</v>
      </c>
      <c r="M32" s="2">
        <f>MONTH(piastek3[[#This Row],[Data]])</f>
        <v>11</v>
      </c>
    </row>
    <row r="33" spans="1:13" x14ac:dyDescent="0.45">
      <c r="A33">
        <v>109</v>
      </c>
      <c r="B33">
        <v>74</v>
      </c>
      <c r="C33">
        <v>53</v>
      </c>
      <c r="D33">
        <f t="shared" si="0"/>
        <v>31</v>
      </c>
      <c r="E33" s="1">
        <v>41957</v>
      </c>
      <c r="F33">
        <f>J32+piastek3[[#This Row],[Ton kostak]]</f>
        <v>238</v>
      </c>
      <c r="G33">
        <f>K32+piastek3[[#This Row],[Ton orzech]]</f>
        <v>99</v>
      </c>
      <c r="H33">
        <f>L32+piastek3[[#This Row],[Ton mial]]</f>
        <v>529</v>
      </c>
      <c r="I33" t="str">
        <f>IF(piastek3[[#This Row],[mag koskta przed]] &lt; $P$1,IF(piastek3[[#This Row],[mag orzech przed]]&lt;$P$2, IF(piastek3[[#This Row],[mag mial przed]] &lt;$P$3, "-", "mial"), "orzech"),"kostka")</f>
        <v>kostka</v>
      </c>
      <c r="J33">
        <f>IF(piastek3[[#This Row],[Typ spalania]] = "kostka", piastek3[[#This Row],[mag koskta przed]]-$P$1, piastek3[[#This Row],[mag koskta przed]])</f>
        <v>38</v>
      </c>
      <c r="K33">
        <f>IF(piastek3[[#This Row],[Typ spalania]] = "orzech", piastek3[[#This Row],[mag orzech przed]]-$P$2, piastek3[[#This Row],[mag orzech przed]])</f>
        <v>99</v>
      </c>
      <c r="L33">
        <f>IF(piastek3[[#This Row],[Typ spalania]] = "mial", piastek3[[#This Row],[mag mial przed]]-$P$3, piastek3[[#This Row],[mag mial przed]])</f>
        <v>529</v>
      </c>
      <c r="M33" s="2">
        <f>MONTH(piastek3[[#This Row],[Data]])</f>
        <v>11</v>
      </c>
    </row>
    <row r="34" spans="1:13" x14ac:dyDescent="0.45">
      <c r="A34">
        <v>121</v>
      </c>
      <c r="B34">
        <v>77</v>
      </c>
      <c r="C34">
        <v>70</v>
      </c>
      <c r="D34">
        <f t="shared" si="0"/>
        <v>32</v>
      </c>
      <c r="E34" s="1">
        <v>41958</v>
      </c>
      <c r="F34">
        <f>J33+piastek3[[#This Row],[Ton kostak]]</f>
        <v>159</v>
      </c>
      <c r="G34">
        <f>K33+piastek3[[#This Row],[Ton orzech]]</f>
        <v>176</v>
      </c>
      <c r="H34">
        <f>L33+piastek3[[#This Row],[Ton mial]]</f>
        <v>599</v>
      </c>
      <c r="I34" t="str">
        <f>IF(piastek3[[#This Row],[mag koskta przed]] &lt; $P$1,IF(piastek3[[#This Row],[mag orzech przed]]&lt;$P$2, IF(piastek3[[#This Row],[mag mial przed]] &lt;$P$3, "-", "mial"), "orzech"),"kostka")</f>
        <v>mial</v>
      </c>
      <c r="J34">
        <f>IF(piastek3[[#This Row],[Typ spalania]] = "kostka", piastek3[[#This Row],[mag koskta przed]]-$P$1, piastek3[[#This Row],[mag koskta przed]])</f>
        <v>159</v>
      </c>
      <c r="K34">
        <f>IF(piastek3[[#This Row],[Typ spalania]] = "orzech", piastek3[[#This Row],[mag orzech przed]]-$P$2, piastek3[[#This Row],[mag orzech przed]])</f>
        <v>176</v>
      </c>
      <c r="L34">
        <f>IF(piastek3[[#This Row],[Typ spalania]] = "mial", piastek3[[#This Row],[mag mial przed]]-$P$3, piastek3[[#This Row],[mag mial przed]])</f>
        <v>279</v>
      </c>
      <c r="M34" s="2">
        <f>MONTH(piastek3[[#This Row],[Data]])</f>
        <v>11</v>
      </c>
    </row>
    <row r="35" spans="1:13" x14ac:dyDescent="0.45">
      <c r="A35">
        <v>106</v>
      </c>
      <c r="B35">
        <v>89</v>
      </c>
      <c r="C35">
        <v>75</v>
      </c>
      <c r="D35">
        <f t="shared" si="0"/>
        <v>33</v>
      </c>
      <c r="E35" s="1">
        <v>41959</v>
      </c>
      <c r="F35">
        <f>J34+piastek3[[#This Row],[Ton kostak]]</f>
        <v>265</v>
      </c>
      <c r="G35">
        <f>K34+piastek3[[#This Row],[Ton orzech]]</f>
        <v>265</v>
      </c>
      <c r="H35">
        <f>L34+piastek3[[#This Row],[Ton mial]]</f>
        <v>354</v>
      </c>
      <c r="I35" t="str">
        <f>IF(piastek3[[#This Row],[mag koskta przed]] &lt; $P$1,IF(piastek3[[#This Row],[mag orzech przed]]&lt;$P$2, IF(piastek3[[#This Row],[mag mial przed]] &lt;$P$3, "-", "mial"), "orzech"),"kostka")</f>
        <v>kostka</v>
      </c>
      <c r="J35">
        <f>IF(piastek3[[#This Row],[Typ spalania]] = "kostka", piastek3[[#This Row],[mag koskta przed]]-$P$1, piastek3[[#This Row],[mag koskta przed]])</f>
        <v>65</v>
      </c>
      <c r="K35">
        <f>IF(piastek3[[#This Row],[Typ spalania]] = "orzech", piastek3[[#This Row],[mag orzech przed]]-$P$2, piastek3[[#This Row],[mag orzech przed]])</f>
        <v>265</v>
      </c>
      <c r="L35">
        <f>IF(piastek3[[#This Row],[Typ spalania]] = "mial", piastek3[[#This Row],[mag mial przed]]-$P$3, piastek3[[#This Row],[mag mial przed]])</f>
        <v>354</v>
      </c>
      <c r="M35" s="2">
        <f>MONTH(piastek3[[#This Row],[Data]])</f>
        <v>11</v>
      </c>
    </row>
    <row r="36" spans="1:13" x14ac:dyDescent="0.45">
      <c r="A36">
        <v>57</v>
      </c>
      <c r="B36">
        <v>119</v>
      </c>
      <c r="C36">
        <v>64</v>
      </c>
      <c r="D36">
        <f t="shared" si="0"/>
        <v>34</v>
      </c>
      <c r="E36" s="1">
        <v>41960</v>
      </c>
      <c r="F36">
        <f>J35+piastek3[[#This Row],[Ton kostak]]</f>
        <v>122</v>
      </c>
      <c r="G36">
        <f>K35+piastek3[[#This Row],[Ton orzech]]</f>
        <v>384</v>
      </c>
      <c r="H36">
        <f>L35+piastek3[[#This Row],[Ton mial]]</f>
        <v>418</v>
      </c>
      <c r="I36" t="str">
        <f>IF(piastek3[[#This Row],[mag koskta przed]] &lt; $P$1,IF(piastek3[[#This Row],[mag orzech przed]]&lt;$P$2, IF(piastek3[[#This Row],[mag mial przed]] &lt;$P$3, "-", "mial"), "orzech"),"kostka")</f>
        <v>orzech</v>
      </c>
      <c r="J36">
        <f>IF(piastek3[[#This Row],[Typ spalania]] = "kostka", piastek3[[#This Row],[mag koskta przed]]-$P$1, piastek3[[#This Row],[mag koskta przed]])</f>
        <v>122</v>
      </c>
      <c r="K36">
        <f>IF(piastek3[[#This Row],[Typ spalania]] = "orzech", piastek3[[#This Row],[mag orzech przed]]-$P$2, piastek3[[#This Row],[mag orzech przed]])</f>
        <v>124</v>
      </c>
      <c r="L36">
        <f>IF(piastek3[[#This Row],[Typ spalania]] = "mial", piastek3[[#This Row],[mag mial przed]]-$P$3, piastek3[[#This Row],[mag mial przed]])</f>
        <v>418</v>
      </c>
      <c r="M36" s="2">
        <f>MONTH(piastek3[[#This Row],[Data]])</f>
        <v>11</v>
      </c>
    </row>
    <row r="37" spans="1:13" x14ac:dyDescent="0.45">
      <c r="A37">
        <v>26</v>
      </c>
      <c r="B37">
        <v>87</v>
      </c>
      <c r="C37">
        <v>84</v>
      </c>
      <c r="D37">
        <f t="shared" si="0"/>
        <v>35</v>
      </c>
      <c r="E37" s="1">
        <v>41961</v>
      </c>
      <c r="F37">
        <f>J36+piastek3[[#This Row],[Ton kostak]]</f>
        <v>148</v>
      </c>
      <c r="G37">
        <f>K36+piastek3[[#This Row],[Ton orzech]]</f>
        <v>211</v>
      </c>
      <c r="H37">
        <f>L36+piastek3[[#This Row],[Ton mial]]</f>
        <v>502</v>
      </c>
      <c r="I37" t="str">
        <f>IF(piastek3[[#This Row],[mag koskta przed]] &lt; $P$1,IF(piastek3[[#This Row],[mag orzech przed]]&lt;$P$2, IF(piastek3[[#This Row],[mag mial przed]] &lt;$P$3, "-", "mial"), "orzech"),"kostka")</f>
        <v>mial</v>
      </c>
      <c r="J37">
        <f>IF(piastek3[[#This Row],[Typ spalania]] = "kostka", piastek3[[#This Row],[mag koskta przed]]-$P$1, piastek3[[#This Row],[mag koskta przed]])</f>
        <v>148</v>
      </c>
      <c r="K37">
        <f>IF(piastek3[[#This Row],[Typ spalania]] = "orzech", piastek3[[#This Row],[mag orzech przed]]-$P$2, piastek3[[#This Row],[mag orzech przed]])</f>
        <v>211</v>
      </c>
      <c r="L37">
        <f>IF(piastek3[[#This Row],[Typ spalania]] = "mial", piastek3[[#This Row],[mag mial przed]]-$P$3, piastek3[[#This Row],[mag mial przed]])</f>
        <v>182</v>
      </c>
      <c r="M37" s="2">
        <f>MONTH(piastek3[[#This Row],[Data]])</f>
        <v>11</v>
      </c>
    </row>
    <row r="38" spans="1:13" x14ac:dyDescent="0.45">
      <c r="A38">
        <v>79</v>
      </c>
      <c r="B38">
        <v>171</v>
      </c>
      <c r="C38">
        <v>75</v>
      </c>
      <c r="D38">
        <f t="shared" si="0"/>
        <v>36</v>
      </c>
      <c r="E38" s="1">
        <v>41962</v>
      </c>
      <c r="F38">
        <f>J37+piastek3[[#This Row],[Ton kostak]]</f>
        <v>227</v>
      </c>
      <c r="G38">
        <f>K37+piastek3[[#This Row],[Ton orzech]]</f>
        <v>382</v>
      </c>
      <c r="H38">
        <f>L37+piastek3[[#This Row],[Ton mial]]</f>
        <v>257</v>
      </c>
      <c r="I38" t="str">
        <f>IF(piastek3[[#This Row],[mag koskta przed]] &lt; $P$1,IF(piastek3[[#This Row],[mag orzech przed]]&lt;$P$2, IF(piastek3[[#This Row],[mag mial przed]] &lt;$P$3, "-", "mial"), "orzech"),"kostka")</f>
        <v>kostka</v>
      </c>
      <c r="J38">
        <f>IF(piastek3[[#This Row],[Typ spalania]] = "kostka", piastek3[[#This Row],[mag koskta przed]]-$P$1, piastek3[[#This Row],[mag koskta przed]])</f>
        <v>27</v>
      </c>
      <c r="K38">
        <f>IF(piastek3[[#This Row],[Typ spalania]] = "orzech", piastek3[[#This Row],[mag orzech przed]]-$P$2, piastek3[[#This Row],[mag orzech przed]])</f>
        <v>382</v>
      </c>
      <c r="L38">
        <f>IF(piastek3[[#This Row],[Typ spalania]] = "mial", piastek3[[#This Row],[mag mial przed]]-$P$3, piastek3[[#This Row],[mag mial przed]])</f>
        <v>257</v>
      </c>
      <c r="M38" s="2">
        <f>MONTH(piastek3[[#This Row],[Data]])</f>
        <v>11</v>
      </c>
    </row>
    <row r="39" spans="1:13" x14ac:dyDescent="0.45">
      <c r="A39">
        <v>192</v>
      </c>
      <c r="B39">
        <v>151</v>
      </c>
      <c r="C39">
        <v>45</v>
      </c>
      <c r="D39">
        <f t="shared" si="0"/>
        <v>37</v>
      </c>
      <c r="E39" s="1">
        <v>41963</v>
      </c>
      <c r="F39">
        <f>J38+piastek3[[#This Row],[Ton kostak]]</f>
        <v>219</v>
      </c>
      <c r="G39">
        <f>K38+piastek3[[#This Row],[Ton orzech]]</f>
        <v>533</v>
      </c>
      <c r="H39">
        <f>L38+piastek3[[#This Row],[Ton mial]]</f>
        <v>302</v>
      </c>
      <c r="I39" t="str">
        <f>IF(piastek3[[#This Row],[mag koskta przed]] &lt; $P$1,IF(piastek3[[#This Row],[mag orzech przed]]&lt;$P$2, IF(piastek3[[#This Row],[mag mial przed]] &lt;$P$3, "-", "mial"), "orzech"),"kostka")</f>
        <v>kostka</v>
      </c>
      <c r="J39">
        <f>IF(piastek3[[#This Row],[Typ spalania]] = "kostka", piastek3[[#This Row],[mag koskta przed]]-$P$1, piastek3[[#This Row],[mag koskta przed]])</f>
        <v>19</v>
      </c>
      <c r="K39">
        <f>IF(piastek3[[#This Row],[Typ spalania]] = "orzech", piastek3[[#This Row],[mag orzech przed]]-$P$2, piastek3[[#This Row],[mag orzech przed]])</f>
        <v>533</v>
      </c>
      <c r="L39">
        <f>IF(piastek3[[#This Row],[Typ spalania]] = "mial", piastek3[[#This Row],[mag mial przed]]-$P$3, piastek3[[#This Row],[mag mial przed]])</f>
        <v>302</v>
      </c>
      <c r="M39" s="2">
        <f>MONTH(piastek3[[#This Row],[Data]])</f>
        <v>11</v>
      </c>
    </row>
    <row r="40" spans="1:13" x14ac:dyDescent="0.45">
      <c r="A40">
        <v>9</v>
      </c>
      <c r="B40">
        <v>64</v>
      </c>
      <c r="C40">
        <v>22</v>
      </c>
      <c r="D40">
        <f t="shared" si="0"/>
        <v>38</v>
      </c>
      <c r="E40" s="1">
        <v>41964</v>
      </c>
      <c r="F40">
        <f>J39+piastek3[[#This Row],[Ton kostak]]</f>
        <v>28</v>
      </c>
      <c r="G40">
        <f>K39+piastek3[[#This Row],[Ton orzech]]</f>
        <v>597</v>
      </c>
      <c r="H40">
        <f>L39+piastek3[[#This Row],[Ton mial]]</f>
        <v>324</v>
      </c>
      <c r="I40" t="str">
        <f>IF(piastek3[[#This Row],[mag koskta przed]] &lt; $P$1,IF(piastek3[[#This Row],[mag orzech przed]]&lt;$P$2, IF(piastek3[[#This Row],[mag mial przed]] &lt;$P$3, "-", "mial"), "orzech"),"kostka")</f>
        <v>orzech</v>
      </c>
      <c r="J40">
        <f>IF(piastek3[[#This Row],[Typ spalania]] = "kostka", piastek3[[#This Row],[mag koskta przed]]-$P$1, piastek3[[#This Row],[mag koskta przed]])</f>
        <v>28</v>
      </c>
      <c r="K40">
        <f>IF(piastek3[[#This Row],[Typ spalania]] = "orzech", piastek3[[#This Row],[mag orzech przed]]-$P$2, piastek3[[#This Row],[mag orzech przed]])</f>
        <v>337</v>
      </c>
      <c r="L40">
        <f>IF(piastek3[[#This Row],[Typ spalania]] = "mial", piastek3[[#This Row],[mag mial przed]]-$P$3, piastek3[[#This Row],[mag mial przed]])</f>
        <v>324</v>
      </c>
      <c r="M40" s="2">
        <f>MONTH(piastek3[[#This Row],[Data]])</f>
        <v>11</v>
      </c>
    </row>
    <row r="41" spans="1:13" x14ac:dyDescent="0.45">
      <c r="A41">
        <v>123</v>
      </c>
      <c r="B41">
        <v>150</v>
      </c>
      <c r="C41">
        <v>10</v>
      </c>
      <c r="D41">
        <f t="shared" si="0"/>
        <v>39</v>
      </c>
      <c r="E41" s="1">
        <v>41965</v>
      </c>
      <c r="F41">
        <f>J40+piastek3[[#This Row],[Ton kostak]]</f>
        <v>151</v>
      </c>
      <c r="G41">
        <f>K40+piastek3[[#This Row],[Ton orzech]]</f>
        <v>487</v>
      </c>
      <c r="H41">
        <f>L40+piastek3[[#This Row],[Ton mial]]</f>
        <v>334</v>
      </c>
      <c r="I41" t="str">
        <f>IF(piastek3[[#This Row],[mag koskta przed]] &lt; $P$1,IF(piastek3[[#This Row],[mag orzech przed]]&lt;$P$2, IF(piastek3[[#This Row],[mag mial przed]] &lt;$P$3, "-", "mial"), "orzech"),"kostka")</f>
        <v>orzech</v>
      </c>
      <c r="J41">
        <f>IF(piastek3[[#This Row],[Typ spalania]] = "kostka", piastek3[[#This Row],[mag koskta przed]]-$P$1, piastek3[[#This Row],[mag koskta przed]])</f>
        <v>151</v>
      </c>
      <c r="K41">
        <f>IF(piastek3[[#This Row],[Typ spalania]] = "orzech", piastek3[[#This Row],[mag orzech przed]]-$P$2, piastek3[[#This Row],[mag orzech przed]])</f>
        <v>227</v>
      </c>
      <c r="L41">
        <f>IF(piastek3[[#This Row],[Typ spalania]] = "mial", piastek3[[#This Row],[mag mial przed]]-$P$3, piastek3[[#This Row],[mag mial przed]])</f>
        <v>334</v>
      </c>
      <c r="M41" s="2">
        <f>MONTH(piastek3[[#This Row],[Data]])</f>
        <v>11</v>
      </c>
    </row>
    <row r="42" spans="1:13" x14ac:dyDescent="0.45">
      <c r="A42">
        <v>87</v>
      </c>
      <c r="B42">
        <v>123</v>
      </c>
      <c r="C42">
        <v>33</v>
      </c>
      <c r="D42">
        <f t="shared" si="0"/>
        <v>40</v>
      </c>
      <c r="E42" s="1">
        <v>41966</v>
      </c>
      <c r="F42">
        <f>J41+piastek3[[#This Row],[Ton kostak]]</f>
        <v>238</v>
      </c>
      <c r="G42">
        <f>K41+piastek3[[#This Row],[Ton orzech]]</f>
        <v>350</v>
      </c>
      <c r="H42">
        <f>L41+piastek3[[#This Row],[Ton mial]]</f>
        <v>367</v>
      </c>
      <c r="I42" t="str">
        <f>IF(piastek3[[#This Row],[mag koskta przed]] &lt; $P$1,IF(piastek3[[#This Row],[mag orzech przed]]&lt;$P$2, IF(piastek3[[#This Row],[mag mial przed]] &lt;$P$3, "-", "mial"), "orzech"),"kostka")</f>
        <v>kostka</v>
      </c>
      <c r="J42">
        <f>IF(piastek3[[#This Row],[Typ spalania]] = "kostka", piastek3[[#This Row],[mag koskta przed]]-$P$1, piastek3[[#This Row],[mag koskta przed]])</f>
        <v>38</v>
      </c>
      <c r="K42">
        <f>IF(piastek3[[#This Row],[Typ spalania]] = "orzech", piastek3[[#This Row],[mag orzech przed]]-$P$2, piastek3[[#This Row],[mag orzech przed]])</f>
        <v>350</v>
      </c>
      <c r="L42">
        <f>IF(piastek3[[#This Row],[Typ spalania]] = "mial", piastek3[[#This Row],[mag mial przed]]-$P$3, piastek3[[#This Row],[mag mial przed]])</f>
        <v>367</v>
      </c>
      <c r="M42" s="2">
        <f>MONTH(piastek3[[#This Row],[Data]])</f>
        <v>11</v>
      </c>
    </row>
    <row r="43" spans="1:13" x14ac:dyDescent="0.45">
      <c r="A43">
        <v>165</v>
      </c>
      <c r="B43">
        <v>88</v>
      </c>
      <c r="C43">
        <v>13</v>
      </c>
      <c r="D43">
        <f t="shared" si="0"/>
        <v>41</v>
      </c>
      <c r="E43" s="1">
        <v>41967</v>
      </c>
      <c r="F43">
        <f>J42+piastek3[[#This Row],[Ton kostak]]</f>
        <v>203</v>
      </c>
      <c r="G43">
        <f>K42+piastek3[[#This Row],[Ton orzech]]</f>
        <v>438</v>
      </c>
      <c r="H43">
        <f>L42+piastek3[[#This Row],[Ton mial]]</f>
        <v>380</v>
      </c>
      <c r="I43" t="str">
        <f>IF(piastek3[[#This Row],[mag koskta przed]] &lt; $P$1,IF(piastek3[[#This Row],[mag orzech przed]]&lt;$P$2, IF(piastek3[[#This Row],[mag mial przed]] &lt;$P$3, "-", "mial"), "orzech"),"kostka")</f>
        <v>kostka</v>
      </c>
      <c r="J43">
        <f>IF(piastek3[[#This Row],[Typ spalania]] = "kostka", piastek3[[#This Row],[mag koskta przed]]-$P$1, piastek3[[#This Row],[mag koskta przed]])</f>
        <v>3</v>
      </c>
      <c r="K43">
        <f>IF(piastek3[[#This Row],[Typ spalania]] = "orzech", piastek3[[#This Row],[mag orzech przed]]-$P$2, piastek3[[#This Row],[mag orzech przed]])</f>
        <v>438</v>
      </c>
      <c r="L43">
        <f>IF(piastek3[[#This Row],[Typ spalania]] = "mial", piastek3[[#This Row],[mag mial przed]]-$P$3, piastek3[[#This Row],[mag mial przed]])</f>
        <v>380</v>
      </c>
      <c r="M43" s="2">
        <f>MONTH(piastek3[[#This Row],[Data]])</f>
        <v>11</v>
      </c>
    </row>
    <row r="44" spans="1:13" x14ac:dyDescent="0.45">
      <c r="A44">
        <v>144</v>
      </c>
      <c r="B44">
        <v>78</v>
      </c>
      <c r="C44">
        <v>82</v>
      </c>
      <c r="D44">
        <f t="shared" si="0"/>
        <v>42</v>
      </c>
      <c r="E44" s="1">
        <v>41968</v>
      </c>
      <c r="F44">
        <f>J43+piastek3[[#This Row],[Ton kostak]]</f>
        <v>147</v>
      </c>
      <c r="G44">
        <f>K43+piastek3[[#This Row],[Ton orzech]]</f>
        <v>516</v>
      </c>
      <c r="H44">
        <f>L43+piastek3[[#This Row],[Ton mial]]</f>
        <v>462</v>
      </c>
      <c r="I44" t="str">
        <f>IF(piastek3[[#This Row],[mag koskta przed]] &lt; $P$1,IF(piastek3[[#This Row],[mag orzech przed]]&lt;$P$2, IF(piastek3[[#This Row],[mag mial przed]] &lt;$P$3, "-", "mial"), "orzech"),"kostka")</f>
        <v>orzech</v>
      </c>
      <c r="J44">
        <f>IF(piastek3[[#This Row],[Typ spalania]] = "kostka", piastek3[[#This Row],[mag koskta przed]]-$P$1, piastek3[[#This Row],[mag koskta przed]])</f>
        <v>147</v>
      </c>
      <c r="K44">
        <f>IF(piastek3[[#This Row],[Typ spalania]] = "orzech", piastek3[[#This Row],[mag orzech przed]]-$P$2, piastek3[[#This Row],[mag orzech przed]])</f>
        <v>256</v>
      </c>
      <c r="L44">
        <f>IF(piastek3[[#This Row],[Typ spalania]] = "mial", piastek3[[#This Row],[mag mial przed]]-$P$3, piastek3[[#This Row],[mag mial przed]])</f>
        <v>462</v>
      </c>
      <c r="M44" s="2">
        <f>MONTH(piastek3[[#This Row],[Data]])</f>
        <v>11</v>
      </c>
    </row>
    <row r="45" spans="1:13" x14ac:dyDescent="0.45">
      <c r="A45">
        <v>54</v>
      </c>
      <c r="B45">
        <v>38</v>
      </c>
      <c r="C45">
        <v>68</v>
      </c>
      <c r="D45">
        <f t="shared" si="0"/>
        <v>43</v>
      </c>
      <c r="E45" s="1">
        <v>41969</v>
      </c>
      <c r="F45">
        <f>J44+piastek3[[#This Row],[Ton kostak]]</f>
        <v>201</v>
      </c>
      <c r="G45">
        <f>K44+piastek3[[#This Row],[Ton orzech]]</f>
        <v>294</v>
      </c>
      <c r="H45">
        <f>L44+piastek3[[#This Row],[Ton mial]]</f>
        <v>530</v>
      </c>
      <c r="I45" t="str">
        <f>IF(piastek3[[#This Row],[mag koskta przed]] &lt; $P$1,IF(piastek3[[#This Row],[mag orzech przed]]&lt;$P$2, IF(piastek3[[#This Row],[mag mial przed]] &lt;$P$3, "-", "mial"), "orzech"),"kostka")</f>
        <v>kostka</v>
      </c>
      <c r="J45">
        <f>IF(piastek3[[#This Row],[Typ spalania]] = "kostka", piastek3[[#This Row],[mag koskta przed]]-$P$1, piastek3[[#This Row],[mag koskta przed]])</f>
        <v>1</v>
      </c>
      <c r="K45">
        <f>IF(piastek3[[#This Row],[Typ spalania]] = "orzech", piastek3[[#This Row],[mag orzech przed]]-$P$2, piastek3[[#This Row],[mag orzech przed]])</f>
        <v>294</v>
      </c>
      <c r="L45">
        <f>IF(piastek3[[#This Row],[Typ spalania]] = "mial", piastek3[[#This Row],[mag mial przed]]-$P$3, piastek3[[#This Row],[mag mial przed]])</f>
        <v>530</v>
      </c>
      <c r="M45" s="2">
        <f>MONTH(piastek3[[#This Row],[Data]])</f>
        <v>11</v>
      </c>
    </row>
    <row r="46" spans="1:13" x14ac:dyDescent="0.45">
      <c r="A46">
        <v>188</v>
      </c>
      <c r="B46">
        <v>44</v>
      </c>
      <c r="C46">
        <v>86</v>
      </c>
      <c r="D46">
        <f t="shared" si="0"/>
        <v>44</v>
      </c>
      <c r="E46" s="1">
        <v>41970</v>
      </c>
      <c r="F46">
        <f>J45+piastek3[[#This Row],[Ton kostak]]</f>
        <v>189</v>
      </c>
      <c r="G46">
        <f>K45+piastek3[[#This Row],[Ton orzech]]</f>
        <v>338</v>
      </c>
      <c r="H46">
        <f>L45+piastek3[[#This Row],[Ton mial]]</f>
        <v>616</v>
      </c>
      <c r="I46" t="str">
        <f>IF(piastek3[[#This Row],[mag koskta przed]] &lt; $P$1,IF(piastek3[[#This Row],[mag orzech przed]]&lt;$P$2, IF(piastek3[[#This Row],[mag mial przed]] &lt;$P$3, "-", "mial"), "orzech"),"kostka")</f>
        <v>orzech</v>
      </c>
      <c r="J46">
        <f>IF(piastek3[[#This Row],[Typ spalania]] = "kostka", piastek3[[#This Row],[mag koskta przed]]-$P$1, piastek3[[#This Row],[mag koskta przed]])</f>
        <v>189</v>
      </c>
      <c r="K46">
        <f>IF(piastek3[[#This Row],[Typ spalania]] = "orzech", piastek3[[#This Row],[mag orzech przed]]-$P$2, piastek3[[#This Row],[mag orzech przed]])</f>
        <v>78</v>
      </c>
      <c r="L46">
        <f>IF(piastek3[[#This Row],[Typ spalania]] = "mial", piastek3[[#This Row],[mag mial przed]]-$P$3, piastek3[[#This Row],[mag mial przed]])</f>
        <v>616</v>
      </c>
      <c r="M46" s="2">
        <f>MONTH(piastek3[[#This Row],[Data]])</f>
        <v>11</v>
      </c>
    </row>
    <row r="47" spans="1:13" x14ac:dyDescent="0.45">
      <c r="A47">
        <v>165</v>
      </c>
      <c r="B47">
        <v>170</v>
      </c>
      <c r="C47">
        <v>62</v>
      </c>
      <c r="D47">
        <f t="shared" si="0"/>
        <v>45</v>
      </c>
      <c r="E47" s="1">
        <v>41971</v>
      </c>
      <c r="F47">
        <f>J46+piastek3[[#This Row],[Ton kostak]]</f>
        <v>354</v>
      </c>
      <c r="G47">
        <f>K46+piastek3[[#This Row],[Ton orzech]]</f>
        <v>248</v>
      </c>
      <c r="H47">
        <f>L46+piastek3[[#This Row],[Ton mial]]</f>
        <v>678</v>
      </c>
      <c r="I47" t="str">
        <f>IF(piastek3[[#This Row],[mag koskta przed]] &lt; $P$1,IF(piastek3[[#This Row],[mag orzech przed]]&lt;$P$2, IF(piastek3[[#This Row],[mag mial przed]] &lt;$P$3, "-", "mial"), "orzech"),"kostka")</f>
        <v>kostka</v>
      </c>
      <c r="J47">
        <f>IF(piastek3[[#This Row],[Typ spalania]] = "kostka", piastek3[[#This Row],[mag koskta przed]]-$P$1, piastek3[[#This Row],[mag koskta przed]])</f>
        <v>154</v>
      </c>
      <c r="K47">
        <f>IF(piastek3[[#This Row],[Typ spalania]] = "orzech", piastek3[[#This Row],[mag orzech przed]]-$P$2, piastek3[[#This Row],[mag orzech przed]])</f>
        <v>248</v>
      </c>
      <c r="L47">
        <f>IF(piastek3[[#This Row],[Typ spalania]] = "mial", piastek3[[#This Row],[mag mial przed]]-$P$3, piastek3[[#This Row],[mag mial przed]])</f>
        <v>678</v>
      </c>
      <c r="M47" s="2">
        <f>MONTH(piastek3[[#This Row],[Data]])</f>
        <v>11</v>
      </c>
    </row>
    <row r="48" spans="1:13" x14ac:dyDescent="0.45">
      <c r="A48">
        <v>24</v>
      </c>
      <c r="B48">
        <v>94</v>
      </c>
      <c r="C48">
        <v>87</v>
      </c>
      <c r="D48">
        <f t="shared" si="0"/>
        <v>46</v>
      </c>
      <c r="E48" s="1">
        <v>41972</v>
      </c>
      <c r="F48">
        <f>J47+piastek3[[#This Row],[Ton kostak]]</f>
        <v>178</v>
      </c>
      <c r="G48">
        <f>K47+piastek3[[#This Row],[Ton orzech]]</f>
        <v>342</v>
      </c>
      <c r="H48">
        <f>L47+piastek3[[#This Row],[Ton mial]]</f>
        <v>765</v>
      </c>
      <c r="I48" t="str">
        <f>IF(piastek3[[#This Row],[mag koskta przed]] &lt; $P$1,IF(piastek3[[#This Row],[mag orzech przed]]&lt;$P$2, IF(piastek3[[#This Row],[mag mial przed]] &lt;$P$3, "-", "mial"), "orzech"),"kostka")</f>
        <v>orzech</v>
      </c>
      <c r="J48">
        <f>IF(piastek3[[#This Row],[Typ spalania]] = "kostka", piastek3[[#This Row],[mag koskta przed]]-$P$1, piastek3[[#This Row],[mag koskta przed]])</f>
        <v>178</v>
      </c>
      <c r="K48">
        <f>IF(piastek3[[#This Row],[Typ spalania]] = "orzech", piastek3[[#This Row],[mag orzech przed]]-$P$2, piastek3[[#This Row],[mag orzech przed]])</f>
        <v>82</v>
      </c>
      <c r="L48">
        <f>IF(piastek3[[#This Row],[Typ spalania]] = "mial", piastek3[[#This Row],[mag mial przed]]-$P$3, piastek3[[#This Row],[mag mial przed]])</f>
        <v>765</v>
      </c>
      <c r="M48" s="2">
        <f>MONTH(piastek3[[#This Row],[Data]])</f>
        <v>11</v>
      </c>
    </row>
    <row r="49" spans="1:13" x14ac:dyDescent="0.45">
      <c r="A49">
        <v>0</v>
      </c>
      <c r="B49">
        <v>120</v>
      </c>
      <c r="C49">
        <v>60</v>
      </c>
      <c r="D49">
        <f t="shared" si="0"/>
        <v>47</v>
      </c>
      <c r="E49" s="1">
        <v>41973</v>
      </c>
      <c r="F49">
        <f>J48+piastek3[[#This Row],[Ton kostak]]</f>
        <v>178</v>
      </c>
      <c r="G49">
        <f>K48+piastek3[[#This Row],[Ton orzech]]</f>
        <v>202</v>
      </c>
      <c r="H49">
        <f>L48+piastek3[[#This Row],[Ton mial]]</f>
        <v>825</v>
      </c>
      <c r="I49" t="str">
        <f>IF(piastek3[[#This Row],[mag koskta przed]] &lt; $P$1,IF(piastek3[[#This Row],[mag orzech przed]]&lt;$P$2, IF(piastek3[[#This Row],[mag mial przed]] &lt;$P$3, "-", "mial"), "orzech"),"kostka")</f>
        <v>mial</v>
      </c>
      <c r="J49">
        <f>IF(piastek3[[#This Row],[Typ spalania]] = "kostka", piastek3[[#This Row],[mag koskta przed]]-$P$1, piastek3[[#This Row],[mag koskta przed]])</f>
        <v>178</v>
      </c>
      <c r="K49">
        <f>IF(piastek3[[#This Row],[Typ spalania]] = "orzech", piastek3[[#This Row],[mag orzech przed]]-$P$2, piastek3[[#This Row],[mag orzech przed]])</f>
        <v>202</v>
      </c>
      <c r="L49">
        <f>IF(piastek3[[#This Row],[Typ spalania]] = "mial", piastek3[[#This Row],[mag mial przed]]-$P$3, piastek3[[#This Row],[mag mial przed]])</f>
        <v>505</v>
      </c>
      <c r="M49" s="2">
        <f>MONTH(piastek3[[#This Row],[Data]])</f>
        <v>11</v>
      </c>
    </row>
    <row r="50" spans="1:13" x14ac:dyDescent="0.45">
      <c r="A50">
        <v>101</v>
      </c>
      <c r="B50">
        <v>53</v>
      </c>
      <c r="C50">
        <v>62</v>
      </c>
      <c r="D50">
        <f t="shared" si="0"/>
        <v>48</v>
      </c>
      <c r="E50" s="1">
        <v>41974</v>
      </c>
      <c r="F50">
        <f>J49+piastek3[[#This Row],[Ton kostak]]</f>
        <v>279</v>
      </c>
      <c r="G50">
        <f>K49+piastek3[[#This Row],[Ton orzech]]</f>
        <v>255</v>
      </c>
      <c r="H50">
        <f>L49+piastek3[[#This Row],[Ton mial]]</f>
        <v>567</v>
      </c>
      <c r="I50" t="str">
        <f>IF(piastek3[[#This Row],[mag koskta przed]] &lt; $P$1,IF(piastek3[[#This Row],[mag orzech przed]]&lt;$P$2, IF(piastek3[[#This Row],[mag mial przed]] &lt;$P$3, "-", "mial"), "orzech"),"kostka")</f>
        <v>kostka</v>
      </c>
      <c r="J50">
        <f>IF(piastek3[[#This Row],[Typ spalania]] = "kostka", piastek3[[#This Row],[mag koskta przed]]-$P$1, piastek3[[#This Row],[mag koskta przed]])</f>
        <v>79</v>
      </c>
      <c r="K50">
        <f>IF(piastek3[[#This Row],[Typ spalania]] = "orzech", piastek3[[#This Row],[mag orzech przed]]-$P$2, piastek3[[#This Row],[mag orzech przed]])</f>
        <v>255</v>
      </c>
      <c r="L50">
        <f>IF(piastek3[[#This Row],[Typ spalania]] = "mial", piastek3[[#This Row],[mag mial przed]]-$P$3, piastek3[[#This Row],[mag mial przed]])</f>
        <v>567</v>
      </c>
      <c r="M50" s="2">
        <f>MONTH(piastek3[[#This Row],[Data]])</f>
        <v>12</v>
      </c>
    </row>
    <row r="51" spans="1:13" x14ac:dyDescent="0.45">
      <c r="A51">
        <v>67</v>
      </c>
      <c r="B51">
        <v>147</v>
      </c>
      <c r="C51">
        <v>20</v>
      </c>
      <c r="D51">
        <f t="shared" si="0"/>
        <v>49</v>
      </c>
      <c r="E51" s="1">
        <v>41975</v>
      </c>
      <c r="F51">
        <f>J50+piastek3[[#This Row],[Ton kostak]]</f>
        <v>146</v>
      </c>
      <c r="G51">
        <f>K50+piastek3[[#This Row],[Ton orzech]]</f>
        <v>402</v>
      </c>
      <c r="H51">
        <f>L50+piastek3[[#This Row],[Ton mial]]</f>
        <v>587</v>
      </c>
      <c r="I51" t="str">
        <f>IF(piastek3[[#This Row],[mag koskta przed]] &lt; $P$1,IF(piastek3[[#This Row],[mag orzech przed]]&lt;$P$2, IF(piastek3[[#This Row],[mag mial przed]] &lt;$P$3, "-", "mial"), "orzech"),"kostka")</f>
        <v>orzech</v>
      </c>
      <c r="J51">
        <f>IF(piastek3[[#This Row],[Typ spalania]] = "kostka", piastek3[[#This Row],[mag koskta przed]]-$P$1, piastek3[[#This Row],[mag koskta przed]])</f>
        <v>146</v>
      </c>
      <c r="K51">
        <f>IF(piastek3[[#This Row],[Typ spalania]] = "orzech", piastek3[[#This Row],[mag orzech przed]]-$P$2, piastek3[[#This Row],[mag orzech przed]])</f>
        <v>142</v>
      </c>
      <c r="L51">
        <f>IF(piastek3[[#This Row],[Typ spalania]] = "mial", piastek3[[#This Row],[mag mial przed]]-$P$3, piastek3[[#This Row],[mag mial przed]])</f>
        <v>587</v>
      </c>
      <c r="M51" s="2">
        <f>MONTH(piastek3[[#This Row],[Data]])</f>
        <v>12</v>
      </c>
    </row>
    <row r="52" spans="1:13" x14ac:dyDescent="0.45">
      <c r="A52">
        <v>109</v>
      </c>
      <c r="B52">
        <v>99</v>
      </c>
      <c r="C52">
        <v>70</v>
      </c>
      <c r="D52">
        <f t="shared" si="0"/>
        <v>50</v>
      </c>
      <c r="E52" s="1">
        <v>41976</v>
      </c>
      <c r="F52">
        <f>J51+piastek3[[#This Row],[Ton kostak]]</f>
        <v>255</v>
      </c>
      <c r="G52">
        <f>K51+piastek3[[#This Row],[Ton orzech]]</f>
        <v>241</v>
      </c>
      <c r="H52">
        <f>L51+piastek3[[#This Row],[Ton mial]]</f>
        <v>657</v>
      </c>
      <c r="I52" t="str">
        <f>IF(piastek3[[#This Row],[mag koskta przed]] &lt; $P$1,IF(piastek3[[#This Row],[mag orzech przed]]&lt;$P$2, IF(piastek3[[#This Row],[mag mial przed]] &lt;$P$3, "-", "mial"), "orzech"),"kostka")</f>
        <v>kostka</v>
      </c>
      <c r="J52">
        <f>IF(piastek3[[#This Row],[Typ spalania]] = "kostka", piastek3[[#This Row],[mag koskta przed]]-$P$1, piastek3[[#This Row],[mag koskta przed]])</f>
        <v>55</v>
      </c>
      <c r="K52">
        <f>IF(piastek3[[#This Row],[Typ spalania]] = "orzech", piastek3[[#This Row],[mag orzech przed]]-$P$2, piastek3[[#This Row],[mag orzech przed]])</f>
        <v>241</v>
      </c>
      <c r="L52">
        <f>IF(piastek3[[#This Row],[Typ spalania]] = "mial", piastek3[[#This Row],[mag mial przed]]-$P$3, piastek3[[#This Row],[mag mial przed]])</f>
        <v>657</v>
      </c>
      <c r="M52" s="2">
        <f>MONTH(piastek3[[#This Row],[Data]])</f>
        <v>12</v>
      </c>
    </row>
    <row r="53" spans="1:13" x14ac:dyDescent="0.45">
      <c r="A53">
        <v>22</v>
      </c>
      <c r="B53">
        <v>16</v>
      </c>
      <c r="C53">
        <v>59</v>
      </c>
      <c r="D53">
        <f t="shared" si="0"/>
        <v>51</v>
      </c>
      <c r="E53" s="1">
        <v>41977</v>
      </c>
      <c r="F53">
        <f>J52+piastek3[[#This Row],[Ton kostak]]</f>
        <v>77</v>
      </c>
      <c r="G53">
        <f>K52+piastek3[[#This Row],[Ton orzech]]</f>
        <v>257</v>
      </c>
      <c r="H53">
        <f>L52+piastek3[[#This Row],[Ton mial]]</f>
        <v>716</v>
      </c>
      <c r="I53" t="str">
        <f>IF(piastek3[[#This Row],[mag koskta przed]] &lt; $P$1,IF(piastek3[[#This Row],[mag orzech przed]]&lt;$P$2, IF(piastek3[[#This Row],[mag mial przed]] &lt;$P$3, "-", "mial"), "orzech"),"kostka")</f>
        <v>mial</v>
      </c>
      <c r="J53">
        <f>IF(piastek3[[#This Row],[Typ spalania]] = "kostka", piastek3[[#This Row],[mag koskta przed]]-$P$1, piastek3[[#This Row],[mag koskta przed]])</f>
        <v>77</v>
      </c>
      <c r="K53">
        <f>IF(piastek3[[#This Row],[Typ spalania]] = "orzech", piastek3[[#This Row],[mag orzech przed]]-$P$2, piastek3[[#This Row],[mag orzech przed]])</f>
        <v>257</v>
      </c>
      <c r="L53">
        <f>IF(piastek3[[#This Row],[Typ spalania]] = "mial", piastek3[[#This Row],[mag mial przed]]-$P$3, piastek3[[#This Row],[mag mial przed]])</f>
        <v>396</v>
      </c>
      <c r="M53" s="2">
        <f>MONTH(piastek3[[#This Row],[Data]])</f>
        <v>12</v>
      </c>
    </row>
    <row r="54" spans="1:13" x14ac:dyDescent="0.45">
      <c r="A54">
        <v>5</v>
      </c>
      <c r="B54">
        <v>91</v>
      </c>
      <c r="C54">
        <v>73</v>
      </c>
      <c r="D54">
        <f t="shared" si="0"/>
        <v>52</v>
      </c>
      <c r="E54" s="1">
        <v>41978</v>
      </c>
      <c r="F54">
        <f>J53+piastek3[[#This Row],[Ton kostak]]</f>
        <v>82</v>
      </c>
      <c r="G54">
        <f>K53+piastek3[[#This Row],[Ton orzech]]</f>
        <v>348</v>
      </c>
      <c r="H54">
        <f>L53+piastek3[[#This Row],[Ton mial]]</f>
        <v>469</v>
      </c>
      <c r="I54" t="str">
        <f>IF(piastek3[[#This Row],[mag koskta przed]] &lt; $P$1,IF(piastek3[[#This Row],[mag orzech przed]]&lt;$P$2, IF(piastek3[[#This Row],[mag mial przed]] &lt;$P$3, "-", "mial"), "orzech"),"kostka")</f>
        <v>orzech</v>
      </c>
      <c r="J54">
        <f>IF(piastek3[[#This Row],[Typ spalania]] = "kostka", piastek3[[#This Row],[mag koskta przed]]-$P$1, piastek3[[#This Row],[mag koskta przed]])</f>
        <v>82</v>
      </c>
      <c r="K54">
        <f>IF(piastek3[[#This Row],[Typ spalania]] = "orzech", piastek3[[#This Row],[mag orzech przed]]-$P$2, piastek3[[#This Row],[mag orzech przed]])</f>
        <v>88</v>
      </c>
      <c r="L54">
        <f>IF(piastek3[[#This Row],[Typ spalania]] = "mial", piastek3[[#This Row],[mag mial przed]]-$P$3, piastek3[[#This Row],[mag mial przed]])</f>
        <v>469</v>
      </c>
      <c r="M54" s="2">
        <f>MONTH(piastek3[[#This Row],[Data]])</f>
        <v>12</v>
      </c>
    </row>
    <row r="55" spans="1:13" x14ac:dyDescent="0.45">
      <c r="A55">
        <v>105</v>
      </c>
      <c r="B55">
        <v>154</v>
      </c>
      <c r="C55">
        <v>48</v>
      </c>
      <c r="D55">
        <f t="shared" si="0"/>
        <v>53</v>
      </c>
      <c r="E55" s="1">
        <v>41979</v>
      </c>
      <c r="F55">
        <f>J54+piastek3[[#This Row],[Ton kostak]]</f>
        <v>187</v>
      </c>
      <c r="G55">
        <f>K54+piastek3[[#This Row],[Ton orzech]]</f>
        <v>242</v>
      </c>
      <c r="H55">
        <f>L54+piastek3[[#This Row],[Ton mial]]</f>
        <v>517</v>
      </c>
      <c r="I55" t="str">
        <f>IF(piastek3[[#This Row],[mag koskta przed]] &lt; $P$1,IF(piastek3[[#This Row],[mag orzech przed]]&lt;$P$2, IF(piastek3[[#This Row],[mag mial przed]] &lt;$P$3, "-", "mial"), "orzech"),"kostka")</f>
        <v>mial</v>
      </c>
      <c r="J55">
        <f>IF(piastek3[[#This Row],[Typ spalania]] = "kostka", piastek3[[#This Row],[mag koskta przed]]-$P$1, piastek3[[#This Row],[mag koskta przed]])</f>
        <v>187</v>
      </c>
      <c r="K55">
        <f>IF(piastek3[[#This Row],[Typ spalania]] = "orzech", piastek3[[#This Row],[mag orzech przed]]-$P$2, piastek3[[#This Row],[mag orzech przed]])</f>
        <v>242</v>
      </c>
      <c r="L55">
        <f>IF(piastek3[[#This Row],[Typ spalania]] = "mial", piastek3[[#This Row],[mag mial przed]]-$P$3, piastek3[[#This Row],[mag mial przed]])</f>
        <v>197</v>
      </c>
      <c r="M55" s="2">
        <f>MONTH(piastek3[[#This Row],[Data]])</f>
        <v>12</v>
      </c>
    </row>
    <row r="56" spans="1:13" x14ac:dyDescent="0.45">
      <c r="A56">
        <v>108</v>
      </c>
      <c r="B56">
        <v>5</v>
      </c>
      <c r="C56">
        <v>71</v>
      </c>
      <c r="D56">
        <f t="shared" si="0"/>
        <v>54</v>
      </c>
      <c r="E56" s="1">
        <v>41980</v>
      </c>
      <c r="F56">
        <f>J55+piastek3[[#This Row],[Ton kostak]]</f>
        <v>295</v>
      </c>
      <c r="G56">
        <f>K55+piastek3[[#This Row],[Ton orzech]]</f>
        <v>247</v>
      </c>
      <c r="H56">
        <f>L55+piastek3[[#This Row],[Ton mial]]</f>
        <v>268</v>
      </c>
      <c r="I56" t="str">
        <f>IF(piastek3[[#This Row],[mag koskta przed]] &lt; $P$1,IF(piastek3[[#This Row],[mag orzech przed]]&lt;$P$2, IF(piastek3[[#This Row],[mag mial przed]] &lt;$P$3, "-", "mial"), "orzech"),"kostka")</f>
        <v>kostka</v>
      </c>
      <c r="J56">
        <f>IF(piastek3[[#This Row],[Typ spalania]] = "kostka", piastek3[[#This Row],[mag koskta przed]]-$P$1, piastek3[[#This Row],[mag koskta przed]])</f>
        <v>95</v>
      </c>
      <c r="K56">
        <f>IF(piastek3[[#This Row],[Typ spalania]] = "orzech", piastek3[[#This Row],[mag orzech przed]]-$P$2, piastek3[[#This Row],[mag orzech przed]])</f>
        <v>247</v>
      </c>
      <c r="L56">
        <f>IF(piastek3[[#This Row],[Typ spalania]] = "mial", piastek3[[#This Row],[mag mial przed]]-$P$3, piastek3[[#This Row],[mag mial przed]])</f>
        <v>268</v>
      </c>
      <c r="M56" s="2">
        <f>MONTH(piastek3[[#This Row],[Data]])</f>
        <v>12</v>
      </c>
    </row>
    <row r="57" spans="1:13" x14ac:dyDescent="0.45">
      <c r="A57">
        <v>64</v>
      </c>
      <c r="B57">
        <v>37</v>
      </c>
      <c r="C57">
        <v>89</v>
      </c>
      <c r="D57">
        <f t="shared" si="0"/>
        <v>55</v>
      </c>
      <c r="E57" s="1">
        <v>41981</v>
      </c>
      <c r="F57">
        <f>J56+piastek3[[#This Row],[Ton kostak]]</f>
        <v>159</v>
      </c>
      <c r="G57">
        <f>K56+piastek3[[#This Row],[Ton orzech]]</f>
        <v>284</v>
      </c>
      <c r="H57">
        <f>L56+piastek3[[#This Row],[Ton mial]]</f>
        <v>357</v>
      </c>
      <c r="I57" t="str">
        <f>IF(piastek3[[#This Row],[mag koskta przed]] &lt; $P$1,IF(piastek3[[#This Row],[mag orzech przed]]&lt;$P$2, IF(piastek3[[#This Row],[mag mial przed]] &lt;$P$3, "-", "mial"), "orzech"),"kostka")</f>
        <v>orzech</v>
      </c>
      <c r="J57">
        <f>IF(piastek3[[#This Row],[Typ spalania]] = "kostka", piastek3[[#This Row],[mag koskta przed]]-$P$1, piastek3[[#This Row],[mag koskta przed]])</f>
        <v>159</v>
      </c>
      <c r="K57">
        <f>IF(piastek3[[#This Row],[Typ spalania]] = "orzech", piastek3[[#This Row],[mag orzech przed]]-$P$2, piastek3[[#This Row],[mag orzech przed]])</f>
        <v>24</v>
      </c>
      <c r="L57">
        <f>IF(piastek3[[#This Row],[Typ spalania]] = "mial", piastek3[[#This Row],[mag mial przed]]-$P$3, piastek3[[#This Row],[mag mial przed]])</f>
        <v>357</v>
      </c>
      <c r="M57" s="2">
        <f>MONTH(piastek3[[#This Row],[Data]])</f>
        <v>12</v>
      </c>
    </row>
    <row r="58" spans="1:13" x14ac:dyDescent="0.45">
      <c r="A58">
        <v>114</v>
      </c>
      <c r="B58">
        <v>140</v>
      </c>
      <c r="C58">
        <v>36</v>
      </c>
      <c r="D58">
        <f t="shared" si="0"/>
        <v>56</v>
      </c>
      <c r="E58" s="1">
        <v>41982</v>
      </c>
      <c r="F58">
        <f>J57+piastek3[[#This Row],[Ton kostak]]</f>
        <v>273</v>
      </c>
      <c r="G58">
        <f>K57+piastek3[[#This Row],[Ton orzech]]</f>
        <v>164</v>
      </c>
      <c r="H58">
        <f>L57+piastek3[[#This Row],[Ton mial]]</f>
        <v>393</v>
      </c>
      <c r="I58" t="str">
        <f>IF(piastek3[[#This Row],[mag koskta przed]] &lt; $P$1,IF(piastek3[[#This Row],[mag orzech przed]]&lt;$P$2, IF(piastek3[[#This Row],[mag mial przed]] &lt;$P$3, "-", "mial"), "orzech"),"kostka")</f>
        <v>kostka</v>
      </c>
      <c r="J58">
        <f>IF(piastek3[[#This Row],[Typ spalania]] = "kostka", piastek3[[#This Row],[mag koskta przed]]-$P$1, piastek3[[#This Row],[mag koskta przed]])</f>
        <v>73</v>
      </c>
      <c r="K58">
        <f>IF(piastek3[[#This Row],[Typ spalania]] = "orzech", piastek3[[#This Row],[mag orzech przed]]-$P$2, piastek3[[#This Row],[mag orzech przed]])</f>
        <v>164</v>
      </c>
      <c r="L58">
        <f>IF(piastek3[[#This Row],[Typ spalania]] = "mial", piastek3[[#This Row],[mag mial przed]]-$P$3, piastek3[[#This Row],[mag mial przed]])</f>
        <v>393</v>
      </c>
      <c r="M58" s="2">
        <f>MONTH(piastek3[[#This Row],[Data]])</f>
        <v>12</v>
      </c>
    </row>
    <row r="59" spans="1:13" x14ac:dyDescent="0.45">
      <c r="A59">
        <v>147</v>
      </c>
      <c r="B59">
        <v>140</v>
      </c>
      <c r="C59">
        <v>61</v>
      </c>
      <c r="D59">
        <f t="shared" si="0"/>
        <v>57</v>
      </c>
      <c r="E59" s="1">
        <v>41983</v>
      </c>
      <c r="F59">
        <f>J58+piastek3[[#This Row],[Ton kostak]]</f>
        <v>220</v>
      </c>
      <c r="G59">
        <f>K58+piastek3[[#This Row],[Ton orzech]]</f>
        <v>304</v>
      </c>
      <c r="H59">
        <f>L58+piastek3[[#This Row],[Ton mial]]</f>
        <v>454</v>
      </c>
      <c r="I59" t="str">
        <f>IF(piastek3[[#This Row],[mag koskta przed]] &lt; $P$1,IF(piastek3[[#This Row],[mag orzech przed]]&lt;$P$2, IF(piastek3[[#This Row],[mag mial przed]] &lt;$P$3, "-", "mial"), "orzech"),"kostka")</f>
        <v>kostka</v>
      </c>
      <c r="J59">
        <f>IF(piastek3[[#This Row],[Typ spalania]] = "kostka", piastek3[[#This Row],[mag koskta przed]]-$P$1, piastek3[[#This Row],[mag koskta przed]])</f>
        <v>20</v>
      </c>
      <c r="K59">
        <f>IF(piastek3[[#This Row],[Typ spalania]] = "orzech", piastek3[[#This Row],[mag orzech przed]]-$P$2, piastek3[[#This Row],[mag orzech przed]])</f>
        <v>304</v>
      </c>
      <c r="L59">
        <f>IF(piastek3[[#This Row],[Typ spalania]] = "mial", piastek3[[#This Row],[mag mial przed]]-$P$3, piastek3[[#This Row],[mag mial przed]])</f>
        <v>454</v>
      </c>
      <c r="M59" s="2">
        <f>MONTH(piastek3[[#This Row],[Data]])</f>
        <v>12</v>
      </c>
    </row>
    <row r="60" spans="1:13" x14ac:dyDescent="0.45">
      <c r="A60">
        <v>69</v>
      </c>
      <c r="B60">
        <v>120</v>
      </c>
      <c r="C60">
        <v>52</v>
      </c>
      <c r="D60">
        <f t="shared" si="0"/>
        <v>58</v>
      </c>
      <c r="E60" s="1">
        <v>41984</v>
      </c>
      <c r="F60">
        <f>J59+piastek3[[#This Row],[Ton kostak]]</f>
        <v>89</v>
      </c>
      <c r="G60">
        <f>K59+piastek3[[#This Row],[Ton orzech]]</f>
        <v>424</v>
      </c>
      <c r="H60">
        <f>L59+piastek3[[#This Row],[Ton mial]]</f>
        <v>506</v>
      </c>
      <c r="I60" t="str">
        <f>IF(piastek3[[#This Row],[mag koskta przed]] &lt; $P$1,IF(piastek3[[#This Row],[mag orzech przed]]&lt;$P$2, IF(piastek3[[#This Row],[mag mial przed]] &lt;$P$3, "-", "mial"), "orzech"),"kostka")</f>
        <v>orzech</v>
      </c>
      <c r="J60">
        <f>IF(piastek3[[#This Row],[Typ spalania]] = "kostka", piastek3[[#This Row],[mag koskta przed]]-$P$1, piastek3[[#This Row],[mag koskta przed]])</f>
        <v>89</v>
      </c>
      <c r="K60">
        <f>IF(piastek3[[#This Row],[Typ spalania]] = "orzech", piastek3[[#This Row],[mag orzech przed]]-$P$2, piastek3[[#This Row],[mag orzech przed]])</f>
        <v>164</v>
      </c>
      <c r="L60">
        <f>IF(piastek3[[#This Row],[Typ spalania]] = "mial", piastek3[[#This Row],[mag mial przed]]-$P$3, piastek3[[#This Row],[mag mial przed]])</f>
        <v>506</v>
      </c>
      <c r="M60" s="2">
        <f>MONTH(piastek3[[#This Row],[Data]])</f>
        <v>12</v>
      </c>
    </row>
    <row r="61" spans="1:13" x14ac:dyDescent="0.45">
      <c r="A61">
        <v>101</v>
      </c>
      <c r="B61">
        <v>39</v>
      </c>
      <c r="C61">
        <v>10</v>
      </c>
      <c r="D61">
        <f t="shared" si="0"/>
        <v>59</v>
      </c>
      <c r="E61" s="1">
        <v>41985</v>
      </c>
      <c r="F61">
        <f>J60+piastek3[[#This Row],[Ton kostak]]</f>
        <v>190</v>
      </c>
      <c r="G61">
        <f>K60+piastek3[[#This Row],[Ton orzech]]</f>
        <v>203</v>
      </c>
      <c r="H61">
        <f>L60+piastek3[[#This Row],[Ton mial]]</f>
        <v>516</v>
      </c>
      <c r="I61" t="str">
        <f>IF(piastek3[[#This Row],[mag koskta przed]] &lt; $P$1,IF(piastek3[[#This Row],[mag orzech przed]]&lt;$P$2, IF(piastek3[[#This Row],[mag mial przed]] &lt;$P$3, "-", "mial"), "orzech"),"kostka")</f>
        <v>mial</v>
      </c>
      <c r="J61">
        <f>IF(piastek3[[#This Row],[Typ spalania]] = "kostka", piastek3[[#This Row],[mag koskta przed]]-$P$1, piastek3[[#This Row],[mag koskta przed]])</f>
        <v>190</v>
      </c>
      <c r="K61">
        <f>IF(piastek3[[#This Row],[Typ spalania]] = "orzech", piastek3[[#This Row],[mag orzech przed]]-$P$2, piastek3[[#This Row],[mag orzech przed]])</f>
        <v>203</v>
      </c>
      <c r="L61">
        <f>IF(piastek3[[#This Row],[Typ spalania]] = "mial", piastek3[[#This Row],[mag mial przed]]-$P$3, piastek3[[#This Row],[mag mial przed]])</f>
        <v>196</v>
      </c>
      <c r="M61" s="2">
        <f>MONTH(piastek3[[#This Row],[Data]])</f>
        <v>12</v>
      </c>
    </row>
    <row r="62" spans="1:13" x14ac:dyDescent="0.45">
      <c r="A62">
        <v>158</v>
      </c>
      <c r="B62">
        <v>36</v>
      </c>
      <c r="C62">
        <v>79</v>
      </c>
      <c r="D62">
        <f t="shared" si="0"/>
        <v>60</v>
      </c>
      <c r="E62" s="1">
        <v>41986</v>
      </c>
      <c r="F62">
        <f>J61+piastek3[[#This Row],[Ton kostak]]</f>
        <v>348</v>
      </c>
      <c r="G62">
        <f>K61+piastek3[[#This Row],[Ton orzech]]</f>
        <v>239</v>
      </c>
      <c r="H62">
        <f>L61+piastek3[[#This Row],[Ton mial]]</f>
        <v>275</v>
      </c>
      <c r="I62" t="str">
        <f>IF(piastek3[[#This Row],[mag koskta przed]] &lt; $P$1,IF(piastek3[[#This Row],[mag orzech przed]]&lt;$P$2, IF(piastek3[[#This Row],[mag mial przed]] &lt;$P$3, "-", "mial"), "orzech"),"kostka")</f>
        <v>kostka</v>
      </c>
      <c r="J62">
        <f>IF(piastek3[[#This Row],[Typ spalania]] = "kostka", piastek3[[#This Row],[mag koskta przed]]-$P$1, piastek3[[#This Row],[mag koskta przed]])</f>
        <v>148</v>
      </c>
      <c r="K62">
        <f>IF(piastek3[[#This Row],[Typ spalania]] = "orzech", piastek3[[#This Row],[mag orzech przed]]-$P$2, piastek3[[#This Row],[mag orzech przed]])</f>
        <v>239</v>
      </c>
      <c r="L62">
        <f>IF(piastek3[[#This Row],[Typ spalania]] = "mial", piastek3[[#This Row],[mag mial przed]]-$P$3, piastek3[[#This Row],[mag mial przed]])</f>
        <v>275</v>
      </c>
      <c r="M62" s="2">
        <f>MONTH(piastek3[[#This Row],[Data]])</f>
        <v>12</v>
      </c>
    </row>
    <row r="63" spans="1:13" x14ac:dyDescent="0.45">
      <c r="A63">
        <v>79</v>
      </c>
      <c r="B63">
        <v>105</v>
      </c>
      <c r="C63">
        <v>73</v>
      </c>
      <c r="D63">
        <f t="shared" si="0"/>
        <v>61</v>
      </c>
      <c r="E63" s="1">
        <v>41987</v>
      </c>
      <c r="F63">
        <f>J62+piastek3[[#This Row],[Ton kostak]]</f>
        <v>227</v>
      </c>
      <c r="G63">
        <f>K62+piastek3[[#This Row],[Ton orzech]]</f>
        <v>344</v>
      </c>
      <c r="H63">
        <f>L62+piastek3[[#This Row],[Ton mial]]</f>
        <v>348</v>
      </c>
      <c r="I63" t="str">
        <f>IF(piastek3[[#This Row],[mag koskta przed]] &lt; $P$1,IF(piastek3[[#This Row],[mag orzech przed]]&lt;$P$2, IF(piastek3[[#This Row],[mag mial przed]] &lt;$P$3, "-", "mial"), "orzech"),"kostka")</f>
        <v>kostka</v>
      </c>
      <c r="J63">
        <f>IF(piastek3[[#This Row],[Typ spalania]] = "kostka", piastek3[[#This Row],[mag koskta przed]]-$P$1, piastek3[[#This Row],[mag koskta przed]])</f>
        <v>27</v>
      </c>
      <c r="K63">
        <f>IF(piastek3[[#This Row],[Typ spalania]] = "orzech", piastek3[[#This Row],[mag orzech przed]]-$P$2, piastek3[[#This Row],[mag orzech przed]])</f>
        <v>344</v>
      </c>
      <c r="L63">
        <f>IF(piastek3[[#This Row],[Typ spalania]] = "mial", piastek3[[#This Row],[mag mial przed]]-$P$3, piastek3[[#This Row],[mag mial przed]])</f>
        <v>348</v>
      </c>
      <c r="M63" s="2">
        <f>MONTH(piastek3[[#This Row],[Data]])</f>
        <v>12</v>
      </c>
    </row>
    <row r="64" spans="1:13" x14ac:dyDescent="0.45">
      <c r="A64">
        <v>5</v>
      </c>
      <c r="B64">
        <v>24</v>
      </c>
      <c r="C64">
        <v>43</v>
      </c>
      <c r="D64">
        <f t="shared" si="0"/>
        <v>62</v>
      </c>
      <c r="E64" s="1">
        <v>41988</v>
      </c>
      <c r="F64">
        <f>J63+piastek3[[#This Row],[Ton kostak]]</f>
        <v>32</v>
      </c>
      <c r="G64">
        <f>K63+piastek3[[#This Row],[Ton orzech]]</f>
        <v>368</v>
      </c>
      <c r="H64">
        <f>L63+piastek3[[#This Row],[Ton mial]]</f>
        <v>391</v>
      </c>
      <c r="I64" t="str">
        <f>IF(piastek3[[#This Row],[mag koskta przed]] &lt; $P$1,IF(piastek3[[#This Row],[mag orzech przed]]&lt;$P$2, IF(piastek3[[#This Row],[mag mial przed]] &lt;$P$3, "-", "mial"), "orzech"),"kostka")</f>
        <v>orzech</v>
      </c>
      <c r="J64">
        <f>IF(piastek3[[#This Row],[Typ spalania]] = "kostka", piastek3[[#This Row],[mag koskta przed]]-$P$1, piastek3[[#This Row],[mag koskta przed]])</f>
        <v>32</v>
      </c>
      <c r="K64">
        <f>IF(piastek3[[#This Row],[Typ spalania]] = "orzech", piastek3[[#This Row],[mag orzech przed]]-$P$2, piastek3[[#This Row],[mag orzech przed]])</f>
        <v>108</v>
      </c>
      <c r="L64">
        <f>IF(piastek3[[#This Row],[Typ spalania]] = "mial", piastek3[[#This Row],[mag mial przed]]-$P$3, piastek3[[#This Row],[mag mial przed]])</f>
        <v>391</v>
      </c>
      <c r="M64" s="2">
        <f>MONTH(piastek3[[#This Row],[Data]])</f>
        <v>12</v>
      </c>
    </row>
    <row r="65" spans="1:13" x14ac:dyDescent="0.45">
      <c r="A65">
        <v>68</v>
      </c>
      <c r="B65">
        <v>112</v>
      </c>
      <c r="C65">
        <v>25</v>
      </c>
      <c r="D65">
        <f t="shared" si="0"/>
        <v>63</v>
      </c>
      <c r="E65" s="1">
        <v>41989</v>
      </c>
      <c r="F65">
        <f>J64+piastek3[[#This Row],[Ton kostak]]</f>
        <v>100</v>
      </c>
      <c r="G65">
        <f>K64+piastek3[[#This Row],[Ton orzech]]</f>
        <v>220</v>
      </c>
      <c r="H65">
        <f>L64+piastek3[[#This Row],[Ton mial]]</f>
        <v>416</v>
      </c>
      <c r="I65" t="str">
        <f>IF(piastek3[[#This Row],[mag koskta przed]] &lt; $P$1,IF(piastek3[[#This Row],[mag orzech przed]]&lt;$P$2, IF(piastek3[[#This Row],[mag mial przed]] &lt;$P$3, "-", "mial"), "orzech"),"kostka")</f>
        <v>mial</v>
      </c>
      <c r="J65">
        <f>IF(piastek3[[#This Row],[Typ spalania]] = "kostka", piastek3[[#This Row],[mag koskta przed]]-$P$1, piastek3[[#This Row],[mag koskta przed]])</f>
        <v>100</v>
      </c>
      <c r="K65">
        <f>IF(piastek3[[#This Row],[Typ spalania]] = "orzech", piastek3[[#This Row],[mag orzech przed]]-$P$2, piastek3[[#This Row],[mag orzech przed]])</f>
        <v>220</v>
      </c>
      <c r="L65">
        <f>IF(piastek3[[#This Row],[Typ spalania]] = "mial", piastek3[[#This Row],[mag mial przed]]-$P$3, piastek3[[#This Row],[mag mial przed]])</f>
        <v>96</v>
      </c>
      <c r="M65" s="2">
        <f>MONTH(piastek3[[#This Row],[Data]])</f>
        <v>12</v>
      </c>
    </row>
    <row r="66" spans="1:13" x14ac:dyDescent="0.45">
      <c r="A66">
        <v>37</v>
      </c>
      <c r="B66">
        <v>57</v>
      </c>
      <c r="C66">
        <v>81</v>
      </c>
      <c r="D66">
        <f t="shared" si="0"/>
        <v>64</v>
      </c>
      <c r="E66" s="1">
        <v>41990</v>
      </c>
      <c r="F66">
        <f>J65+piastek3[[#This Row],[Ton kostak]]</f>
        <v>137</v>
      </c>
      <c r="G66">
        <f>K65+piastek3[[#This Row],[Ton orzech]]</f>
        <v>277</v>
      </c>
      <c r="H66">
        <f>L65+piastek3[[#This Row],[Ton mial]]</f>
        <v>177</v>
      </c>
      <c r="I66" t="str">
        <f>IF(piastek3[[#This Row],[mag koskta przed]] &lt; $P$1,IF(piastek3[[#This Row],[mag orzech przed]]&lt;$P$2, IF(piastek3[[#This Row],[mag mial przed]] &lt;$P$3, "-", "mial"), "orzech"),"kostka")</f>
        <v>orzech</v>
      </c>
      <c r="J66">
        <f>IF(piastek3[[#This Row],[Typ spalania]] = "kostka", piastek3[[#This Row],[mag koskta przed]]-$P$1, piastek3[[#This Row],[mag koskta przed]])</f>
        <v>137</v>
      </c>
      <c r="K66">
        <f>IF(piastek3[[#This Row],[Typ spalania]] = "orzech", piastek3[[#This Row],[mag orzech przed]]-$P$2, piastek3[[#This Row],[mag orzech przed]])</f>
        <v>17</v>
      </c>
      <c r="L66">
        <f>IF(piastek3[[#This Row],[Typ spalania]] = "mial", piastek3[[#This Row],[mag mial przed]]-$P$3, piastek3[[#This Row],[mag mial przed]])</f>
        <v>177</v>
      </c>
      <c r="M66" s="2">
        <f>MONTH(piastek3[[#This Row],[Data]])</f>
        <v>12</v>
      </c>
    </row>
    <row r="67" spans="1:13" x14ac:dyDescent="0.45">
      <c r="A67">
        <v>188</v>
      </c>
      <c r="B67">
        <v>28</v>
      </c>
      <c r="C67">
        <v>7</v>
      </c>
      <c r="D67">
        <f t="shared" si="0"/>
        <v>65</v>
      </c>
      <c r="E67" s="1">
        <v>41991</v>
      </c>
      <c r="F67">
        <f>J66+piastek3[[#This Row],[Ton kostak]]</f>
        <v>325</v>
      </c>
      <c r="G67">
        <f>K66+piastek3[[#This Row],[Ton orzech]]</f>
        <v>45</v>
      </c>
      <c r="H67">
        <f>L66+piastek3[[#This Row],[Ton mial]]</f>
        <v>184</v>
      </c>
      <c r="I67" t="str">
        <f>IF(piastek3[[#This Row],[mag koskta przed]] &lt; $P$1,IF(piastek3[[#This Row],[mag orzech przed]]&lt;$P$2, IF(piastek3[[#This Row],[mag mial przed]] &lt;$P$3, "-", "mial"), "orzech"),"kostka")</f>
        <v>kostka</v>
      </c>
      <c r="J67">
        <f>IF(piastek3[[#This Row],[Typ spalania]] = "kostka", piastek3[[#This Row],[mag koskta przed]]-$P$1, piastek3[[#This Row],[mag koskta przed]])</f>
        <v>125</v>
      </c>
      <c r="K67">
        <f>IF(piastek3[[#This Row],[Typ spalania]] = "orzech", piastek3[[#This Row],[mag orzech przed]]-$P$2, piastek3[[#This Row],[mag orzech przed]])</f>
        <v>45</v>
      </c>
      <c r="L67">
        <f>IF(piastek3[[#This Row],[Typ spalania]] = "mial", piastek3[[#This Row],[mag mial przed]]-$P$3, piastek3[[#This Row],[mag mial przed]])</f>
        <v>184</v>
      </c>
      <c r="M67" s="2">
        <f>MONTH(piastek3[[#This Row],[Data]])</f>
        <v>12</v>
      </c>
    </row>
    <row r="68" spans="1:13" x14ac:dyDescent="0.45">
      <c r="A68">
        <v>167</v>
      </c>
      <c r="B68">
        <v>41</v>
      </c>
      <c r="C68">
        <v>45</v>
      </c>
      <c r="D68">
        <f t="shared" si="0"/>
        <v>66</v>
      </c>
      <c r="E68" s="1">
        <v>41992</v>
      </c>
      <c r="F68">
        <f>J67+piastek3[[#This Row],[Ton kostak]]</f>
        <v>292</v>
      </c>
      <c r="G68">
        <f>K67+piastek3[[#This Row],[Ton orzech]]</f>
        <v>86</v>
      </c>
      <c r="H68">
        <f>L67+piastek3[[#This Row],[Ton mial]]</f>
        <v>229</v>
      </c>
      <c r="I68" t="str">
        <f>IF(piastek3[[#This Row],[mag koskta przed]] &lt; $P$1,IF(piastek3[[#This Row],[mag orzech przed]]&lt;$P$2, IF(piastek3[[#This Row],[mag mial przed]] &lt;$P$3, "-", "mial"), "orzech"),"kostka")</f>
        <v>kostka</v>
      </c>
      <c r="J68">
        <f>IF(piastek3[[#This Row],[Typ spalania]] = "kostka", piastek3[[#This Row],[mag koskta przed]]-$P$1, piastek3[[#This Row],[mag koskta przed]])</f>
        <v>92</v>
      </c>
      <c r="K68">
        <f>IF(piastek3[[#This Row],[Typ spalania]] = "orzech", piastek3[[#This Row],[mag orzech przed]]-$P$2, piastek3[[#This Row],[mag orzech przed]])</f>
        <v>86</v>
      </c>
      <c r="L68">
        <f>IF(piastek3[[#This Row],[Typ spalania]] = "mial", piastek3[[#This Row],[mag mial przed]]-$P$3, piastek3[[#This Row],[mag mial przed]])</f>
        <v>229</v>
      </c>
      <c r="M68" s="2">
        <f>MONTH(piastek3[[#This Row],[Data]])</f>
        <v>12</v>
      </c>
    </row>
    <row r="69" spans="1:13" x14ac:dyDescent="0.45">
      <c r="A69">
        <v>197</v>
      </c>
      <c r="B69">
        <v>82</v>
      </c>
      <c r="C69">
        <v>43</v>
      </c>
      <c r="D69">
        <f t="shared" ref="D69:D132" si="1">D68+1</f>
        <v>67</v>
      </c>
      <c r="E69" s="1">
        <v>41993</v>
      </c>
      <c r="F69">
        <f>J68+piastek3[[#This Row],[Ton kostak]]</f>
        <v>289</v>
      </c>
      <c r="G69">
        <f>K68+piastek3[[#This Row],[Ton orzech]]</f>
        <v>168</v>
      </c>
      <c r="H69">
        <f>L68+piastek3[[#This Row],[Ton mial]]</f>
        <v>272</v>
      </c>
      <c r="I69" t="str">
        <f>IF(piastek3[[#This Row],[mag koskta przed]] &lt; $P$1,IF(piastek3[[#This Row],[mag orzech przed]]&lt;$P$2, IF(piastek3[[#This Row],[mag mial przed]] &lt;$P$3, "-", "mial"), "orzech"),"kostka")</f>
        <v>kostka</v>
      </c>
      <c r="J69">
        <f>IF(piastek3[[#This Row],[Typ spalania]] = "kostka", piastek3[[#This Row],[mag koskta przed]]-$P$1, piastek3[[#This Row],[mag koskta przed]])</f>
        <v>89</v>
      </c>
      <c r="K69">
        <f>IF(piastek3[[#This Row],[Typ spalania]] = "orzech", piastek3[[#This Row],[mag orzech przed]]-$P$2, piastek3[[#This Row],[mag orzech przed]])</f>
        <v>168</v>
      </c>
      <c r="L69">
        <f>IF(piastek3[[#This Row],[Typ spalania]] = "mial", piastek3[[#This Row],[mag mial przed]]-$P$3, piastek3[[#This Row],[mag mial przed]])</f>
        <v>272</v>
      </c>
      <c r="M69" s="2">
        <f>MONTH(piastek3[[#This Row],[Data]])</f>
        <v>12</v>
      </c>
    </row>
    <row r="70" spans="1:13" x14ac:dyDescent="0.45">
      <c r="A70">
        <v>54</v>
      </c>
      <c r="B70">
        <v>130</v>
      </c>
      <c r="C70">
        <v>50</v>
      </c>
      <c r="D70">
        <f t="shared" si="1"/>
        <v>68</v>
      </c>
      <c r="E70" s="1">
        <v>41994</v>
      </c>
      <c r="F70">
        <f>J69+piastek3[[#This Row],[Ton kostak]]</f>
        <v>143</v>
      </c>
      <c r="G70">
        <f>K69+piastek3[[#This Row],[Ton orzech]]</f>
        <v>298</v>
      </c>
      <c r="H70">
        <f>L69+piastek3[[#This Row],[Ton mial]]</f>
        <v>322</v>
      </c>
      <c r="I70" t="str">
        <f>IF(piastek3[[#This Row],[mag koskta przed]] &lt; $P$1,IF(piastek3[[#This Row],[mag orzech przed]]&lt;$P$2, IF(piastek3[[#This Row],[mag mial przed]] &lt;$P$3, "-", "mial"), "orzech"),"kostka")</f>
        <v>orzech</v>
      </c>
      <c r="J70">
        <f>IF(piastek3[[#This Row],[Typ spalania]] = "kostka", piastek3[[#This Row],[mag koskta przed]]-$P$1, piastek3[[#This Row],[mag koskta przed]])</f>
        <v>143</v>
      </c>
      <c r="K70">
        <f>IF(piastek3[[#This Row],[Typ spalania]] = "orzech", piastek3[[#This Row],[mag orzech przed]]-$P$2, piastek3[[#This Row],[mag orzech przed]])</f>
        <v>38</v>
      </c>
      <c r="L70">
        <f>IF(piastek3[[#This Row],[Typ spalania]] = "mial", piastek3[[#This Row],[mag mial przed]]-$P$3, piastek3[[#This Row],[mag mial przed]])</f>
        <v>322</v>
      </c>
      <c r="M70" s="2">
        <f>MONTH(piastek3[[#This Row],[Data]])</f>
        <v>12</v>
      </c>
    </row>
    <row r="71" spans="1:13" x14ac:dyDescent="0.45">
      <c r="A71">
        <v>19</v>
      </c>
      <c r="B71">
        <v>153</v>
      </c>
      <c r="C71">
        <v>65</v>
      </c>
      <c r="D71">
        <f t="shared" si="1"/>
        <v>69</v>
      </c>
      <c r="E71" s="1">
        <v>41995</v>
      </c>
      <c r="F71">
        <f>J70+piastek3[[#This Row],[Ton kostak]]</f>
        <v>162</v>
      </c>
      <c r="G71">
        <f>K70+piastek3[[#This Row],[Ton orzech]]</f>
        <v>191</v>
      </c>
      <c r="H71">
        <f>L70+piastek3[[#This Row],[Ton mial]]</f>
        <v>387</v>
      </c>
      <c r="I71" t="str">
        <f>IF(piastek3[[#This Row],[mag koskta przed]] &lt; $P$1,IF(piastek3[[#This Row],[mag orzech przed]]&lt;$P$2, IF(piastek3[[#This Row],[mag mial przed]] &lt;$P$3, "-", "mial"), "orzech"),"kostka")</f>
        <v>mial</v>
      </c>
      <c r="J71">
        <f>IF(piastek3[[#This Row],[Typ spalania]] = "kostka", piastek3[[#This Row],[mag koskta przed]]-$P$1, piastek3[[#This Row],[mag koskta przed]])</f>
        <v>162</v>
      </c>
      <c r="K71">
        <f>IF(piastek3[[#This Row],[Typ spalania]] = "orzech", piastek3[[#This Row],[mag orzech przed]]-$P$2, piastek3[[#This Row],[mag orzech przed]])</f>
        <v>191</v>
      </c>
      <c r="L71">
        <f>IF(piastek3[[#This Row],[Typ spalania]] = "mial", piastek3[[#This Row],[mag mial przed]]-$P$3, piastek3[[#This Row],[mag mial przed]])</f>
        <v>67</v>
      </c>
      <c r="M71" s="2">
        <f>MONTH(piastek3[[#This Row],[Data]])</f>
        <v>12</v>
      </c>
    </row>
    <row r="72" spans="1:13" x14ac:dyDescent="0.45">
      <c r="A72">
        <v>27</v>
      </c>
      <c r="B72">
        <v>160</v>
      </c>
      <c r="C72">
        <v>81</v>
      </c>
      <c r="D72">
        <f t="shared" si="1"/>
        <v>70</v>
      </c>
      <c r="E72" s="1">
        <v>41996</v>
      </c>
      <c r="F72">
        <f>J71+piastek3[[#This Row],[Ton kostak]]</f>
        <v>189</v>
      </c>
      <c r="G72">
        <f>K71+piastek3[[#This Row],[Ton orzech]]</f>
        <v>351</v>
      </c>
      <c r="H72">
        <f>L71+piastek3[[#This Row],[Ton mial]]</f>
        <v>148</v>
      </c>
      <c r="I72" t="str">
        <f>IF(piastek3[[#This Row],[mag koskta przed]] &lt; $P$1,IF(piastek3[[#This Row],[mag orzech przed]]&lt;$P$2, IF(piastek3[[#This Row],[mag mial przed]] &lt;$P$3, "-", "mial"), "orzech"),"kostka")</f>
        <v>orzech</v>
      </c>
      <c r="J72">
        <f>IF(piastek3[[#This Row],[Typ spalania]] = "kostka", piastek3[[#This Row],[mag koskta przed]]-$P$1, piastek3[[#This Row],[mag koskta przed]])</f>
        <v>189</v>
      </c>
      <c r="K72">
        <f>IF(piastek3[[#This Row],[Typ spalania]] = "orzech", piastek3[[#This Row],[mag orzech przed]]-$P$2, piastek3[[#This Row],[mag orzech przed]])</f>
        <v>91</v>
      </c>
      <c r="L72">
        <f>IF(piastek3[[#This Row],[Typ spalania]] = "mial", piastek3[[#This Row],[mag mial przed]]-$P$3, piastek3[[#This Row],[mag mial przed]])</f>
        <v>148</v>
      </c>
      <c r="M72" s="2">
        <f>MONTH(piastek3[[#This Row],[Data]])</f>
        <v>12</v>
      </c>
    </row>
    <row r="73" spans="1:13" x14ac:dyDescent="0.45">
      <c r="A73">
        <v>11</v>
      </c>
      <c r="B73">
        <v>140</v>
      </c>
      <c r="C73">
        <v>77</v>
      </c>
      <c r="D73">
        <f t="shared" si="1"/>
        <v>71</v>
      </c>
      <c r="E73" s="1">
        <v>41997</v>
      </c>
      <c r="F73">
        <f>J72+piastek3[[#This Row],[Ton kostak]]</f>
        <v>200</v>
      </c>
      <c r="G73">
        <f>K72+piastek3[[#This Row],[Ton orzech]]</f>
        <v>231</v>
      </c>
      <c r="H73">
        <f>L72+piastek3[[#This Row],[Ton mial]]</f>
        <v>225</v>
      </c>
      <c r="I73" t="str">
        <f>IF(piastek3[[#This Row],[mag koskta przed]] &lt; $P$1,IF(piastek3[[#This Row],[mag orzech przed]]&lt;$P$2, IF(piastek3[[#This Row],[mag mial przed]] &lt;$P$3, "-", "mial"), "orzech"),"kostka")</f>
        <v>kostka</v>
      </c>
      <c r="J73">
        <f>IF(piastek3[[#This Row],[Typ spalania]] = "kostka", piastek3[[#This Row],[mag koskta przed]]-$P$1, piastek3[[#This Row],[mag koskta przed]])</f>
        <v>0</v>
      </c>
      <c r="K73">
        <f>IF(piastek3[[#This Row],[Typ spalania]] = "orzech", piastek3[[#This Row],[mag orzech przed]]-$P$2, piastek3[[#This Row],[mag orzech przed]])</f>
        <v>231</v>
      </c>
      <c r="L73">
        <f>IF(piastek3[[#This Row],[Typ spalania]] = "mial", piastek3[[#This Row],[mag mial przed]]-$P$3, piastek3[[#This Row],[mag mial przed]])</f>
        <v>225</v>
      </c>
      <c r="M73" s="2">
        <f>MONTH(piastek3[[#This Row],[Data]])</f>
        <v>12</v>
      </c>
    </row>
    <row r="74" spans="1:13" x14ac:dyDescent="0.45">
      <c r="A74">
        <v>182</v>
      </c>
      <c r="B74">
        <v>50</v>
      </c>
      <c r="C74">
        <v>22</v>
      </c>
      <c r="D74">
        <f t="shared" si="1"/>
        <v>72</v>
      </c>
      <c r="E74" s="1">
        <v>41998</v>
      </c>
      <c r="F74">
        <f>J73+piastek3[[#This Row],[Ton kostak]]</f>
        <v>182</v>
      </c>
      <c r="G74">
        <f>K73+piastek3[[#This Row],[Ton orzech]]</f>
        <v>281</v>
      </c>
      <c r="H74">
        <f>L73+piastek3[[#This Row],[Ton mial]]</f>
        <v>247</v>
      </c>
      <c r="I74" t="str">
        <f>IF(piastek3[[#This Row],[mag koskta przed]] &lt; $P$1,IF(piastek3[[#This Row],[mag orzech przed]]&lt;$P$2, IF(piastek3[[#This Row],[mag mial przed]] &lt;$P$3, "-", "mial"), "orzech"),"kostka")</f>
        <v>orzech</v>
      </c>
      <c r="J74">
        <f>IF(piastek3[[#This Row],[Typ spalania]] = "kostka", piastek3[[#This Row],[mag koskta przed]]-$P$1, piastek3[[#This Row],[mag koskta przed]])</f>
        <v>182</v>
      </c>
      <c r="K74">
        <f>IF(piastek3[[#This Row],[Typ spalania]] = "orzech", piastek3[[#This Row],[mag orzech przed]]-$P$2, piastek3[[#This Row],[mag orzech przed]])</f>
        <v>21</v>
      </c>
      <c r="L74">
        <f>IF(piastek3[[#This Row],[Typ spalania]] = "mial", piastek3[[#This Row],[mag mial przed]]-$P$3, piastek3[[#This Row],[mag mial przed]])</f>
        <v>247</v>
      </c>
      <c r="M74" s="2">
        <f>MONTH(piastek3[[#This Row],[Data]])</f>
        <v>12</v>
      </c>
    </row>
    <row r="75" spans="1:13" x14ac:dyDescent="0.45">
      <c r="A75">
        <v>63</v>
      </c>
      <c r="B75">
        <v>83</v>
      </c>
      <c r="C75">
        <v>69</v>
      </c>
      <c r="D75">
        <f t="shared" si="1"/>
        <v>73</v>
      </c>
      <c r="E75" s="1">
        <v>41999</v>
      </c>
      <c r="F75">
        <f>J74+piastek3[[#This Row],[Ton kostak]]</f>
        <v>245</v>
      </c>
      <c r="G75">
        <f>K74+piastek3[[#This Row],[Ton orzech]]</f>
        <v>104</v>
      </c>
      <c r="H75">
        <f>L74+piastek3[[#This Row],[Ton mial]]</f>
        <v>316</v>
      </c>
      <c r="I75" t="str">
        <f>IF(piastek3[[#This Row],[mag koskta przed]] &lt; $P$1,IF(piastek3[[#This Row],[mag orzech przed]]&lt;$P$2, IF(piastek3[[#This Row],[mag mial przed]] &lt;$P$3, "-", "mial"), "orzech"),"kostka")</f>
        <v>kostka</v>
      </c>
      <c r="J75">
        <f>IF(piastek3[[#This Row],[Typ spalania]] = "kostka", piastek3[[#This Row],[mag koskta przed]]-$P$1, piastek3[[#This Row],[mag koskta przed]])</f>
        <v>45</v>
      </c>
      <c r="K75">
        <f>IF(piastek3[[#This Row],[Typ spalania]] = "orzech", piastek3[[#This Row],[mag orzech przed]]-$P$2, piastek3[[#This Row],[mag orzech przed]])</f>
        <v>104</v>
      </c>
      <c r="L75">
        <f>IF(piastek3[[#This Row],[Typ spalania]] = "mial", piastek3[[#This Row],[mag mial przed]]-$P$3, piastek3[[#This Row],[mag mial przed]])</f>
        <v>316</v>
      </c>
      <c r="M75" s="2">
        <f>MONTH(piastek3[[#This Row],[Data]])</f>
        <v>12</v>
      </c>
    </row>
    <row r="76" spans="1:13" x14ac:dyDescent="0.45">
      <c r="A76">
        <v>33</v>
      </c>
      <c r="B76">
        <v>59</v>
      </c>
      <c r="C76">
        <v>46</v>
      </c>
      <c r="D76">
        <f t="shared" si="1"/>
        <v>74</v>
      </c>
      <c r="E76" s="1">
        <v>42000</v>
      </c>
      <c r="F76">
        <f>J75+piastek3[[#This Row],[Ton kostak]]</f>
        <v>78</v>
      </c>
      <c r="G76">
        <f>K75+piastek3[[#This Row],[Ton orzech]]</f>
        <v>163</v>
      </c>
      <c r="H76">
        <f>L75+piastek3[[#This Row],[Ton mial]]</f>
        <v>362</v>
      </c>
      <c r="I76" t="str">
        <f>IF(piastek3[[#This Row],[mag koskta przed]] &lt; $P$1,IF(piastek3[[#This Row],[mag orzech przed]]&lt;$P$2, IF(piastek3[[#This Row],[mag mial przed]] &lt;$P$3, "-", "mial"), "orzech"),"kostka")</f>
        <v>mial</v>
      </c>
      <c r="J76">
        <f>IF(piastek3[[#This Row],[Typ spalania]] = "kostka", piastek3[[#This Row],[mag koskta przed]]-$P$1, piastek3[[#This Row],[mag koskta przed]])</f>
        <v>78</v>
      </c>
      <c r="K76">
        <f>IF(piastek3[[#This Row],[Typ spalania]] = "orzech", piastek3[[#This Row],[mag orzech przed]]-$P$2, piastek3[[#This Row],[mag orzech przed]])</f>
        <v>163</v>
      </c>
      <c r="L76">
        <f>IF(piastek3[[#This Row],[Typ spalania]] = "mial", piastek3[[#This Row],[mag mial przed]]-$P$3, piastek3[[#This Row],[mag mial przed]])</f>
        <v>42</v>
      </c>
      <c r="M76" s="2">
        <f>MONTH(piastek3[[#This Row],[Data]])</f>
        <v>12</v>
      </c>
    </row>
    <row r="77" spans="1:13" x14ac:dyDescent="0.45">
      <c r="A77">
        <v>119</v>
      </c>
      <c r="B77">
        <v>57</v>
      </c>
      <c r="C77">
        <v>67</v>
      </c>
      <c r="D77">
        <f t="shared" si="1"/>
        <v>75</v>
      </c>
      <c r="E77" s="1">
        <v>42001</v>
      </c>
      <c r="F77">
        <f>J76+piastek3[[#This Row],[Ton kostak]]</f>
        <v>197</v>
      </c>
      <c r="G77">
        <f>K76+piastek3[[#This Row],[Ton orzech]]</f>
        <v>220</v>
      </c>
      <c r="H77">
        <f>L76+piastek3[[#This Row],[Ton mial]]</f>
        <v>109</v>
      </c>
      <c r="I77" t="str">
        <f>IF(piastek3[[#This Row],[mag koskta przed]] &lt; $P$1,IF(piastek3[[#This Row],[mag orzech przed]]&lt;$P$2, IF(piastek3[[#This Row],[mag mial przed]] &lt;$P$3, "-", "mial"), "orzech"),"kostka")</f>
        <v>-</v>
      </c>
      <c r="J77">
        <f>IF(piastek3[[#This Row],[Typ spalania]] = "kostka", piastek3[[#This Row],[mag koskta przed]]-$P$1, piastek3[[#This Row],[mag koskta przed]])</f>
        <v>197</v>
      </c>
      <c r="K77">
        <f>IF(piastek3[[#This Row],[Typ spalania]] = "orzech", piastek3[[#This Row],[mag orzech przed]]-$P$2, piastek3[[#This Row],[mag orzech przed]])</f>
        <v>220</v>
      </c>
      <c r="L77">
        <f>IF(piastek3[[#This Row],[Typ spalania]] = "mial", piastek3[[#This Row],[mag mial przed]]-$P$3, piastek3[[#This Row],[mag mial przed]])</f>
        <v>109</v>
      </c>
      <c r="M77" s="2">
        <f>MONTH(piastek3[[#This Row],[Data]])</f>
        <v>12</v>
      </c>
    </row>
    <row r="78" spans="1:13" x14ac:dyDescent="0.45">
      <c r="A78">
        <v>58</v>
      </c>
      <c r="B78">
        <v>176</v>
      </c>
      <c r="C78">
        <v>16</v>
      </c>
      <c r="D78">
        <f t="shared" si="1"/>
        <v>76</v>
      </c>
      <c r="E78" s="1">
        <v>42002</v>
      </c>
      <c r="F78">
        <f>J77+piastek3[[#This Row],[Ton kostak]]</f>
        <v>255</v>
      </c>
      <c r="G78">
        <f>K77+piastek3[[#This Row],[Ton orzech]]</f>
        <v>396</v>
      </c>
      <c r="H78">
        <f>L77+piastek3[[#This Row],[Ton mial]]</f>
        <v>125</v>
      </c>
      <c r="I78" t="str">
        <f>IF(piastek3[[#This Row],[mag koskta przed]] &lt; $P$1,IF(piastek3[[#This Row],[mag orzech przed]]&lt;$P$2, IF(piastek3[[#This Row],[mag mial przed]] &lt;$P$3, "-", "mial"), "orzech"),"kostka")</f>
        <v>kostka</v>
      </c>
      <c r="J78">
        <f>IF(piastek3[[#This Row],[Typ spalania]] = "kostka", piastek3[[#This Row],[mag koskta przed]]-$P$1, piastek3[[#This Row],[mag koskta przed]])</f>
        <v>55</v>
      </c>
      <c r="K78">
        <f>IF(piastek3[[#This Row],[Typ spalania]] = "orzech", piastek3[[#This Row],[mag orzech przed]]-$P$2, piastek3[[#This Row],[mag orzech przed]])</f>
        <v>396</v>
      </c>
      <c r="L78">
        <f>IF(piastek3[[#This Row],[Typ spalania]] = "mial", piastek3[[#This Row],[mag mial przed]]-$P$3, piastek3[[#This Row],[mag mial przed]])</f>
        <v>125</v>
      </c>
      <c r="M78" s="2">
        <f>MONTH(piastek3[[#This Row],[Data]])</f>
        <v>12</v>
      </c>
    </row>
    <row r="79" spans="1:13" x14ac:dyDescent="0.45">
      <c r="A79">
        <v>174</v>
      </c>
      <c r="B79">
        <v>61</v>
      </c>
      <c r="C79">
        <v>46</v>
      </c>
      <c r="D79">
        <f t="shared" si="1"/>
        <v>77</v>
      </c>
      <c r="E79" s="1">
        <v>42003</v>
      </c>
      <c r="F79">
        <f>J78+piastek3[[#This Row],[Ton kostak]]</f>
        <v>229</v>
      </c>
      <c r="G79">
        <f>K78+piastek3[[#This Row],[Ton orzech]]</f>
        <v>457</v>
      </c>
      <c r="H79">
        <f>L78+piastek3[[#This Row],[Ton mial]]</f>
        <v>171</v>
      </c>
      <c r="I79" t="str">
        <f>IF(piastek3[[#This Row],[mag koskta przed]] &lt; $P$1,IF(piastek3[[#This Row],[mag orzech przed]]&lt;$P$2, IF(piastek3[[#This Row],[mag mial przed]] &lt;$P$3, "-", "mial"), "orzech"),"kostka")</f>
        <v>kostka</v>
      </c>
      <c r="J79">
        <f>IF(piastek3[[#This Row],[Typ spalania]] = "kostka", piastek3[[#This Row],[mag koskta przed]]-$P$1, piastek3[[#This Row],[mag koskta przed]])</f>
        <v>29</v>
      </c>
      <c r="K79">
        <f>IF(piastek3[[#This Row],[Typ spalania]] = "orzech", piastek3[[#This Row],[mag orzech przed]]-$P$2, piastek3[[#This Row],[mag orzech przed]])</f>
        <v>457</v>
      </c>
      <c r="L79">
        <f>IF(piastek3[[#This Row],[Typ spalania]] = "mial", piastek3[[#This Row],[mag mial przed]]-$P$3, piastek3[[#This Row],[mag mial przed]])</f>
        <v>171</v>
      </c>
      <c r="M79" s="2">
        <f>MONTH(piastek3[[#This Row],[Data]])</f>
        <v>12</v>
      </c>
    </row>
    <row r="80" spans="1:13" x14ac:dyDescent="0.45">
      <c r="A80">
        <v>45</v>
      </c>
      <c r="B80">
        <v>154</v>
      </c>
      <c r="C80">
        <v>0</v>
      </c>
      <c r="D80">
        <f t="shared" si="1"/>
        <v>78</v>
      </c>
      <c r="E80" s="1">
        <v>42004</v>
      </c>
      <c r="F80">
        <f>J79+piastek3[[#This Row],[Ton kostak]]</f>
        <v>74</v>
      </c>
      <c r="G80">
        <f>K79+piastek3[[#This Row],[Ton orzech]]</f>
        <v>611</v>
      </c>
      <c r="H80">
        <f>L79+piastek3[[#This Row],[Ton mial]]</f>
        <v>171</v>
      </c>
      <c r="I80" t="str">
        <f>IF(piastek3[[#This Row],[mag koskta przed]] &lt; $P$1,IF(piastek3[[#This Row],[mag orzech przed]]&lt;$P$2, IF(piastek3[[#This Row],[mag mial przed]] &lt;$P$3, "-", "mial"), "orzech"),"kostka")</f>
        <v>orzech</v>
      </c>
      <c r="J80">
        <f>IF(piastek3[[#This Row],[Typ spalania]] = "kostka", piastek3[[#This Row],[mag koskta przed]]-$P$1, piastek3[[#This Row],[mag koskta przed]])</f>
        <v>74</v>
      </c>
      <c r="K80">
        <f>IF(piastek3[[#This Row],[Typ spalania]] = "orzech", piastek3[[#This Row],[mag orzech przed]]-$P$2, piastek3[[#This Row],[mag orzech przed]])</f>
        <v>351</v>
      </c>
      <c r="L80">
        <f>IF(piastek3[[#This Row],[Typ spalania]] = "mial", piastek3[[#This Row],[mag mial przed]]-$P$3, piastek3[[#This Row],[mag mial przed]])</f>
        <v>171</v>
      </c>
      <c r="M80" s="2">
        <f>MONTH(piastek3[[#This Row],[Data]])</f>
        <v>12</v>
      </c>
    </row>
    <row r="81" spans="1:13" x14ac:dyDescent="0.45">
      <c r="A81">
        <v>94</v>
      </c>
      <c r="B81">
        <v>120</v>
      </c>
      <c r="C81">
        <v>95</v>
      </c>
      <c r="D81">
        <f t="shared" si="1"/>
        <v>79</v>
      </c>
      <c r="E81" s="1">
        <v>42005</v>
      </c>
      <c r="F81">
        <f>J80+piastek3[[#This Row],[Ton kostak]]</f>
        <v>168</v>
      </c>
      <c r="G81">
        <f>K80+piastek3[[#This Row],[Ton orzech]]</f>
        <v>471</v>
      </c>
      <c r="H81">
        <f>L80+piastek3[[#This Row],[Ton mial]]</f>
        <v>266</v>
      </c>
      <c r="I81" t="str">
        <f>IF(piastek3[[#This Row],[mag koskta przed]] &lt; $P$1,IF(piastek3[[#This Row],[mag orzech przed]]&lt;$P$2, IF(piastek3[[#This Row],[mag mial przed]] &lt;$P$3, "-", "mial"), "orzech"),"kostka")</f>
        <v>orzech</v>
      </c>
      <c r="J81">
        <f>IF(piastek3[[#This Row],[Typ spalania]] = "kostka", piastek3[[#This Row],[mag koskta przed]]-$P$1, piastek3[[#This Row],[mag koskta przed]])</f>
        <v>168</v>
      </c>
      <c r="K81">
        <f>IF(piastek3[[#This Row],[Typ spalania]] = "orzech", piastek3[[#This Row],[mag orzech przed]]-$P$2, piastek3[[#This Row],[mag orzech przed]])</f>
        <v>211</v>
      </c>
      <c r="L81">
        <f>IF(piastek3[[#This Row],[Typ spalania]] = "mial", piastek3[[#This Row],[mag mial przed]]-$P$3, piastek3[[#This Row],[mag mial przed]])</f>
        <v>266</v>
      </c>
      <c r="M81" s="2">
        <f>MONTH(piastek3[[#This Row],[Data]])</f>
        <v>1</v>
      </c>
    </row>
    <row r="82" spans="1:13" x14ac:dyDescent="0.45">
      <c r="A82">
        <v>12</v>
      </c>
      <c r="B82">
        <v>5</v>
      </c>
      <c r="C82">
        <v>42</v>
      </c>
      <c r="D82">
        <f t="shared" si="1"/>
        <v>80</v>
      </c>
      <c r="E82" s="1">
        <v>42006</v>
      </c>
      <c r="F82">
        <f>J81+piastek3[[#This Row],[Ton kostak]]</f>
        <v>180</v>
      </c>
      <c r="G82">
        <f>K81+piastek3[[#This Row],[Ton orzech]]</f>
        <v>216</v>
      </c>
      <c r="H82">
        <f>L81+piastek3[[#This Row],[Ton mial]]</f>
        <v>308</v>
      </c>
      <c r="I82" t="str">
        <f>IF(piastek3[[#This Row],[mag koskta przed]] &lt; $P$1,IF(piastek3[[#This Row],[mag orzech przed]]&lt;$P$2, IF(piastek3[[#This Row],[mag mial przed]] &lt;$P$3, "-", "mial"), "orzech"),"kostka")</f>
        <v>-</v>
      </c>
      <c r="J82">
        <f>IF(piastek3[[#This Row],[Typ spalania]] = "kostka", piastek3[[#This Row],[mag koskta przed]]-$P$1, piastek3[[#This Row],[mag koskta przed]])</f>
        <v>180</v>
      </c>
      <c r="K82">
        <f>IF(piastek3[[#This Row],[Typ spalania]] = "orzech", piastek3[[#This Row],[mag orzech przed]]-$P$2, piastek3[[#This Row],[mag orzech przed]])</f>
        <v>216</v>
      </c>
      <c r="L82">
        <f>IF(piastek3[[#This Row],[Typ spalania]] = "mial", piastek3[[#This Row],[mag mial przed]]-$P$3, piastek3[[#This Row],[mag mial przed]])</f>
        <v>308</v>
      </c>
      <c r="M82" s="2">
        <f>MONTH(piastek3[[#This Row],[Data]])</f>
        <v>1</v>
      </c>
    </row>
    <row r="83" spans="1:13" x14ac:dyDescent="0.45">
      <c r="A83">
        <v>80</v>
      </c>
      <c r="B83">
        <v>170</v>
      </c>
      <c r="C83">
        <v>96</v>
      </c>
      <c r="D83">
        <f t="shared" si="1"/>
        <v>81</v>
      </c>
      <c r="E83" s="1">
        <v>42007</v>
      </c>
      <c r="F83">
        <f>J82+piastek3[[#This Row],[Ton kostak]]</f>
        <v>260</v>
      </c>
      <c r="G83">
        <f>K82+piastek3[[#This Row],[Ton orzech]]</f>
        <v>386</v>
      </c>
      <c r="H83">
        <f>L82+piastek3[[#This Row],[Ton mial]]</f>
        <v>404</v>
      </c>
      <c r="I83" t="str">
        <f>IF(piastek3[[#This Row],[mag koskta przed]] &lt; $P$1,IF(piastek3[[#This Row],[mag orzech przed]]&lt;$P$2, IF(piastek3[[#This Row],[mag mial przed]] &lt;$P$3, "-", "mial"), "orzech"),"kostka")</f>
        <v>kostka</v>
      </c>
      <c r="J83">
        <f>IF(piastek3[[#This Row],[Typ spalania]] = "kostka", piastek3[[#This Row],[mag koskta przed]]-$P$1, piastek3[[#This Row],[mag koskta przed]])</f>
        <v>60</v>
      </c>
      <c r="K83">
        <f>IF(piastek3[[#This Row],[Typ spalania]] = "orzech", piastek3[[#This Row],[mag orzech przed]]-$P$2, piastek3[[#This Row],[mag orzech przed]])</f>
        <v>386</v>
      </c>
      <c r="L83">
        <f>IF(piastek3[[#This Row],[Typ spalania]] = "mial", piastek3[[#This Row],[mag mial przed]]-$P$3, piastek3[[#This Row],[mag mial przed]])</f>
        <v>404</v>
      </c>
      <c r="M83" s="2">
        <f>MONTH(piastek3[[#This Row],[Data]])</f>
        <v>1</v>
      </c>
    </row>
    <row r="84" spans="1:13" x14ac:dyDescent="0.45">
      <c r="A84">
        <v>80</v>
      </c>
      <c r="B84">
        <v>10</v>
      </c>
      <c r="C84">
        <v>30</v>
      </c>
      <c r="D84">
        <f t="shared" si="1"/>
        <v>82</v>
      </c>
      <c r="E84" s="1">
        <v>42008</v>
      </c>
      <c r="F84">
        <f>J83+piastek3[[#This Row],[Ton kostak]]</f>
        <v>140</v>
      </c>
      <c r="G84">
        <f>K83+piastek3[[#This Row],[Ton orzech]]</f>
        <v>396</v>
      </c>
      <c r="H84">
        <f>L83+piastek3[[#This Row],[Ton mial]]</f>
        <v>434</v>
      </c>
      <c r="I84" t="str">
        <f>IF(piastek3[[#This Row],[mag koskta przed]] &lt; $P$1,IF(piastek3[[#This Row],[mag orzech przed]]&lt;$P$2, IF(piastek3[[#This Row],[mag mial przed]] &lt;$P$3, "-", "mial"), "orzech"),"kostka")</f>
        <v>orzech</v>
      </c>
      <c r="J84">
        <f>IF(piastek3[[#This Row],[Typ spalania]] = "kostka", piastek3[[#This Row],[mag koskta przed]]-$P$1, piastek3[[#This Row],[mag koskta przed]])</f>
        <v>140</v>
      </c>
      <c r="K84">
        <f>IF(piastek3[[#This Row],[Typ spalania]] = "orzech", piastek3[[#This Row],[mag orzech przed]]-$P$2, piastek3[[#This Row],[mag orzech przed]])</f>
        <v>136</v>
      </c>
      <c r="L84">
        <f>IF(piastek3[[#This Row],[Typ spalania]] = "mial", piastek3[[#This Row],[mag mial przed]]-$P$3, piastek3[[#This Row],[mag mial przed]])</f>
        <v>434</v>
      </c>
      <c r="M84" s="2">
        <f>MONTH(piastek3[[#This Row],[Data]])</f>
        <v>1</v>
      </c>
    </row>
    <row r="85" spans="1:13" x14ac:dyDescent="0.45">
      <c r="A85">
        <v>90</v>
      </c>
      <c r="B85">
        <v>80</v>
      </c>
      <c r="C85">
        <v>31</v>
      </c>
      <c r="D85">
        <f t="shared" si="1"/>
        <v>83</v>
      </c>
      <c r="E85" s="1">
        <v>42009</v>
      </c>
      <c r="F85">
        <f>J84+piastek3[[#This Row],[Ton kostak]]</f>
        <v>230</v>
      </c>
      <c r="G85">
        <f>K84+piastek3[[#This Row],[Ton orzech]]</f>
        <v>216</v>
      </c>
      <c r="H85">
        <f>L84+piastek3[[#This Row],[Ton mial]]</f>
        <v>465</v>
      </c>
      <c r="I85" t="str">
        <f>IF(piastek3[[#This Row],[mag koskta przed]] &lt; $P$1,IF(piastek3[[#This Row],[mag orzech przed]]&lt;$P$2, IF(piastek3[[#This Row],[mag mial przed]] &lt;$P$3, "-", "mial"), "orzech"),"kostka")</f>
        <v>kostka</v>
      </c>
      <c r="J85">
        <f>IF(piastek3[[#This Row],[Typ spalania]] = "kostka", piastek3[[#This Row],[mag koskta przed]]-$P$1, piastek3[[#This Row],[mag koskta przed]])</f>
        <v>30</v>
      </c>
      <c r="K85">
        <f>IF(piastek3[[#This Row],[Typ spalania]] = "orzech", piastek3[[#This Row],[mag orzech przed]]-$P$2, piastek3[[#This Row],[mag orzech przed]])</f>
        <v>216</v>
      </c>
      <c r="L85">
        <f>IF(piastek3[[#This Row],[Typ spalania]] = "mial", piastek3[[#This Row],[mag mial przed]]-$P$3, piastek3[[#This Row],[mag mial przed]])</f>
        <v>465</v>
      </c>
      <c r="M85" s="2">
        <f>MONTH(piastek3[[#This Row],[Data]])</f>
        <v>1</v>
      </c>
    </row>
    <row r="86" spans="1:13" x14ac:dyDescent="0.45">
      <c r="A86">
        <v>130</v>
      </c>
      <c r="B86">
        <v>163</v>
      </c>
      <c r="C86">
        <v>92</v>
      </c>
      <c r="D86">
        <f t="shared" si="1"/>
        <v>84</v>
      </c>
      <c r="E86" s="1">
        <v>42010</v>
      </c>
      <c r="F86">
        <f>J85+piastek3[[#This Row],[Ton kostak]]</f>
        <v>160</v>
      </c>
      <c r="G86">
        <f>K85+piastek3[[#This Row],[Ton orzech]]</f>
        <v>379</v>
      </c>
      <c r="H86">
        <f>L85+piastek3[[#This Row],[Ton mial]]</f>
        <v>557</v>
      </c>
      <c r="I86" t="str">
        <f>IF(piastek3[[#This Row],[mag koskta przed]] &lt; $P$1,IF(piastek3[[#This Row],[mag orzech przed]]&lt;$P$2, IF(piastek3[[#This Row],[mag mial przed]] &lt;$P$3, "-", "mial"), "orzech"),"kostka")</f>
        <v>orzech</v>
      </c>
      <c r="J86">
        <f>IF(piastek3[[#This Row],[Typ spalania]] = "kostka", piastek3[[#This Row],[mag koskta przed]]-$P$1, piastek3[[#This Row],[mag koskta przed]])</f>
        <v>160</v>
      </c>
      <c r="K86">
        <f>IF(piastek3[[#This Row],[Typ spalania]] = "orzech", piastek3[[#This Row],[mag orzech przed]]-$P$2, piastek3[[#This Row],[mag orzech przed]])</f>
        <v>119</v>
      </c>
      <c r="L86">
        <f>IF(piastek3[[#This Row],[Typ spalania]] = "mial", piastek3[[#This Row],[mag mial przed]]-$P$3, piastek3[[#This Row],[mag mial przed]])</f>
        <v>557</v>
      </c>
      <c r="M86" s="2">
        <f>MONTH(piastek3[[#This Row],[Data]])</f>
        <v>1</v>
      </c>
    </row>
    <row r="87" spans="1:13" x14ac:dyDescent="0.45">
      <c r="A87">
        <v>54</v>
      </c>
      <c r="B87">
        <v>7</v>
      </c>
      <c r="C87">
        <v>79</v>
      </c>
      <c r="D87">
        <f t="shared" si="1"/>
        <v>85</v>
      </c>
      <c r="E87" s="1">
        <v>42011</v>
      </c>
      <c r="F87">
        <f>J86+piastek3[[#This Row],[Ton kostak]]</f>
        <v>214</v>
      </c>
      <c r="G87">
        <f>K86+piastek3[[#This Row],[Ton orzech]]</f>
        <v>126</v>
      </c>
      <c r="H87">
        <f>L86+piastek3[[#This Row],[Ton mial]]</f>
        <v>636</v>
      </c>
      <c r="I87" t="str">
        <f>IF(piastek3[[#This Row],[mag koskta przed]] &lt; $P$1,IF(piastek3[[#This Row],[mag orzech przed]]&lt;$P$2, IF(piastek3[[#This Row],[mag mial przed]] &lt;$P$3, "-", "mial"), "orzech"),"kostka")</f>
        <v>kostka</v>
      </c>
      <c r="J87">
        <f>IF(piastek3[[#This Row],[Typ spalania]] = "kostka", piastek3[[#This Row],[mag koskta przed]]-$P$1, piastek3[[#This Row],[mag koskta przed]])</f>
        <v>14</v>
      </c>
      <c r="K87">
        <f>IF(piastek3[[#This Row],[Typ spalania]] = "orzech", piastek3[[#This Row],[mag orzech przed]]-$P$2, piastek3[[#This Row],[mag orzech przed]])</f>
        <v>126</v>
      </c>
      <c r="L87">
        <f>IF(piastek3[[#This Row],[Typ spalania]] = "mial", piastek3[[#This Row],[mag mial przed]]-$P$3, piastek3[[#This Row],[mag mial przed]])</f>
        <v>636</v>
      </c>
      <c r="M87" s="2">
        <f>MONTH(piastek3[[#This Row],[Data]])</f>
        <v>1</v>
      </c>
    </row>
    <row r="88" spans="1:13" x14ac:dyDescent="0.45">
      <c r="A88">
        <v>88</v>
      </c>
      <c r="B88">
        <v>125</v>
      </c>
      <c r="C88">
        <v>97</v>
      </c>
      <c r="D88">
        <f t="shared" si="1"/>
        <v>86</v>
      </c>
      <c r="E88" s="1">
        <v>42012</v>
      </c>
      <c r="F88">
        <f>J87+piastek3[[#This Row],[Ton kostak]]</f>
        <v>102</v>
      </c>
      <c r="G88">
        <f>K87+piastek3[[#This Row],[Ton orzech]]</f>
        <v>251</v>
      </c>
      <c r="H88">
        <f>L87+piastek3[[#This Row],[Ton mial]]</f>
        <v>733</v>
      </c>
      <c r="I88" t="str">
        <f>IF(piastek3[[#This Row],[mag koskta przed]] &lt; $P$1,IF(piastek3[[#This Row],[mag orzech przed]]&lt;$P$2, IF(piastek3[[#This Row],[mag mial przed]] &lt;$P$3, "-", "mial"), "orzech"),"kostka")</f>
        <v>mial</v>
      </c>
      <c r="J88">
        <f>IF(piastek3[[#This Row],[Typ spalania]] = "kostka", piastek3[[#This Row],[mag koskta przed]]-$P$1, piastek3[[#This Row],[mag koskta przed]])</f>
        <v>102</v>
      </c>
      <c r="K88">
        <f>IF(piastek3[[#This Row],[Typ spalania]] = "orzech", piastek3[[#This Row],[mag orzech przed]]-$P$2, piastek3[[#This Row],[mag orzech przed]])</f>
        <v>251</v>
      </c>
      <c r="L88">
        <f>IF(piastek3[[#This Row],[Typ spalania]] = "mial", piastek3[[#This Row],[mag mial przed]]-$P$3, piastek3[[#This Row],[mag mial przed]])</f>
        <v>413</v>
      </c>
      <c r="M88" s="2">
        <f>MONTH(piastek3[[#This Row],[Data]])</f>
        <v>1</v>
      </c>
    </row>
    <row r="89" spans="1:13" x14ac:dyDescent="0.45">
      <c r="A89">
        <v>83</v>
      </c>
      <c r="B89">
        <v>85</v>
      </c>
      <c r="C89">
        <v>99</v>
      </c>
      <c r="D89">
        <f t="shared" si="1"/>
        <v>87</v>
      </c>
      <c r="E89" s="1">
        <v>42013</v>
      </c>
      <c r="F89">
        <f>J88+piastek3[[#This Row],[Ton kostak]]</f>
        <v>185</v>
      </c>
      <c r="G89">
        <f>K88+piastek3[[#This Row],[Ton orzech]]</f>
        <v>336</v>
      </c>
      <c r="H89">
        <f>L88+piastek3[[#This Row],[Ton mial]]</f>
        <v>512</v>
      </c>
      <c r="I89" t="str">
        <f>IF(piastek3[[#This Row],[mag koskta przed]] &lt; $P$1,IF(piastek3[[#This Row],[mag orzech przed]]&lt;$P$2, IF(piastek3[[#This Row],[mag mial przed]] &lt;$P$3, "-", "mial"), "orzech"),"kostka")</f>
        <v>orzech</v>
      </c>
      <c r="J89">
        <f>IF(piastek3[[#This Row],[Typ spalania]] = "kostka", piastek3[[#This Row],[mag koskta przed]]-$P$1, piastek3[[#This Row],[mag koskta przed]])</f>
        <v>185</v>
      </c>
      <c r="K89">
        <f>IF(piastek3[[#This Row],[Typ spalania]] = "orzech", piastek3[[#This Row],[mag orzech przed]]-$P$2, piastek3[[#This Row],[mag orzech przed]])</f>
        <v>76</v>
      </c>
      <c r="L89">
        <f>IF(piastek3[[#This Row],[Typ spalania]] = "mial", piastek3[[#This Row],[mag mial przed]]-$P$3, piastek3[[#This Row],[mag mial przed]])</f>
        <v>512</v>
      </c>
      <c r="M89" s="2">
        <f>MONTH(piastek3[[#This Row],[Data]])</f>
        <v>1</v>
      </c>
    </row>
    <row r="90" spans="1:13" x14ac:dyDescent="0.45">
      <c r="A90">
        <v>139</v>
      </c>
      <c r="B90">
        <v>155</v>
      </c>
      <c r="C90">
        <v>11</v>
      </c>
      <c r="D90">
        <f t="shared" si="1"/>
        <v>88</v>
      </c>
      <c r="E90" s="1">
        <v>42014</v>
      </c>
      <c r="F90">
        <f>J89+piastek3[[#This Row],[Ton kostak]]</f>
        <v>324</v>
      </c>
      <c r="G90">
        <f>K89+piastek3[[#This Row],[Ton orzech]]</f>
        <v>231</v>
      </c>
      <c r="H90">
        <f>L89+piastek3[[#This Row],[Ton mial]]</f>
        <v>523</v>
      </c>
      <c r="I90" t="str">
        <f>IF(piastek3[[#This Row],[mag koskta przed]] &lt; $P$1,IF(piastek3[[#This Row],[mag orzech przed]]&lt;$P$2, IF(piastek3[[#This Row],[mag mial przed]] &lt;$P$3, "-", "mial"), "orzech"),"kostka")</f>
        <v>kostka</v>
      </c>
      <c r="J90">
        <f>IF(piastek3[[#This Row],[Typ spalania]] = "kostka", piastek3[[#This Row],[mag koskta przed]]-$P$1, piastek3[[#This Row],[mag koskta przed]])</f>
        <v>124</v>
      </c>
      <c r="K90">
        <f>IF(piastek3[[#This Row],[Typ spalania]] = "orzech", piastek3[[#This Row],[mag orzech przed]]-$P$2, piastek3[[#This Row],[mag orzech przed]])</f>
        <v>231</v>
      </c>
      <c r="L90">
        <f>IF(piastek3[[#This Row],[Typ spalania]] = "mial", piastek3[[#This Row],[mag mial przed]]-$P$3, piastek3[[#This Row],[mag mial przed]])</f>
        <v>523</v>
      </c>
      <c r="M90" s="2">
        <f>MONTH(piastek3[[#This Row],[Data]])</f>
        <v>1</v>
      </c>
    </row>
    <row r="91" spans="1:13" x14ac:dyDescent="0.45">
      <c r="A91">
        <v>82</v>
      </c>
      <c r="B91">
        <v>43</v>
      </c>
      <c r="C91">
        <v>93</v>
      </c>
      <c r="D91">
        <f t="shared" si="1"/>
        <v>89</v>
      </c>
      <c r="E91" s="1">
        <v>42015</v>
      </c>
      <c r="F91">
        <f>J90+piastek3[[#This Row],[Ton kostak]]</f>
        <v>206</v>
      </c>
      <c r="G91">
        <f>K90+piastek3[[#This Row],[Ton orzech]]</f>
        <v>274</v>
      </c>
      <c r="H91">
        <f>L90+piastek3[[#This Row],[Ton mial]]</f>
        <v>616</v>
      </c>
      <c r="I91" t="str">
        <f>IF(piastek3[[#This Row],[mag koskta przed]] &lt; $P$1,IF(piastek3[[#This Row],[mag orzech przed]]&lt;$P$2, IF(piastek3[[#This Row],[mag mial przed]] &lt;$P$3, "-", "mial"), "orzech"),"kostka")</f>
        <v>kostka</v>
      </c>
      <c r="J91">
        <f>IF(piastek3[[#This Row],[Typ spalania]] = "kostka", piastek3[[#This Row],[mag koskta przed]]-$P$1, piastek3[[#This Row],[mag koskta przed]])</f>
        <v>6</v>
      </c>
      <c r="K91">
        <f>IF(piastek3[[#This Row],[Typ spalania]] = "orzech", piastek3[[#This Row],[mag orzech przed]]-$P$2, piastek3[[#This Row],[mag orzech przed]])</f>
        <v>274</v>
      </c>
      <c r="L91">
        <f>IF(piastek3[[#This Row],[Typ spalania]] = "mial", piastek3[[#This Row],[mag mial przed]]-$P$3, piastek3[[#This Row],[mag mial przed]])</f>
        <v>616</v>
      </c>
      <c r="M91" s="2">
        <f>MONTH(piastek3[[#This Row],[Data]])</f>
        <v>1</v>
      </c>
    </row>
    <row r="92" spans="1:13" x14ac:dyDescent="0.45">
      <c r="A92">
        <v>23</v>
      </c>
      <c r="B92">
        <v>40</v>
      </c>
      <c r="C92">
        <v>83</v>
      </c>
      <c r="D92">
        <f t="shared" si="1"/>
        <v>90</v>
      </c>
      <c r="E92" s="1">
        <v>42016</v>
      </c>
      <c r="F92">
        <f>J91+piastek3[[#This Row],[Ton kostak]]</f>
        <v>29</v>
      </c>
      <c r="G92">
        <f>K91+piastek3[[#This Row],[Ton orzech]]</f>
        <v>314</v>
      </c>
      <c r="H92">
        <f>L91+piastek3[[#This Row],[Ton mial]]</f>
        <v>699</v>
      </c>
      <c r="I92" t="str">
        <f>IF(piastek3[[#This Row],[mag koskta przed]] &lt; $P$1,IF(piastek3[[#This Row],[mag orzech przed]]&lt;$P$2, IF(piastek3[[#This Row],[mag mial przed]] &lt;$P$3, "-", "mial"), "orzech"),"kostka")</f>
        <v>orzech</v>
      </c>
      <c r="J92">
        <f>IF(piastek3[[#This Row],[Typ spalania]] = "kostka", piastek3[[#This Row],[mag koskta przed]]-$P$1, piastek3[[#This Row],[mag koskta przed]])</f>
        <v>29</v>
      </c>
      <c r="K92">
        <f>IF(piastek3[[#This Row],[Typ spalania]] = "orzech", piastek3[[#This Row],[mag orzech przed]]-$P$2, piastek3[[#This Row],[mag orzech przed]])</f>
        <v>54</v>
      </c>
      <c r="L92">
        <f>IF(piastek3[[#This Row],[Typ spalania]] = "mial", piastek3[[#This Row],[mag mial przed]]-$P$3, piastek3[[#This Row],[mag mial przed]])</f>
        <v>699</v>
      </c>
      <c r="M92" s="2">
        <f>MONTH(piastek3[[#This Row],[Data]])</f>
        <v>1</v>
      </c>
    </row>
    <row r="93" spans="1:13" x14ac:dyDescent="0.45">
      <c r="A93">
        <v>118</v>
      </c>
      <c r="B93">
        <v>165</v>
      </c>
      <c r="C93">
        <v>56</v>
      </c>
      <c r="D93">
        <f t="shared" si="1"/>
        <v>91</v>
      </c>
      <c r="E93" s="1">
        <v>42017</v>
      </c>
      <c r="F93">
        <f>J92+piastek3[[#This Row],[Ton kostak]]</f>
        <v>147</v>
      </c>
      <c r="G93">
        <f>K92+piastek3[[#This Row],[Ton orzech]]</f>
        <v>219</v>
      </c>
      <c r="H93">
        <f>L92+piastek3[[#This Row],[Ton mial]]</f>
        <v>755</v>
      </c>
      <c r="I93" t="str">
        <f>IF(piastek3[[#This Row],[mag koskta przed]] &lt; $P$1,IF(piastek3[[#This Row],[mag orzech przed]]&lt;$P$2, IF(piastek3[[#This Row],[mag mial przed]] &lt;$P$3, "-", "mial"), "orzech"),"kostka")</f>
        <v>mial</v>
      </c>
      <c r="J93">
        <f>IF(piastek3[[#This Row],[Typ spalania]] = "kostka", piastek3[[#This Row],[mag koskta przed]]-$P$1, piastek3[[#This Row],[mag koskta przed]])</f>
        <v>147</v>
      </c>
      <c r="K93">
        <f>IF(piastek3[[#This Row],[Typ spalania]] = "orzech", piastek3[[#This Row],[mag orzech przed]]-$P$2, piastek3[[#This Row],[mag orzech przed]])</f>
        <v>219</v>
      </c>
      <c r="L93">
        <f>IF(piastek3[[#This Row],[Typ spalania]] = "mial", piastek3[[#This Row],[mag mial przed]]-$P$3, piastek3[[#This Row],[mag mial przed]])</f>
        <v>435</v>
      </c>
      <c r="M93" s="2">
        <f>MONTH(piastek3[[#This Row],[Data]])</f>
        <v>1</v>
      </c>
    </row>
    <row r="94" spans="1:13" x14ac:dyDescent="0.45">
      <c r="A94">
        <v>59</v>
      </c>
      <c r="B94">
        <v>35</v>
      </c>
      <c r="C94">
        <v>17</v>
      </c>
      <c r="D94">
        <f t="shared" si="1"/>
        <v>92</v>
      </c>
      <c r="E94" s="1">
        <v>42018</v>
      </c>
      <c r="F94">
        <f>J93+piastek3[[#This Row],[Ton kostak]]</f>
        <v>206</v>
      </c>
      <c r="G94">
        <f>K93+piastek3[[#This Row],[Ton orzech]]</f>
        <v>254</v>
      </c>
      <c r="H94">
        <f>L93+piastek3[[#This Row],[Ton mial]]</f>
        <v>452</v>
      </c>
      <c r="I94" t="str">
        <f>IF(piastek3[[#This Row],[mag koskta przed]] &lt; $P$1,IF(piastek3[[#This Row],[mag orzech przed]]&lt;$P$2, IF(piastek3[[#This Row],[mag mial przed]] &lt;$P$3, "-", "mial"), "orzech"),"kostka")</f>
        <v>kostka</v>
      </c>
      <c r="J94">
        <f>IF(piastek3[[#This Row],[Typ spalania]] = "kostka", piastek3[[#This Row],[mag koskta przed]]-$P$1, piastek3[[#This Row],[mag koskta przed]])</f>
        <v>6</v>
      </c>
      <c r="K94">
        <f>IF(piastek3[[#This Row],[Typ spalania]] = "orzech", piastek3[[#This Row],[mag orzech przed]]-$P$2, piastek3[[#This Row],[mag orzech przed]])</f>
        <v>254</v>
      </c>
      <c r="L94">
        <f>IF(piastek3[[#This Row],[Typ spalania]] = "mial", piastek3[[#This Row],[mag mial przed]]-$P$3, piastek3[[#This Row],[mag mial przed]])</f>
        <v>452</v>
      </c>
      <c r="M94" s="2">
        <f>MONTH(piastek3[[#This Row],[Data]])</f>
        <v>1</v>
      </c>
    </row>
    <row r="95" spans="1:13" x14ac:dyDescent="0.45">
      <c r="A95">
        <v>127</v>
      </c>
      <c r="B95">
        <v>58</v>
      </c>
      <c r="C95">
        <v>39</v>
      </c>
      <c r="D95">
        <f t="shared" si="1"/>
        <v>93</v>
      </c>
      <c r="E95" s="1">
        <v>42019</v>
      </c>
      <c r="F95">
        <f>J94+piastek3[[#This Row],[Ton kostak]]</f>
        <v>133</v>
      </c>
      <c r="G95">
        <f>K94+piastek3[[#This Row],[Ton orzech]]</f>
        <v>312</v>
      </c>
      <c r="H95">
        <f>L94+piastek3[[#This Row],[Ton mial]]</f>
        <v>491</v>
      </c>
      <c r="I95" t="str">
        <f>IF(piastek3[[#This Row],[mag koskta przed]] &lt; $P$1,IF(piastek3[[#This Row],[mag orzech przed]]&lt;$P$2, IF(piastek3[[#This Row],[mag mial przed]] &lt;$P$3, "-", "mial"), "orzech"),"kostka")</f>
        <v>orzech</v>
      </c>
      <c r="J95">
        <f>IF(piastek3[[#This Row],[Typ spalania]] = "kostka", piastek3[[#This Row],[mag koskta przed]]-$P$1, piastek3[[#This Row],[mag koskta przed]])</f>
        <v>133</v>
      </c>
      <c r="K95">
        <f>IF(piastek3[[#This Row],[Typ spalania]] = "orzech", piastek3[[#This Row],[mag orzech przed]]-$P$2, piastek3[[#This Row],[mag orzech przed]])</f>
        <v>52</v>
      </c>
      <c r="L95">
        <f>IF(piastek3[[#This Row],[Typ spalania]] = "mial", piastek3[[#This Row],[mag mial przed]]-$P$3, piastek3[[#This Row],[mag mial przed]])</f>
        <v>491</v>
      </c>
      <c r="M95" s="2">
        <f>MONTH(piastek3[[#This Row],[Data]])</f>
        <v>1</v>
      </c>
    </row>
    <row r="96" spans="1:13" x14ac:dyDescent="0.45">
      <c r="A96">
        <v>121</v>
      </c>
      <c r="B96">
        <v>175</v>
      </c>
      <c r="C96">
        <v>77</v>
      </c>
      <c r="D96">
        <f t="shared" si="1"/>
        <v>94</v>
      </c>
      <c r="E96" s="1">
        <v>42020</v>
      </c>
      <c r="F96">
        <f>J95+piastek3[[#This Row],[Ton kostak]]</f>
        <v>254</v>
      </c>
      <c r="G96">
        <f>K95+piastek3[[#This Row],[Ton orzech]]</f>
        <v>227</v>
      </c>
      <c r="H96">
        <f>L95+piastek3[[#This Row],[Ton mial]]</f>
        <v>568</v>
      </c>
      <c r="I96" t="str">
        <f>IF(piastek3[[#This Row],[mag koskta przed]] &lt; $P$1,IF(piastek3[[#This Row],[mag orzech przed]]&lt;$P$2, IF(piastek3[[#This Row],[mag mial przed]] &lt;$P$3, "-", "mial"), "orzech"),"kostka")</f>
        <v>kostka</v>
      </c>
      <c r="J96">
        <f>IF(piastek3[[#This Row],[Typ spalania]] = "kostka", piastek3[[#This Row],[mag koskta przed]]-$P$1, piastek3[[#This Row],[mag koskta przed]])</f>
        <v>54</v>
      </c>
      <c r="K96">
        <f>IF(piastek3[[#This Row],[Typ spalania]] = "orzech", piastek3[[#This Row],[mag orzech przed]]-$P$2, piastek3[[#This Row],[mag orzech przed]])</f>
        <v>227</v>
      </c>
      <c r="L96">
        <f>IF(piastek3[[#This Row],[Typ spalania]] = "mial", piastek3[[#This Row],[mag mial przed]]-$P$3, piastek3[[#This Row],[mag mial przed]])</f>
        <v>568</v>
      </c>
      <c r="M96" s="2">
        <f>MONTH(piastek3[[#This Row],[Data]])</f>
        <v>1</v>
      </c>
    </row>
    <row r="97" spans="1:13" x14ac:dyDescent="0.45">
      <c r="A97">
        <v>80</v>
      </c>
      <c r="B97">
        <v>101</v>
      </c>
      <c r="C97">
        <v>3</v>
      </c>
      <c r="D97">
        <f t="shared" si="1"/>
        <v>95</v>
      </c>
      <c r="E97" s="1">
        <v>42021</v>
      </c>
      <c r="F97">
        <f>J96+piastek3[[#This Row],[Ton kostak]]</f>
        <v>134</v>
      </c>
      <c r="G97">
        <f>K96+piastek3[[#This Row],[Ton orzech]]</f>
        <v>328</v>
      </c>
      <c r="H97">
        <f>L96+piastek3[[#This Row],[Ton mial]]</f>
        <v>571</v>
      </c>
      <c r="I97" t="str">
        <f>IF(piastek3[[#This Row],[mag koskta przed]] &lt; $P$1,IF(piastek3[[#This Row],[mag orzech przed]]&lt;$P$2, IF(piastek3[[#This Row],[mag mial przed]] &lt;$P$3, "-", "mial"), "orzech"),"kostka")</f>
        <v>orzech</v>
      </c>
      <c r="J97">
        <f>IF(piastek3[[#This Row],[Typ spalania]] = "kostka", piastek3[[#This Row],[mag koskta przed]]-$P$1, piastek3[[#This Row],[mag koskta przed]])</f>
        <v>134</v>
      </c>
      <c r="K97">
        <f>IF(piastek3[[#This Row],[Typ spalania]] = "orzech", piastek3[[#This Row],[mag orzech przed]]-$P$2, piastek3[[#This Row],[mag orzech przed]])</f>
        <v>68</v>
      </c>
      <c r="L97">
        <f>IF(piastek3[[#This Row],[Typ spalania]] = "mial", piastek3[[#This Row],[mag mial przed]]-$P$3, piastek3[[#This Row],[mag mial przed]])</f>
        <v>571</v>
      </c>
      <c r="M97" s="2">
        <f>MONTH(piastek3[[#This Row],[Data]])</f>
        <v>1</v>
      </c>
    </row>
    <row r="98" spans="1:13" x14ac:dyDescent="0.45">
      <c r="A98">
        <v>189</v>
      </c>
      <c r="B98">
        <v>161</v>
      </c>
      <c r="C98">
        <v>53</v>
      </c>
      <c r="D98">
        <f t="shared" si="1"/>
        <v>96</v>
      </c>
      <c r="E98" s="1">
        <v>42022</v>
      </c>
      <c r="F98">
        <f>J97+piastek3[[#This Row],[Ton kostak]]</f>
        <v>323</v>
      </c>
      <c r="G98">
        <f>K97+piastek3[[#This Row],[Ton orzech]]</f>
        <v>229</v>
      </c>
      <c r="H98">
        <f>L97+piastek3[[#This Row],[Ton mial]]</f>
        <v>624</v>
      </c>
      <c r="I98" t="str">
        <f>IF(piastek3[[#This Row],[mag koskta przed]] &lt; $P$1,IF(piastek3[[#This Row],[mag orzech przed]]&lt;$P$2, IF(piastek3[[#This Row],[mag mial przed]] &lt;$P$3, "-", "mial"), "orzech"),"kostka")</f>
        <v>kostka</v>
      </c>
      <c r="J98">
        <f>IF(piastek3[[#This Row],[Typ spalania]] = "kostka", piastek3[[#This Row],[mag koskta przed]]-$P$1, piastek3[[#This Row],[mag koskta przed]])</f>
        <v>123</v>
      </c>
      <c r="K98">
        <f>IF(piastek3[[#This Row],[Typ spalania]] = "orzech", piastek3[[#This Row],[mag orzech przed]]-$P$2, piastek3[[#This Row],[mag orzech przed]])</f>
        <v>229</v>
      </c>
      <c r="L98">
        <f>IF(piastek3[[#This Row],[Typ spalania]] = "mial", piastek3[[#This Row],[mag mial przed]]-$P$3, piastek3[[#This Row],[mag mial przed]])</f>
        <v>624</v>
      </c>
      <c r="M98" s="2">
        <f>MONTH(piastek3[[#This Row],[Data]])</f>
        <v>1</v>
      </c>
    </row>
    <row r="99" spans="1:13" x14ac:dyDescent="0.45">
      <c r="A99">
        <v>18</v>
      </c>
      <c r="B99">
        <v>61</v>
      </c>
      <c r="C99">
        <v>19</v>
      </c>
      <c r="D99">
        <f t="shared" si="1"/>
        <v>97</v>
      </c>
      <c r="E99" s="1">
        <v>42023</v>
      </c>
      <c r="F99">
        <f>J98+piastek3[[#This Row],[Ton kostak]]</f>
        <v>141</v>
      </c>
      <c r="G99">
        <f>K98+piastek3[[#This Row],[Ton orzech]]</f>
        <v>290</v>
      </c>
      <c r="H99">
        <f>L98+piastek3[[#This Row],[Ton mial]]</f>
        <v>643</v>
      </c>
      <c r="I99" t="str">
        <f>IF(piastek3[[#This Row],[mag koskta przed]] &lt; $P$1,IF(piastek3[[#This Row],[mag orzech przed]]&lt;$P$2, IF(piastek3[[#This Row],[mag mial przed]] &lt;$P$3, "-", "mial"), "orzech"),"kostka")</f>
        <v>orzech</v>
      </c>
      <c r="J99">
        <f>IF(piastek3[[#This Row],[Typ spalania]] = "kostka", piastek3[[#This Row],[mag koskta przed]]-$P$1, piastek3[[#This Row],[mag koskta przed]])</f>
        <v>141</v>
      </c>
      <c r="K99">
        <f>IF(piastek3[[#This Row],[Typ spalania]] = "orzech", piastek3[[#This Row],[mag orzech przed]]-$P$2, piastek3[[#This Row],[mag orzech przed]])</f>
        <v>30</v>
      </c>
      <c r="L99">
        <f>IF(piastek3[[#This Row],[Typ spalania]] = "mial", piastek3[[#This Row],[mag mial przed]]-$P$3, piastek3[[#This Row],[mag mial przed]])</f>
        <v>643</v>
      </c>
      <c r="M99" s="2">
        <f>MONTH(piastek3[[#This Row],[Data]])</f>
        <v>1</v>
      </c>
    </row>
    <row r="100" spans="1:13" x14ac:dyDescent="0.45">
      <c r="A100">
        <v>68</v>
      </c>
      <c r="B100">
        <v>127</v>
      </c>
      <c r="C100">
        <v>3</v>
      </c>
      <c r="D100">
        <f t="shared" si="1"/>
        <v>98</v>
      </c>
      <c r="E100" s="1">
        <v>42024</v>
      </c>
      <c r="F100">
        <f>J99+piastek3[[#This Row],[Ton kostak]]</f>
        <v>209</v>
      </c>
      <c r="G100">
        <f>K99+piastek3[[#This Row],[Ton orzech]]</f>
        <v>157</v>
      </c>
      <c r="H100">
        <f>L99+piastek3[[#This Row],[Ton mial]]</f>
        <v>646</v>
      </c>
      <c r="I100" t="str">
        <f>IF(piastek3[[#This Row],[mag koskta przed]] &lt; $P$1,IF(piastek3[[#This Row],[mag orzech przed]]&lt;$P$2, IF(piastek3[[#This Row],[mag mial przed]] &lt;$P$3, "-", "mial"), "orzech"),"kostka")</f>
        <v>kostka</v>
      </c>
      <c r="J100">
        <f>IF(piastek3[[#This Row],[Typ spalania]] = "kostka", piastek3[[#This Row],[mag koskta przed]]-$P$1, piastek3[[#This Row],[mag koskta przed]])</f>
        <v>9</v>
      </c>
      <c r="K100">
        <f>IF(piastek3[[#This Row],[Typ spalania]] = "orzech", piastek3[[#This Row],[mag orzech przed]]-$P$2, piastek3[[#This Row],[mag orzech przed]])</f>
        <v>157</v>
      </c>
      <c r="L100">
        <f>IF(piastek3[[#This Row],[Typ spalania]] = "mial", piastek3[[#This Row],[mag mial przed]]-$P$3, piastek3[[#This Row],[mag mial przed]])</f>
        <v>646</v>
      </c>
      <c r="M100" s="2">
        <f>MONTH(piastek3[[#This Row],[Data]])</f>
        <v>1</v>
      </c>
    </row>
    <row r="101" spans="1:13" x14ac:dyDescent="0.45">
      <c r="A101">
        <v>37</v>
      </c>
      <c r="B101">
        <v>112</v>
      </c>
      <c r="C101">
        <v>68</v>
      </c>
      <c r="D101">
        <f t="shared" si="1"/>
        <v>99</v>
      </c>
      <c r="E101" s="1">
        <v>42025</v>
      </c>
      <c r="F101">
        <f>J100+piastek3[[#This Row],[Ton kostak]]</f>
        <v>46</v>
      </c>
      <c r="G101">
        <f>K100+piastek3[[#This Row],[Ton orzech]]</f>
        <v>269</v>
      </c>
      <c r="H101">
        <f>L100+piastek3[[#This Row],[Ton mial]]</f>
        <v>714</v>
      </c>
      <c r="I101" t="str">
        <f>IF(piastek3[[#This Row],[mag koskta przed]] &lt; $P$1,IF(piastek3[[#This Row],[mag orzech przed]]&lt;$P$2, IF(piastek3[[#This Row],[mag mial przed]] &lt;$P$3, "-", "mial"), "orzech"),"kostka")</f>
        <v>orzech</v>
      </c>
      <c r="J101">
        <f>IF(piastek3[[#This Row],[Typ spalania]] = "kostka", piastek3[[#This Row],[mag koskta przed]]-$P$1, piastek3[[#This Row],[mag koskta przed]])</f>
        <v>46</v>
      </c>
      <c r="K101">
        <f>IF(piastek3[[#This Row],[Typ spalania]] = "orzech", piastek3[[#This Row],[mag orzech przed]]-$P$2, piastek3[[#This Row],[mag orzech przed]])</f>
        <v>9</v>
      </c>
      <c r="L101">
        <f>IF(piastek3[[#This Row],[Typ spalania]] = "mial", piastek3[[#This Row],[mag mial przed]]-$P$3, piastek3[[#This Row],[mag mial przed]])</f>
        <v>714</v>
      </c>
      <c r="M101" s="2">
        <f>MONTH(piastek3[[#This Row],[Data]])</f>
        <v>1</v>
      </c>
    </row>
    <row r="102" spans="1:13" x14ac:dyDescent="0.45">
      <c r="A102">
        <v>40</v>
      </c>
      <c r="B102">
        <v>140</v>
      </c>
      <c r="C102">
        <v>15</v>
      </c>
      <c r="D102">
        <f t="shared" si="1"/>
        <v>100</v>
      </c>
      <c r="E102" s="1">
        <v>42026</v>
      </c>
      <c r="F102">
        <f>J101+piastek3[[#This Row],[Ton kostak]]</f>
        <v>86</v>
      </c>
      <c r="G102">
        <f>K101+piastek3[[#This Row],[Ton orzech]]</f>
        <v>149</v>
      </c>
      <c r="H102">
        <f>L101+piastek3[[#This Row],[Ton mial]]</f>
        <v>729</v>
      </c>
      <c r="I102" t="str">
        <f>IF(piastek3[[#This Row],[mag koskta przed]] &lt; $P$1,IF(piastek3[[#This Row],[mag orzech przed]]&lt;$P$2, IF(piastek3[[#This Row],[mag mial przed]] &lt;$P$3, "-", "mial"), "orzech"),"kostka")</f>
        <v>mial</v>
      </c>
      <c r="J102">
        <f>IF(piastek3[[#This Row],[Typ spalania]] = "kostka", piastek3[[#This Row],[mag koskta przed]]-$P$1, piastek3[[#This Row],[mag koskta przed]])</f>
        <v>86</v>
      </c>
      <c r="K102">
        <f>IF(piastek3[[#This Row],[Typ spalania]] = "orzech", piastek3[[#This Row],[mag orzech przed]]-$P$2, piastek3[[#This Row],[mag orzech przed]])</f>
        <v>149</v>
      </c>
      <c r="L102">
        <f>IF(piastek3[[#This Row],[Typ spalania]] = "mial", piastek3[[#This Row],[mag mial przed]]-$P$3, piastek3[[#This Row],[mag mial przed]])</f>
        <v>409</v>
      </c>
      <c r="M102" s="2">
        <f>MONTH(piastek3[[#This Row],[Data]])</f>
        <v>1</v>
      </c>
    </row>
    <row r="103" spans="1:13" x14ac:dyDescent="0.45">
      <c r="A103">
        <v>189</v>
      </c>
      <c r="B103">
        <v>87</v>
      </c>
      <c r="C103">
        <v>64</v>
      </c>
      <c r="D103">
        <f t="shared" si="1"/>
        <v>101</v>
      </c>
      <c r="E103" s="1">
        <v>42027</v>
      </c>
      <c r="F103">
        <f>J102+piastek3[[#This Row],[Ton kostak]]</f>
        <v>275</v>
      </c>
      <c r="G103">
        <f>K102+piastek3[[#This Row],[Ton orzech]]</f>
        <v>236</v>
      </c>
      <c r="H103">
        <f>L102+piastek3[[#This Row],[Ton mial]]</f>
        <v>473</v>
      </c>
      <c r="I103" t="str">
        <f>IF(piastek3[[#This Row],[mag koskta przed]] &lt; $P$1,IF(piastek3[[#This Row],[mag orzech przed]]&lt;$P$2, IF(piastek3[[#This Row],[mag mial przed]] &lt;$P$3, "-", "mial"), "orzech"),"kostka")</f>
        <v>kostka</v>
      </c>
      <c r="J103">
        <f>IF(piastek3[[#This Row],[Typ spalania]] = "kostka", piastek3[[#This Row],[mag koskta przed]]-$P$1, piastek3[[#This Row],[mag koskta przed]])</f>
        <v>75</v>
      </c>
      <c r="K103">
        <f>IF(piastek3[[#This Row],[Typ spalania]] = "orzech", piastek3[[#This Row],[mag orzech przed]]-$P$2, piastek3[[#This Row],[mag orzech przed]])</f>
        <v>236</v>
      </c>
      <c r="L103">
        <f>IF(piastek3[[#This Row],[Typ spalania]] = "mial", piastek3[[#This Row],[mag mial przed]]-$P$3, piastek3[[#This Row],[mag mial przed]])</f>
        <v>473</v>
      </c>
      <c r="M103" s="2">
        <f>MONTH(piastek3[[#This Row],[Data]])</f>
        <v>1</v>
      </c>
    </row>
    <row r="104" spans="1:13" x14ac:dyDescent="0.45">
      <c r="A104">
        <v>145</v>
      </c>
      <c r="B104">
        <v>18</v>
      </c>
      <c r="C104">
        <v>1</v>
      </c>
      <c r="D104">
        <f t="shared" si="1"/>
        <v>102</v>
      </c>
      <c r="E104" s="1">
        <v>42028</v>
      </c>
      <c r="F104">
        <f>J103+piastek3[[#This Row],[Ton kostak]]</f>
        <v>220</v>
      </c>
      <c r="G104">
        <f>K103+piastek3[[#This Row],[Ton orzech]]</f>
        <v>254</v>
      </c>
      <c r="H104">
        <f>L103+piastek3[[#This Row],[Ton mial]]</f>
        <v>474</v>
      </c>
      <c r="I104" t="str">
        <f>IF(piastek3[[#This Row],[mag koskta przed]] &lt; $P$1,IF(piastek3[[#This Row],[mag orzech przed]]&lt;$P$2, IF(piastek3[[#This Row],[mag mial przed]] &lt;$P$3, "-", "mial"), "orzech"),"kostka")</f>
        <v>kostka</v>
      </c>
      <c r="J104">
        <f>IF(piastek3[[#This Row],[Typ spalania]] = "kostka", piastek3[[#This Row],[mag koskta przed]]-$P$1, piastek3[[#This Row],[mag koskta przed]])</f>
        <v>20</v>
      </c>
      <c r="K104">
        <f>IF(piastek3[[#This Row],[Typ spalania]] = "orzech", piastek3[[#This Row],[mag orzech przed]]-$P$2, piastek3[[#This Row],[mag orzech przed]])</f>
        <v>254</v>
      </c>
      <c r="L104">
        <f>IF(piastek3[[#This Row],[Typ spalania]] = "mial", piastek3[[#This Row],[mag mial przed]]-$P$3, piastek3[[#This Row],[mag mial przed]])</f>
        <v>474</v>
      </c>
      <c r="M104" s="2">
        <f>MONTH(piastek3[[#This Row],[Data]])</f>
        <v>1</v>
      </c>
    </row>
    <row r="105" spans="1:13" x14ac:dyDescent="0.45">
      <c r="A105">
        <v>148</v>
      </c>
      <c r="B105">
        <v>27</v>
      </c>
      <c r="C105">
        <v>13</v>
      </c>
      <c r="D105">
        <f t="shared" si="1"/>
        <v>103</v>
      </c>
      <c r="E105" s="1">
        <v>42029</v>
      </c>
      <c r="F105">
        <f>J104+piastek3[[#This Row],[Ton kostak]]</f>
        <v>168</v>
      </c>
      <c r="G105">
        <f>K104+piastek3[[#This Row],[Ton orzech]]</f>
        <v>281</v>
      </c>
      <c r="H105">
        <f>L104+piastek3[[#This Row],[Ton mial]]</f>
        <v>487</v>
      </c>
      <c r="I105" t="str">
        <f>IF(piastek3[[#This Row],[mag koskta przed]] &lt; $P$1,IF(piastek3[[#This Row],[mag orzech przed]]&lt;$P$2, IF(piastek3[[#This Row],[mag mial przed]] &lt;$P$3, "-", "mial"), "orzech"),"kostka")</f>
        <v>orzech</v>
      </c>
      <c r="J105">
        <f>IF(piastek3[[#This Row],[Typ spalania]] = "kostka", piastek3[[#This Row],[mag koskta przed]]-$P$1, piastek3[[#This Row],[mag koskta przed]])</f>
        <v>168</v>
      </c>
      <c r="K105">
        <f>IF(piastek3[[#This Row],[Typ spalania]] = "orzech", piastek3[[#This Row],[mag orzech przed]]-$P$2, piastek3[[#This Row],[mag orzech przed]])</f>
        <v>21</v>
      </c>
      <c r="L105">
        <f>IF(piastek3[[#This Row],[Typ spalania]] = "mial", piastek3[[#This Row],[mag mial przed]]-$P$3, piastek3[[#This Row],[mag mial przed]])</f>
        <v>487</v>
      </c>
      <c r="M105" s="2">
        <f>MONTH(piastek3[[#This Row],[Data]])</f>
        <v>1</v>
      </c>
    </row>
    <row r="106" spans="1:13" x14ac:dyDescent="0.45">
      <c r="A106">
        <v>127</v>
      </c>
      <c r="B106">
        <v>161</v>
      </c>
      <c r="C106">
        <v>31</v>
      </c>
      <c r="D106">
        <f t="shared" si="1"/>
        <v>104</v>
      </c>
      <c r="E106" s="1">
        <v>42030</v>
      </c>
      <c r="F106">
        <f>J105+piastek3[[#This Row],[Ton kostak]]</f>
        <v>295</v>
      </c>
      <c r="G106">
        <f>K105+piastek3[[#This Row],[Ton orzech]]</f>
        <v>182</v>
      </c>
      <c r="H106">
        <f>L105+piastek3[[#This Row],[Ton mial]]</f>
        <v>518</v>
      </c>
      <c r="I106" t="str">
        <f>IF(piastek3[[#This Row],[mag koskta przed]] &lt; $P$1,IF(piastek3[[#This Row],[mag orzech przed]]&lt;$P$2, IF(piastek3[[#This Row],[mag mial przed]] &lt;$P$3, "-", "mial"), "orzech"),"kostka")</f>
        <v>kostka</v>
      </c>
      <c r="J106">
        <f>IF(piastek3[[#This Row],[Typ spalania]] = "kostka", piastek3[[#This Row],[mag koskta przed]]-$P$1, piastek3[[#This Row],[mag koskta przed]])</f>
        <v>95</v>
      </c>
      <c r="K106">
        <f>IF(piastek3[[#This Row],[Typ spalania]] = "orzech", piastek3[[#This Row],[mag orzech przed]]-$P$2, piastek3[[#This Row],[mag orzech przed]])</f>
        <v>182</v>
      </c>
      <c r="L106">
        <f>IF(piastek3[[#This Row],[Typ spalania]] = "mial", piastek3[[#This Row],[mag mial przed]]-$P$3, piastek3[[#This Row],[mag mial przed]])</f>
        <v>518</v>
      </c>
      <c r="M106" s="2">
        <f>MONTH(piastek3[[#This Row],[Data]])</f>
        <v>1</v>
      </c>
    </row>
    <row r="107" spans="1:13" x14ac:dyDescent="0.45">
      <c r="A107">
        <v>131</v>
      </c>
      <c r="B107">
        <v>1</v>
      </c>
      <c r="C107">
        <v>98</v>
      </c>
      <c r="D107">
        <f t="shared" si="1"/>
        <v>105</v>
      </c>
      <c r="E107" s="1">
        <v>42031</v>
      </c>
      <c r="F107">
        <f>J106+piastek3[[#This Row],[Ton kostak]]</f>
        <v>226</v>
      </c>
      <c r="G107">
        <f>K106+piastek3[[#This Row],[Ton orzech]]</f>
        <v>183</v>
      </c>
      <c r="H107">
        <f>L106+piastek3[[#This Row],[Ton mial]]</f>
        <v>616</v>
      </c>
      <c r="I107" t="str">
        <f>IF(piastek3[[#This Row],[mag koskta przed]] &lt; $P$1,IF(piastek3[[#This Row],[mag orzech przed]]&lt;$P$2, IF(piastek3[[#This Row],[mag mial przed]] &lt;$P$3, "-", "mial"), "orzech"),"kostka")</f>
        <v>kostka</v>
      </c>
      <c r="J107">
        <f>IF(piastek3[[#This Row],[Typ spalania]] = "kostka", piastek3[[#This Row],[mag koskta przed]]-$P$1, piastek3[[#This Row],[mag koskta przed]])</f>
        <v>26</v>
      </c>
      <c r="K107">
        <f>IF(piastek3[[#This Row],[Typ spalania]] = "orzech", piastek3[[#This Row],[mag orzech przed]]-$P$2, piastek3[[#This Row],[mag orzech przed]])</f>
        <v>183</v>
      </c>
      <c r="L107">
        <f>IF(piastek3[[#This Row],[Typ spalania]] = "mial", piastek3[[#This Row],[mag mial przed]]-$P$3, piastek3[[#This Row],[mag mial przed]])</f>
        <v>616</v>
      </c>
      <c r="M107" s="2">
        <f>MONTH(piastek3[[#This Row],[Data]])</f>
        <v>1</v>
      </c>
    </row>
    <row r="108" spans="1:13" x14ac:dyDescent="0.45">
      <c r="A108">
        <v>142</v>
      </c>
      <c r="B108">
        <v>131</v>
      </c>
      <c r="C108">
        <v>62</v>
      </c>
      <c r="D108">
        <f t="shared" si="1"/>
        <v>106</v>
      </c>
      <c r="E108" s="1">
        <v>42032</v>
      </c>
      <c r="F108">
        <f>J107+piastek3[[#This Row],[Ton kostak]]</f>
        <v>168</v>
      </c>
      <c r="G108">
        <f>K107+piastek3[[#This Row],[Ton orzech]]</f>
        <v>314</v>
      </c>
      <c r="H108">
        <f>L107+piastek3[[#This Row],[Ton mial]]</f>
        <v>678</v>
      </c>
      <c r="I108" t="str">
        <f>IF(piastek3[[#This Row],[mag koskta przed]] &lt; $P$1,IF(piastek3[[#This Row],[mag orzech przed]]&lt;$P$2, IF(piastek3[[#This Row],[mag mial przed]] &lt;$P$3, "-", "mial"), "orzech"),"kostka")</f>
        <v>orzech</v>
      </c>
      <c r="J108">
        <f>IF(piastek3[[#This Row],[Typ spalania]] = "kostka", piastek3[[#This Row],[mag koskta przed]]-$P$1, piastek3[[#This Row],[mag koskta przed]])</f>
        <v>168</v>
      </c>
      <c r="K108">
        <f>IF(piastek3[[#This Row],[Typ spalania]] = "orzech", piastek3[[#This Row],[mag orzech przed]]-$P$2, piastek3[[#This Row],[mag orzech przed]])</f>
        <v>54</v>
      </c>
      <c r="L108">
        <f>IF(piastek3[[#This Row],[Typ spalania]] = "mial", piastek3[[#This Row],[mag mial przed]]-$P$3, piastek3[[#This Row],[mag mial przed]])</f>
        <v>678</v>
      </c>
      <c r="M108" s="2">
        <f>MONTH(piastek3[[#This Row],[Data]])</f>
        <v>1</v>
      </c>
    </row>
    <row r="109" spans="1:13" x14ac:dyDescent="0.45">
      <c r="A109">
        <v>121</v>
      </c>
      <c r="B109">
        <v>150</v>
      </c>
      <c r="C109">
        <v>25</v>
      </c>
      <c r="D109">
        <f t="shared" si="1"/>
        <v>107</v>
      </c>
      <c r="E109" s="1">
        <v>42033</v>
      </c>
      <c r="F109">
        <f>J108+piastek3[[#This Row],[Ton kostak]]</f>
        <v>289</v>
      </c>
      <c r="G109">
        <f>K108+piastek3[[#This Row],[Ton orzech]]</f>
        <v>204</v>
      </c>
      <c r="H109">
        <f>L108+piastek3[[#This Row],[Ton mial]]</f>
        <v>703</v>
      </c>
      <c r="I109" t="str">
        <f>IF(piastek3[[#This Row],[mag koskta przed]] &lt; $P$1,IF(piastek3[[#This Row],[mag orzech przed]]&lt;$P$2, IF(piastek3[[#This Row],[mag mial przed]] &lt;$P$3, "-", "mial"), "orzech"),"kostka")</f>
        <v>kostka</v>
      </c>
      <c r="J109">
        <f>IF(piastek3[[#This Row],[Typ spalania]] = "kostka", piastek3[[#This Row],[mag koskta przed]]-$P$1, piastek3[[#This Row],[mag koskta przed]])</f>
        <v>89</v>
      </c>
      <c r="K109">
        <f>IF(piastek3[[#This Row],[Typ spalania]] = "orzech", piastek3[[#This Row],[mag orzech przed]]-$P$2, piastek3[[#This Row],[mag orzech przed]])</f>
        <v>204</v>
      </c>
      <c r="L109">
        <f>IF(piastek3[[#This Row],[Typ spalania]] = "mial", piastek3[[#This Row],[mag mial przed]]-$P$3, piastek3[[#This Row],[mag mial przed]])</f>
        <v>703</v>
      </c>
      <c r="M109" s="2">
        <f>MONTH(piastek3[[#This Row],[Data]])</f>
        <v>1</v>
      </c>
    </row>
    <row r="110" spans="1:13" x14ac:dyDescent="0.45">
      <c r="A110">
        <v>33</v>
      </c>
      <c r="B110">
        <v>113</v>
      </c>
      <c r="C110">
        <v>62</v>
      </c>
      <c r="D110">
        <f t="shared" si="1"/>
        <v>108</v>
      </c>
      <c r="E110" s="1">
        <v>42034</v>
      </c>
      <c r="F110">
        <f>J109+piastek3[[#This Row],[Ton kostak]]</f>
        <v>122</v>
      </c>
      <c r="G110">
        <f>K109+piastek3[[#This Row],[Ton orzech]]</f>
        <v>317</v>
      </c>
      <c r="H110">
        <f>L109+piastek3[[#This Row],[Ton mial]]</f>
        <v>765</v>
      </c>
      <c r="I110" t="str">
        <f>IF(piastek3[[#This Row],[mag koskta przed]] &lt; $P$1,IF(piastek3[[#This Row],[mag orzech przed]]&lt;$P$2, IF(piastek3[[#This Row],[mag mial przed]] &lt;$P$3, "-", "mial"), "orzech"),"kostka")</f>
        <v>orzech</v>
      </c>
      <c r="J110">
        <f>IF(piastek3[[#This Row],[Typ spalania]] = "kostka", piastek3[[#This Row],[mag koskta przed]]-$P$1, piastek3[[#This Row],[mag koskta przed]])</f>
        <v>122</v>
      </c>
      <c r="K110">
        <f>IF(piastek3[[#This Row],[Typ spalania]] = "orzech", piastek3[[#This Row],[mag orzech przed]]-$P$2, piastek3[[#This Row],[mag orzech przed]])</f>
        <v>57</v>
      </c>
      <c r="L110">
        <f>IF(piastek3[[#This Row],[Typ spalania]] = "mial", piastek3[[#This Row],[mag mial przed]]-$P$3, piastek3[[#This Row],[mag mial przed]])</f>
        <v>765</v>
      </c>
      <c r="M110" s="2">
        <f>MONTH(piastek3[[#This Row],[Data]])</f>
        <v>1</v>
      </c>
    </row>
    <row r="111" spans="1:13" x14ac:dyDescent="0.45">
      <c r="A111">
        <v>142</v>
      </c>
      <c r="B111">
        <v>44</v>
      </c>
      <c r="C111">
        <v>92</v>
      </c>
      <c r="D111">
        <f t="shared" si="1"/>
        <v>109</v>
      </c>
      <c r="E111" s="1">
        <v>42035</v>
      </c>
      <c r="F111">
        <f>J110+piastek3[[#This Row],[Ton kostak]]</f>
        <v>264</v>
      </c>
      <c r="G111">
        <f>K110+piastek3[[#This Row],[Ton orzech]]</f>
        <v>101</v>
      </c>
      <c r="H111">
        <f>L110+piastek3[[#This Row],[Ton mial]]</f>
        <v>857</v>
      </c>
      <c r="I111" t="str">
        <f>IF(piastek3[[#This Row],[mag koskta przed]] &lt; $P$1,IF(piastek3[[#This Row],[mag orzech przed]]&lt;$P$2, IF(piastek3[[#This Row],[mag mial przed]] &lt;$P$3, "-", "mial"), "orzech"),"kostka")</f>
        <v>kostka</v>
      </c>
      <c r="J111">
        <f>IF(piastek3[[#This Row],[Typ spalania]] = "kostka", piastek3[[#This Row],[mag koskta przed]]-$P$1, piastek3[[#This Row],[mag koskta przed]])</f>
        <v>64</v>
      </c>
      <c r="K111">
        <f>IF(piastek3[[#This Row],[Typ spalania]] = "orzech", piastek3[[#This Row],[mag orzech przed]]-$P$2, piastek3[[#This Row],[mag orzech przed]])</f>
        <v>101</v>
      </c>
      <c r="L111">
        <f>IF(piastek3[[#This Row],[Typ spalania]] = "mial", piastek3[[#This Row],[mag mial przed]]-$P$3, piastek3[[#This Row],[mag mial przed]])</f>
        <v>857</v>
      </c>
      <c r="M111" s="2">
        <f>MONTH(piastek3[[#This Row],[Data]])</f>
        <v>1</v>
      </c>
    </row>
    <row r="112" spans="1:13" x14ac:dyDescent="0.45">
      <c r="A112">
        <v>119</v>
      </c>
      <c r="B112">
        <v>167</v>
      </c>
      <c r="C112">
        <v>64</v>
      </c>
      <c r="D112">
        <f t="shared" si="1"/>
        <v>110</v>
      </c>
      <c r="E112" s="1">
        <v>42036</v>
      </c>
      <c r="F112">
        <f>J111+piastek3[[#This Row],[Ton kostak]]</f>
        <v>183</v>
      </c>
      <c r="G112">
        <f>K111+piastek3[[#This Row],[Ton orzech]]</f>
        <v>268</v>
      </c>
      <c r="H112">
        <f>L111+piastek3[[#This Row],[Ton mial]]</f>
        <v>921</v>
      </c>
      <c r="I112" t="str">
        <f>IF(piastek3[[#This Row],[mag koskta przed]] &lt; $P$1,IF(piastek3[[#This Row],[mag orzech przed]]&lt;$P$2, IF(piastek3[[#This Row],[mag mial przed]] &lt;$P$3, "-", "mial"), "orzech"),"kostka")</f>
        <v>orzech</v>
      </c>
      <c r="J112">
        <f>IF(piastek3[[#This Row],[Typ spalania]] = "kostka", piastek3[[#This Row],[mag koskta przed]]-$P$1, piastek3[[#This Row],[mag koskta przed]])</f>
        <v>183</v>
      </c>
      <c r="K112">
        <f>IF(piastek3[[#This Row],[Typ spalania]] = "orzech", piastek3[[#This Row],[mag orzech przed]]-$P$2, piastek3[[#This Row],[mag orzech przed]])</f>
        <v>8</v>
      </c>
      <c r="L112">
        <f>IF(piastek3[[#This Row],[Typ spalania]] = "mial", piastek3[[#This Row],[mag mial przed]]-$P$3, piastek3[[#This Row],[mag mial przed]])</f>
        <v>921</v>
      </c>
      <c r="M112" s="2">
        <f>MONTH(piastek3[[#This Row],[Data]])</f>
        <v>2</v>
      </c>
    </row>
    <row r="113" spans="1:13" x14ac:dyDescent="0.45">
      <c r="A113">
        <v>54</v>
      </c>
      <c r="B113">
        <v>109</v>
      </c>
      <c r="C113">
        <v>65</v>
      </c>
      <c r="D113">
        <f t="shared" si="1"/>
        <v>111</v>
      </c>
      <c r="E113" s="1">
        <v>42037</v>
      </c>
      <c r="F113">
        <f>J112+piastek3[[#This Row],[Ton kostak]]</f>
        <v>237</v>
      </c>
      <c r="G113">
        <f>K112+piastek3[[#This Row],[Ton orzech]]</f>
        <v>117</v>
      </c>
      <c r="H113">
        <f>L112+piastek3[[#This Row],[Ton mial]]</f>
        <v>986</v>
      </c>
      <c r="I113" t="str">
        <f>IF(piastek3[[#This Row],[mag koskta przed]] &lt; $P$1,IF(piastek3[[#This Row],[mag orzech przed]]&lt;$P$2, IF(piastek3[[#This Row],[mag mial przed]] &lt;$P$3, "-", "mial"), "orzech"),"kostka")</f>
        <v>kostka</v>
      </c>
      <c r="J113">
        <f>IF(piastek3[[#This Row],[Typ spalania]] = "kostka", piastek3[[#This Row],[mag koskta przed]]-$P$1, piastek3[[#This Row],[mag koskta przed]])</f>
        <v>37</v>
      </c>
      <c r="K113">
        <f>IF(piastek3[[#This Row],[Typ spalania]] = "orzech", piastek3[[#This Row],[mag orzech przed]]-$P$2, piastek3[[#This Row],[mag orzech przed]])</f>
        <v>117</v>
      </c>
      <c r="L113">
        <f>IF(piastek3[[#This Row],[Typ spalania]] = "mial", piastek3[[#This Row],[mag mial przed]]-$P$3, piastek3[[#This Row],[mag mial przed]])</f>
        <v>986</v>
      </c>
      <c r="M113" s="2">
        <f>MONTH(piastek3[[#This Row],[Data]])</f>
        <v>2</v>
      </c>
    </row>
    <row r="114" spans="1:13" x14ac:dyDescent="0.45">
      <c r="A114">
        <v>53</v>
      </c>
      <c r="B114">
        <v>94</v>
      </c>
      <c r="C114">
        <v>43</v>
      </c>
      <c r="D114">
        <f t="shared" si="1"/>
        <v>112</v>
      </c>
      <c r="E114" s="1">
        <v>42038</v>
      </c>
      <c r="F114">
        <f>J113+piastek3[[#This Row],[Ton kostak]]</f>
        <v>90</v>
      </c>
      <c r="G114">
        <f>K113+piastek3[[#This Row],[Ton orzech]]</f>
        <v>211</v>
      </c>
      <c r="H114">
        <f>L113+piastek3[[#This Row],[Ton mial]]</f>
        <v>1029</v>
      </c>
      <c r="I114" t="str">
        <f>IF(piastek3[[#This Row],[mag koskta przed]] &lt; $P$1,IF(piastek3[[#This Row],[mag orzech przed]]&lt;$P$2, IF(piastek3[[#This Row],[mag mial przed]] &lt;$P$3, "-", "mial"), "orzech"),"kostka")</f>
        <v>mial</v>
      </c>
      <c r="J114">
        <f>IF(piastek3[[#This Row],[Typ spalania]] = "kostka", piastek3[[#This Row],[mag koskta przed]]-$P$1, piastek3[[#This Row],[mag koskta przed]])</f>
        <v>90</v>
      </c>
      <c r="K114">
        <f>IF(piastek3[[#This Row],[Typ spalania]] = "orzech", piastek3[[#This Row],[mag orzech przed]]-$P$2, piastek3[[#This Row],[mag orzech przed]])</f>
        <v>211</v>
      </c>
      <c r="L114">
        <f>IF(piastek3[[#This Row],[Typ spalania]] = "mial", piastek3[[#This Row],[mag mial przed]]-$P$3, piastek3[[#This Row],[mag mial przed]])</f>
        <v>709</v>
      </c>
      <c r="M114" s="2">
        <f>MONTH(piastek3[[#This Row],[Data]])</f>
        <v>2</v>
      </c>
    </row>
    <row r="115" spans="1:13" x14ac:dyDescent="0.45">
      <c r="A115">
        <v>165</v>
      </c>
      <c r="B115">
        <v>101</v>
      </c>
      <c r="C115">
        <v>8</v>
      </c>
      <c r="D115">
        <f t="shared" si="1"/>
        <v>113</v>
      </c>
      <c r="E115" s="1">
        <v>42039</v>
      </c>
      <c r="F115">
        <f>J114+piastek3[[#This Row],[Ton kostak]]</f>
        <v>255</v>
      </c>
      <c r="G115">
        <f>K114+piastek3[[#This Row],[Ton orzech]]</f>
        <v>312</v>
      </c>
      <c r="H115">
        <f>L114+piastek3[[#This Row],[Ton mial]]</f>
        <v>717</v>
      </c>
      <c r="I115" t="str">
        <f>IF(piastek3[[#This Row],[mag koskta przed]] &lt; $P$1,IF(piastek3[[#This Row],[mag orzech przed]]&lt;$P$2, IF(piastek3[[#This Row],[mag mial przed]] &lt;$P$3, "-", "mial"), "orzech"),"kostka")</f>
        <v>kostka</v>
      </c>
      <c r="J115">
        <f>IF(piastek3[[#This Row],[Typ spalania]] = "kostka", piastek3[[#This Row],[mag koskta przed]]-$P$1, piastek3[[#This Row],[mag koskta przed]])</f>
        <v>55</v>
      </c>
      <c r="K115">
        <f>IF(piastek3[[#This Row],[Typ spalania]] = "orzech", piastek3[[#This Row],[mag orzech przed]]-$P$2, piastek3[[#This Row],[mag orzech przed]])</f>
        <v>312</v>
      </c>
      <c r="L115">
        <f>IF(piastek3[[#This Row],[Typ spalania]] = "mial", piastek3[[#This Row],[mag mial przed]]-$P$3, piastek3[[#This Row],[mag mial przed]])</f>
        <v>717</v>
      </c>
      <c r="M115" s="2">
        <f>MONTH(piastek3[[#This Row],[Data]])</f>
        <v>2</v>
      </c>
    </row>
    <row r="116" spans="1:13" x14ac:dyDescent="0.45">
      <c r="A116">
        <v>159</v>
      </c>
      <c r="B116">
        <v>68</v>
      </c>
      <c r="C116">
        <v>96</v>
      </c>
      <c r="D116">
        <f t="shared" si="1"/>
        <v>114</v>
      </c>
      <c r="E116" s="1">
        <v>42040</v>
      </c>
      <c r="F116">
        <f>J115+piastek3[[#This Row],[Ton kostak]]</f>
        <v>214</v>
      </c>
      <c r="G116">
        <f>K115+piastek3[[#This Row],[Ton orzech]]</f>
        <v>380</v>
      </c>
      <c r="H116">
        <f>L115+piastek3[[#This Row],[Ton mial]]</f>
        <v>813</v>
      </c>
      <c r="I116" t="str">
        <f>IF(piastek3[[#This Row],[mag koskta przed]] &lt; $P$1,IF(piastek3[[#This Row],[mag orzech przed]]&lt;$P$2, IF(piastek3[[#This Row],[mag mial przed]] &lt;$P$3, "-", "mial"), "orzech"),"kostka")</f>
        <v>kostka</v>
      </c>
      <c r="J116">
        <f>IF(piastek3[[#This Row],[Typ spalania]] = "kostka", piastek3[[#This Row],[mag koskta przed]]-$P$1, piastek3[[#This Row],[mag koskta przed]])</f>
        <v>14</v>
      </c>
      <c r="K116">
        <f>IF(piastek3[[#This Row],[Typ spalania]] = "orzech", piastek3[[#This Row],[mag orzech przed]]-$P$2, piastek3[[#This Row],[mag orzech przed]])</f>
        <v>380</v>
      </c>
      <c r="L116">
        <f>IF(piastek3[[#This Row],[Typ spalania]] = "mial", piastek3[[#This Row],[mag mial przed]]-$P$3, piastek3[[#This Row],[mag mial przed]])</f>
        <v>813</v>
      </c>
      <c r="M116" s="2">
        <f>MONTH(piastek3[[#This Row],[Data]])</f>
        <v>2</v>
      </c>
    </row>
    <row r="117" spans="1:13" x14ac:dyDescent="0.45">
      <c r="A117">
        <v>79</v>
      </c>
      <c r="B117">
        <v>119</v>
      </c>
      <c r="C117">
        <v>35</v>
      </c>
      <c r="D117">
        <f t="shared" si="1"/>
        <v>115</v>
      </c>
      <c r="E117" s="1">
        <v>42041</v>
      </c>
      <c r="F117">
        <f>J116+piastek3[[#This Row],[Ton kostak]]</f>
        <v>93</v>
      </c>
      <c r="G117">
        <f>K116+piastek3[[#This Row],[Ton orzech]]</f>
        <v>499</v>
      </c>
      <c r="H117">
        <f>L116+piastek3[[#This Row],[Ton mial]]</f>
        <v>848</v>
      </c>
      <c r="I117" t="str">
        <f>IF(piastek3[[#This Row],[mag koskta przed]] &lt; $P$1,IF(piastek3[[#This Row],[mag orzech przed]]&lt;$P$2, IF(piastek3[[#This Row],[mag mial przed]] &lt;$P$3, "-", "mial"), "orzech"),"kostka")</f>
        <v>orzech</v>
      </c>
      <c r="J117">
        <f>IF(piastek3[[#This Row],[Typ spalania]] = "kostka", piastek3[[#This Row],[mag koskta przed]]-$P$1, piastek3[[#This Row],[mag koskta przed]])</f>
        <v>93</v>
      </c>
      <c r="K117">
        <f>IF(piastek3[[#This Row],[Typ spalania]] = "orzech", piastek3[[#This Row],[mag orzech przed]]-$P$2, piastek3[[#This Row],[mag orzech przed]])</f>
        <v>239</v>
      </c>
      <c r="L117">
        <f>IF(piastek3[[#This Row],[Typ spalania]] = "mial", piastek3[[#This Row],[mag mial przed]]-$P$3, piastek3[[#This Row],[mag mial przed]])</f>
        <v>848</v>
      </c>
      <c r="M117" s="2">
        <f>MONTH(piastek3[[#This Row],[Data]])</f>
        <v>2</v>
      </c>
    </row>
    <row r="118" spans="1:13" x14ac:dyDescent="0.45">
      <c r="A118">
        <v>128</v>
      </c>
      <c r="B118">
        <v>148</v>
      </c>
      <c r="C118">
        <v>77</v>
      </c>
      <c r="D118">
        <f t="shared" si="1"/>
        <v>116</v>
      </c>
      <c r="E118" s="1">
        <v>42042</v>
      </c>
      <c r="F118">
        <f>J117+piastek3[[#This Row],[Ton kostak]]</f>
        <v>221</v>
      </c>
      <c r="G118">
        <f>K117+piastek3[[#This Row],[Ton orzech]]</f>
        <v>387</v>
      </c>
      <c r="H118">
        <f>L117+piastek3[[#This Row],[Ton mial]]</f>
        <v>925</v>
      </c>
      <c r="I118" t="str">
        <f>IF(piastek3[[#This Row],[mag koskta przed]] &lt; $P$1,IF(piastek3[[#This Row],[mag orzech przed]]&lt;$P$2, IF(piastek3[[#This Row],[mag mial przed]] &lt;$P$3, "-", "mial"), "orzech"),"kostka")</f>
        <v>kostka</v>
      </c>
      <c r="J118">
        <f>IF(piastek3[[#This Row],[Typ spalania]] = "kostka", piastek3[[#This Row],[mag koskta przed]]-$P$1, piastek3[[#This Row],[mag koskta przed]])</f>
        <v>21</v>
      </c>
      <c r="K118">
        <f>IF(piastek3[[#This Row],[Typ spalania]] = "orzech", piastek3[[#This Row],[mag orzech przed]]-$P$2, piastek3[[#This Row],[mag orzech przed]])</f>
        <v>387</v>
      </c>
      <c r="L118">
        <f>IF(piastek3[[#This Row],[Typ spalania]] = "mial", piastek3[[#This Row],[mag mial przed]]-$P$3, piastek3[[#This Row],[mag mial przed]])</f>
        <v>925</v>
      </c>
      <c r="M118" s="2">
        <f>MONTH(piastek3[[#This Row],[Data]])</f>
        <v>2</v>
      </c>
    </row>
    <row r="119" spans="1:13" x14ac:dyDescent="0.45">
      <c r="A119">
        <v>195</v>
      </c>
      <c r="B119">
        <v>39</v>
      </c>
      <c r="C119">
        <v>77</v>
      </c>
      <c r="D119">
        <f t="shared" si="1"/>
        <v>117</v>
      </c>
      <c r="E119" s="1">
        <v>42043</v>
      </c>
      <c r="F119">
        <f>J118+piastek3[[#This Row],[Ton kostak]]</f>
        <v>216</v>
      </c>
      <c r="G119">
        <f>K118+piastek3[[#This Row],[Ton orzech]]</f>
        <v>426</v>
      </c>
      <c r="H119">
        <f>L118+piastek3[[#This Row],[Ton mial]]</f>
        <v>1002</v>
      </c>
      <c r="I119" t="str">
        <f>IF(piastek3[[#This Row],[mag koskta przed]] &lt; $P$1,IF(piastek3[[#This Row],[mag orzech przed]]&lt;$P$2, IF(piastek3[[#This Row],[mag mial przed]] &lt;$P$3, "-", "mial"), "orzech"),"kostka")</f>
        <v>kostka</v>
      </c>
      <c r="J119">
        <f>IF(piastek3[[#This Row],[Typ spalania]] = "kostka", piastek3[[#This Row],[mag koskta przed]]-$P$1, piastek3[[#This Row],[mag koskta przed]])</f>
        <v>16</v>
      </c>
      <c r="K119">
        <f>IF(piastek3[[#This Row],[Typ spalania]] = "orzech", piastek3[[#This Row],[mag orzech przed]]-$P$2, piastek3[[#This Row],[mag orzech przed]])</f>
        <v>426</v>
      </c>
      <c r="L119">
        <f>IF(piastek3[[#This Row],[Typ spalania]] = "mial", piastek3[[#This Row],[mag mial przed]]-$P$3, piastek3[[#This Row],[mag mial przed]])</f>
        <v>1002</v>
      </c>
      <c r="M119" s="2">
        <f>MONTH(piastek3[[#This Row],[Data]])</f>
        <v>2</v>
      </c>
    </row>
    <row r="120" spans="1:13" x14ac:dyDescent="0.45">
      <c r="A120">
        <v>87</v>
      </c>
      <c r="B120">
        <v>8</v>
      </c>
      <c r="C120">
        <v>17</v>
      </c>
      <c r="D120">
        <f t="shared" si="1"/>
        <v>118</v>
      </c>
      <c r="E120" s="1">
        <v>42044</v>
      </c>
      <c r="F120">
        <f>J119+piastek3[[#This Row],[Ton kostak]]</f>
        <v>103</v>
      </c>
      <c r="G120">
        <f>K119+piastek3[[#This Row],[Ton orzech]]</f>
        <v>434</v>
      </c>
      <c r="H120">
        <f>L119+piastek3[[#This Row],[Ton mial]]</f>
        <v>1019</v>
      </c>
      <c r="I120" t="str">
        <f>IF(piastek3[[#This Row],[mag koskta przed]] &lt; $P$1,IF(piastek3[[#This Row],[mag orzech przed]]&lt;$P$2, IF(piastek3[[#This Row],[mag mial przed]] &lt;$P$3, "-", "mial"), "orzech"),"kostka")</f>
        <v>orzech</v>
      </c>
      <c r="J120">
        <f>IF(piastek3[[#This Row],[Typ spalania]] = "kostka", piastek3[[#This Row],[mag koskta przed]]-$P$1, piastek3[[#This Row],[mag koskta przed]])</f>
        <v>103</v>
      </c>
      <c r="K120">
        <f>IF(piastek3[[#This Row],[Typ spalania]] = "orzech", piastek3[[#This Row],[mag orzech przed]]-$P$2, piastek3[[#This Row],[mag orzech przed]])</f>
        <v>174</v>
      </c>
      <c r="L120">
        <f>IF(piastek3[[#This Row],[Typ spalania]] = "mial", piastek3[[#This Row],[mag mial przed]]-$P$3, piastek3[[#This Row],[mag mial przed]])</f>
        <v>1019</v>
      </c>
      <c r="M120" s="2">
        <f>MONTH(piastek3[[#This Row],[Data]])</f>
        <v>2</v>
      </c>
    </row>
    <row r="121" spans="1:13" x14ac:dyDescent="0.45">
      <c r="A121">
        <v>114</v>
      </c>
      <c r="B121">
        <v>124</v>
      </c>
      <c r="C121">
        <v>94</v>
      </c>
      <c r="D121">
        <f t="shared" si="1"/>
        <v>119</v>
      </c>
      <c r="E121" s="1">
        <v>42045</v>
      </c>
      <c r="F121">
        <f>J120+piastek3[[#This Row],[Ton kostak]]</f>
        <v>217</v>
      </c>
      <c r="G121">
        <f>K120+piastek3[[#This Row],[Ton orzech]]</f>
        <v>298</v>
      </c>
      <c r="H121">
        <f>L120+piastek3[[#This Row],[Ton mial]]</f>
        <v>1113</v>
      </c>
      <c r="I121" t="str">
        <f>IF(piastek3[[#This Row],[mag koskta przed]] &lt; $P$1,IF(piastek3[[#This Row],[mag orzech przed]]&lt;$P$2, IF(piastek3[[#This Row],[mag mial przed]] &lt;$P$3, "-", "mial"), "orzech"),"kostka")</f>
        <v>kostka</v>
      </c>
      <c r="J121">
        <f>IF(piastek3[[#This Row],[Typ spalania]] = "kostka", piastek3[[#This Row],[mag koskta przed]]-$P$1, piastek3[[#This Row],[mag koskta przed]])</f>
        <v>17</v>
      </c>
      <c r="K121">
        <f>IF(piastek3[[#This Row],[Typ spalania]] = "orzech", piastek3[[#This Row],[mag orzech przed]]-$P$2, piastek3[[#This Row],[mag orzech przed]])</f>
        <v>298</v>
      </c>
      <c r="L121">
        <f>IF(piastek3[[#This Row],[Typ spalania]] = "mial", piastek3[[#This Row],[mag mial przed]]-$P$3, piastek3[[#This Row],[mag mial przed]])</f>
        <v>1113</v>
      </c>
      <c r="M121" s="2">
        <f>MONTH(piastek3[[#This Row],[Data]])</f>
        <v>2</v>
      </c>
    </row>
    <row r="122" spans="1:13" x14ac:dyDescent="0.45">
      <c r="A122">
        <v>126</v>
      </c>
      <c r="B122">
        <v>122</v>
      </c>
      <c r="C122">
        <v>39</v>
      </c>
      <c r="D122">
        <f t="shared" si="1"/>
        <v>120</v>
      </c>
      <c r="E122" s="1">
        <v>42046</v>
      </c>
      <c r="F122">
        <f>J121+piastek3[[#This Row],[Ton kostak]]</f>
        <v>143</v>
      </c>
      <c r="G122">
        <f>K121+piastek3[[#This Row],[Ton orzech]]</f>
        <v>420</v>
      </c>
      <c r="H122">
        <f>L121+piastek3[[#This Row],[Ton mial]]</f>
        <v>1152</v>
      </c>
      <c r="I122" t="str">
        <f>IF(piastek3[[#This Row],[mag koskta przed]] &lt; $P$1,IF(piastek3[[#This Row],[mag orzech przed]]&lt;$P$2, IF(piastek3[[#This Row],[mag mial przed]] &lt;$P$3, "-", "mial"), "orzech"),"kostka")</f>
        <v>orzech</v>
      </c>
      <c r="J122">
        <f>IF(piastek3[[#This Row],[Typ spalania]] = "kostka", piastek3[[#This Row],[mag koskta przed]]-$P$1, piastek3[[#This Row],[mag koskta przed]])</f>
        <v>143</v>
      </c>
      <c r="K122">
        <f>IF(piastek3[[#This Row],[Typ spalania]] = "orzech", piastek3[[#This Row],[mag orzech przed]]-$P$2, piastek3[[#This Row],[mag orzech przed]])</f>
        <v>160</v>
      </c>
      <c r="L122">
        <f>IF(piastek3[[#This Row],[Typ spalania]] = "mial", piastek3[[#This Row],[mag mial przed]]-$P$3, piastek3[[#This Row],[mag mial przed]])</f>
        <v>1152</v>
      </c>
      <c r="M122" s="2">
        <f>MONTH(piastek3[[#This Row],[Data]])</f>
        <v>2</v>
      </c>
    </row>
    <row r="123" spans="1:13" x14ac:dyDescent="0.45">
      <c r="A123">
        <v>96</v>
      </c>
      <c r="B123">
        <v>113</v>
      </c>
      <c r="C123">
        <v>28</v>
      </c>
      <c r="D123">
        <f t="shared" si="1"/>
        <v>121</v>
      </c>
      <c r="E123" s="1">
        <v>42047</v>
      </c>
      <c r="F123">
        <f>J122+piastek3[[#This Row],[Ton kostak]]</f>
        <v>239</v>
      </c>
      <c r="G123">
        <f>K122+piastek3[[#This Row],[Ton orzech]]</f>
        <v>273</v>
      </c>
      <c r="H123">
        <f>L122+piastek3[[#This Row],[Ton mial]]</f>
        <v>1180</v>
      </c>
      <c r="I123" t="str">
        <f>IF(piastek3[[#This Row],[mag koskta przed]] &lt; $P$1,IF(piastek3[[#This Row],[mag orzech przed]]&lt;$P$2, IF(piastek3[[#This Row],[mag mial przed]] &lt;$P$3, "-", "mial"), "orzech"),"kostka")</f>
        <v>kostka</v>
      </c>
      <c r="J123">
        <f>IF(piastek3[[#This Row],[Typ spalania]] = "kostka", piastek3[[#This Row],[mag koskta przed]]-$P$1, piastek3[[#This Row],[mag koskta przed]])</f>
        <v>39</v>
      </c>
      <c r="K123">
        <f>IF(piastek3[[#This Row],[Typ spalania]] = "orzech", piastek3[[#This Row],[mag orzech przed]]-$P$2, piastek3[[#This Row],[mag orzech przed]])</f>
        <v>273</v>
      </c>
      <c r="L123">
        <f>IF(piastek3[[#This Row],[Typ spalania]] = "mial", piastek3[[#This Row],[mag mial przed]]-$P$3, piastek3[[#This Row],[mag mial przed]])</f>
        <v>1180</v>
      </c>
      <c r="M123" s="2">
        <f>MONTH(piastek3[[#This Row],[Data]])</f>
        <v>2</v>
      </c>
    </row>
    <row r="124" spans="1:13" x14ac:dyDescent="0.45">
      <c r="A124">
        <v>165</v>
      </c>
      <c r="B124">
        <v>4</v>
      </c>
      <c r="C124">
        <v>83</v>
      </c>
      <c r="D124">
        <f t="shared" si="1"/>
        <v>122</v>
      </c>
      <c r="E124" s="1">
        <v>42048</v>
      </c>
      <c r="F124">
        <f>J123+piastek3[[#This Row],[Ton kostak]]</f>
        <v>204</v>
      </c>
      <c r="G124">
        <f>K123+piastek3[[#This Row],[Ton orzech]]</f>
        <v>277</v>
      </c>
      <c r="H124">
        <f>L123+piastek3[[#This Row],[Ton mial]]</f>
        <v>1263</v>
      </c>
      <c r="I124" t="str">
        <f>IF(piastek3[[#This Row],[mag koskta przed]] &lt; $P$1,IF(piastek3[[#This Row],[mag orzech przed]]&lt;$P$2, IF(piastek3[[#This Row],[mag mial przed]] &lt;$P$3, "-", "mial"), "orzech"),"kostka")</f>
        <v>kostka</v>
      </c>
      <c r="J124">
        <f>IF(piastek3[[#This Row],[Typ spalania]] = "kostka", piastek3[[#This Row],[mag koskta przed]]-$P$1, piastek3[[#This Row],[mag koskta przed]])</f>
        <v>4</v>
      </c>
      <c r="K124">
        <f>IF(piastek3[[#This Row],[Typ spalania]] = "orzech", piastek3[[#This Row],[mag orzech przed]]-$P$2, piastek3[[#This Row],[mag orzech przed]])</f>
        <v>277</v>
      </c>
      <c r="L124">
        <f>IF(piastek3[[#This Row],[Typ spalania]] = "mial", piastek3[[#This Row],[mag mial przed]]-$P$3, piastek3[[#This Row],[mag mial przed]])</f>
        <v>1263</v>
      </c>
      <c r="M124" s="2">
        <f>MONTH(piastek3[[#This Row],[Data]])</f>
        <v>2</v>
      </c>
    </row>
    <row r="125" spans="1:13" x14ac:dyDescent="0.45">
      <c r="A125">
        <v>1</v>
      </c>
      <c r="B125">
        <v>117</v>
      </c>
      <c r="C125">
        <v>76</v>
      </c>
      <c r="D125">
        <f t="shared" si="1"/>
        <v>123</v>
      </c>
      <c r="E125" s="1">
        <v>42049</v>
      </c>
      <c r="F125">
        <f>J124+piastek3[[#This Row],[Ton kostak]]</f>
        <v>5</v>
      </c>
      <c r="G125">
        <f>K124+piastek3[[#This Row],[Ton orzech]]</f>
        <v>394</v>
      </c>
      <c r="H125">
        <f>L124+piastek3[[#This Row],[Ton mial]]</f>
        <v>1339</v>
      </c>
      <c r="I125" t="str">
        <f>IF(piastek3[[#This Row],[mag koskta przed]] &lt; $P$1,IF(piastek3[[#This Row],[mag orzech przed]]&lt;$P$2, IF(piastek3[[#This Row],[mag mial przed]] &lt;$P$3, "-", "mial"), "orzech"),"kostka")</f>
        <v>orzech</v>
      </c>
      <c r="J125">
        <f>IF(piastek3[[#This Row],[Typ spalania]] = "kostka", piastek3[[#This Row],[mag koskta przed]]-$P$1, piastek3[[#This Row],[mag koskta przed]])</f>
        <v>5</v>
      </c>
      <c r="K125">
        <f>IF(piastek3[[#This Row],[Typ spalania]] = "orzech", piastek3[[#This Row],[mag orzech przed]]-$P$2, piastek3[[#This Row],[mag orzech przed]])</f>
        <v>134</v>
      </c>
      <c r="L125">
        <f>IF(piastek3[[#This Row],[Typ spalania]] = "mial", piastek3[[#This Row],[mag mial przed]]-$P$3, piastek3[[#This Row],[mag mial przed]])</f>
        <v>1339</v>
      </c>
      <c r="M125" s="2">
        <f>MONTH(piastek3[[#This Row],[Data]])</f>
        <v>2</v>
      </c>
    </row>
    <row r="126" spans="1:13" x14ac:dyDescent="0.45">
      <c r="A126">
        <v>107</v>
      </c>
      <c r="B126">
        <v>70</v>
      </c>
      <c r="C126">
        <v>28</v>
      </c>
      <c r="D126">
        <f t="shared" si="1"/>
        <v>124</v>
      </c>
      <c r="E126" s="1">
        <v>42050</v>
      </c>
      <c r="F126">
        <f>J125+piastek3[[#This Row],[Ton kostak]]</f>
        <v>112</v>
      </c>
      <c r="G126">
        <f>K125+piastek3[[#This Row],[Ton orzech]]</f>
        <v>204</v>
      </c>
      <c r="H126">
        <f>L125+piastek3[[#This Row],[Ton mial]]</f>
        <v>1367</v>
      </c>
      <c r="I126" t="str">
        <f>IF(piastek3[[#This Row],[mag koskta przed]] &lt; $P$1,IF(piastek3[[#This Row],[mag orzech przed]]&lt;$P$2, IF(piastek3[[#This Row],[mag mial przed]] &lt;$P$3, "-", "mial"), "orzech"),"kostka")</f>
        <v>mial</v>
      </c>
      <c r="J126">
        <f>IF(piastek3[[#This Row],[Typ spalania]] = "kostka", piastek3[[#This Row],[mag koskta przed]]-$P$1, piastek3[[#This Row],[mag koskta przed]])</f>
        <v>112</v>
      </c>
      <c r="K126">
        <f>IF(piastek3[[#This Row],[Typ spalania]] = "orzech", piastek3[[#This Row],[mag orzech przed]]-$P$2, piastek3[[#This Row],[mag orzech przed]])</f>
        <v>204</v>
      </c>
      <c r="L126">
        <f>IF(piastek3[[#This Row],[Typ spalania]] = "mial", piastek3[[#This Row],[mag mial przed]]-$P$3, piastek3[[#This Row],[mag mial przed]])</f>
        <v>1047</v>
      </c>
      <c r="M126" s="2">
        <f>MONTH(piastek3[[#This Row],[Data]])</f>
        <v>2</v>
      </c>
    </row>
    <row r="127" spans="1:13" x14ac:dyDescent="0.45">
      <c r="A127">
        <v>83</v>
      </c>
      <c r="B127">
        <v>81</v>
      </c>
      <c r="C127">
        <v>1</v>
      </c>
      <c r="D127">
        <f t="shared" si="1"/>
        <v>125</v>
      </c>
      <c r="E127" s="1">
        <v>42051</v>
      </c>
      <c r="F127">
        <f>J126+piastek3[[#This Row],[Ton kostak]]</f>
        <v>195</v>
      </c>
      <c r="G127">
        <f>K126+piastek3[[#This Row],[Ton orzech]]</f>
        <v>285</v>
      </c>
      <c r="H127">
        <f>L126+piastek3[[#This Row],[Ton mial]]</f>
        <v>1048</v>
      </c>
      <c r="I127" t="str">
        <f>IF(piastek3[[#This Row],[mag koskta przed]] &lt; $P$1,IF(piastek3[[#This Row],[mag orzech przed]]&lt;$P$2, IF(piastek3[[#This Row],[mag mial przed]] &lt;$P$3, "-", "mial"), "orzech"),"kostka")</f>
        <v>orzech</v>
      </c>
      <c r="J127">
        <f>IF(piastek3[[#This Row],[Typ spalania]] = "kostka", piastek3[[#This Row],[mag koskta przed]]-$P$1, piastek3[[#This Row],[mag koskta przed]])</f>
        <v>195</v>
      </c>
      <c r="K127">
        <f>IF(piastek3[[#This Row],[Typ spalania]] = "orzech", piastek3[[#This Row],[mag orzech przed]]-$P$2, piastek3[[#This Row],[mag orzech przed]])</f>
        <v>25</v>
      </c>
      <c r="L127">
        <f>IF(piastek3[[#This Row],[Typ spalania]] = "mial", piastek3[[#This Row],[mag mial przed]]-$P$3, piastek3[[#This Row],[mag mial przed]])</f>
        <v>1048</v>
      </c>
      <c r="M127" s="2">
        <f>MONTH(piastek3[[#This Row],[Data]])</f>
        <v>2</v>
      </c>
    </row>
    <row r="128" spans="1:13" x14ac:dyDescent="0.45">
      <c r="A128">
        <v>43</v>
      </c>
      <c r="B128">
        <v>109</v>
      </c>
      <c r="C128">
        <v>50</v>
      </c>
      <c r="D128">
        <f t="shared" si="1"/>
        <v>126</v>
      </c>
      <c r="E128" s="1">
        <v>42052</v>
      </c>
      <c r="F128">
        <f>J127+piastek3[[#This Row],[Ton kostak]]</f>
        <v>238</v>
      </c>
      <c r="G128">
        <f>K127+piastek3[[#This Row],[Ton orzech]]</f>
        <v>134</v>
      </c>
      <c r="H128">
        <f>L127+piastek3[[#This Row],[Ton mial]]</f>
        <v>1098</v>
      </c>
      <c r="I128" t="str">
        <f>IF(piastek3[[#This Row],[mag koskta przed]] &lt; $P$1,IF(piastek3[[#This Row],[mag orzech przed]]&lt;$P$2, IF(piastek3[[#This Row],[mag mial przed]] &lt;$P$3, "-", "mial"), "orzech"),"kostka")</f>
        <v>kostka</v>
      </c>
      <c r="J128">
        <f>IF(piastek3[[#This Row],[Typ spalania]] = "kostka", piastek3[[#This Row],[mag koskta przed]]-$P$1, piastek3[[#This Row],[mag koskta przed]])</f>
        <v>38</v>
      </c>
      <c r="K128">
        <f>IF(piastek3[[#This Row],[Typ spalania]] = "orzech", piastek3[[#This Row],[mag orzech przed]]-$P$2, piastek3[[#This Row],[mag orzech przed]])</f>
        <v>134</v>
      </c>
      <c r="L128">
        <f>IF(piastek3[[#This Row],[Typ spalania]] = "mial", piastek3[[#This Row],[mag mial przed]]-$P$3, piastek3[[#This Row],[mag mial przed]])</f>
        <v>1098</v>
      </c>
      <c r="M128" s="2">
        <f>MONTH(piastek3[[#This Row],[Data]])</f>
        <v>2</v>
      </c>
    </row>
    <row r="129" spans="1:13" x14ac:dyDescent="0.45">
      <c r="A129">
        <v>52</v>
      </c>
      <c r="B129">
        <v>110</v>
      </c>
      <c r="C129">
        <v>19</v>
      </c>
      <c r="D129">
        <f t="shared" si="1"/>
        <v>127</v>
      </c>
      <c r="E129" s="1">
        <v>42053</v>
      </c>
      <c r="F129">
        <f>J128+piastek3[[#This Row],[Ton kostak]]</f>
        <v>90</v>
      </c>
      <c r="G129">
        <f>K128+piastek3[[#This Row],[Ton orzech]]</f>
        <v>244</v>
      </c>
      <c r="H129">
        <f>L128+piastek3[[#This Row],[Ton mial]]</f>
        <v>1117</v>
      </c>
      <c r="I129" t="str">
        <f>IF(piastek3[[#This Row],[mag koskta przed]] &lt; $P$1,IF(piastek3[[#This Row],[mag orzech przed]]&lt;$P$2, IF(piastek3[[#This Row],[mag mial przed]] &lt;$P$3, "-", "mial"), "orzech"),"kostka")</f>
        <v>mial</v>
      </c>
      <c r="J129">
        <f>IF(piastek3[[#This Row],[Typ spalania]] = "kostka", piastek3[[#This Row],[mag koskta przed]]-$P$1, piastek3[[#This Row],[mag koskta przed]])</f>
        <v>90</v>
      </c>
      <c r="K129">
        <f>IF(piastek3[[#This Row],[Typ spalania]] = "orzech", piastek3[[#This Row],[mag orzech przed]]-$P$2, piastek3[[#This Row],[mag orzech przed]])</f>
        <v>244</v>
      </c>
      <c r="L129">
        <f>IF(piastek3[[#This Row],[Typ spalania]] = "mial", piastek3[[#This Row],[mag mial przed]]-$P$3, piastek3[[#This Row],[mag mial przed]])</f>
        <v>797</v>
      </c>
      <c r="M129" s="2">
        <f>MONTH(piastek3[[#This Row],[Data]])</f>
        <v>2</v>
      </c>
    </row>
    <row r="130" spans="1:13" x14ac:dyDescent="0.45">
      <c r="A130">
        <v>104</v>
      </c>
      <c r="B130">
        <v>132</v>
      </c>
      <c r="C130">
        <v>57</v>
      </c>
      <c r="D130">
        <f t="shared" si="1"/>
        <v>128</v>
      </c>
      <c r="E130" s="1">
        <v>42054</v>
      </c>
      <c r="F130">
        <f>J129+piastek3[[#This Row],[Ton kostak]]</f>
        <v>194</v>
      </c>
      <c r="G130">
        <f>K129+piastek3[[#This Row],[Ton orzech]]</f>
        <v>376</v>
      </c>
      <c r="H130">
        <f>L129+piastek3[[#This Row],[Ton mial]]</f>
        <v>854</v>
      </c>
      <c r="I130" t="str">
        <f>IF(piastek3[[#This Row],[mag koskta przed]] &lt; $P$1,IF(piastek3[[#This Row],[mag orzech przed]]&lt;$P$2, IF(piastek3[[#This Row],[mag mial przed]] &lt;$P$3, "-", "mial"), "orzech"),"kostka")</f>
        <v>orzech</v>
      </c>
      <c r="J130">
        <f>IF(piastek3[[#This Row],[Typ spalania]] = "kostka", piastek3[[#This Row],[mag koskta przed]]-$P$1, piastek3[[#This Row],[mag koskta przed]])</f>
        <v>194</v>
      </c>
      <c r="K130">
        <f>IF(piastek3[[#This Row],[Typ spalania]] = "orzech", piastek3[[#This Row],[mag orzech przed]]-$P$2, piastek3[[#This Row],[mag orzech przed]])</f>
        <v>116</v>
      </c>
      <c r="L130">
        <f>IF(piastek3[[#This Row],[Typ spalania]] = "mial", piastek3[[#This Row],[mag mial przed]]-$P$3, piastek3[[#This Row],[mag mial przed]])</f>
        <v>854</v>
      </c>
      <c r="M130" s="2">
        <f>MONTH(piastek3[[#This Row],[Data]])</f>
        <v>2</v>
      </c>
    </row>
    <row r="131" spans="1:13" x14ac:dyDescent="0.45">
      <c r="A131">
        <v>57</v>
      </c>
      <c r="B131">
        <v>150</v>
      </c>
      <c r="C131">
        <v>36</v>
      </c>
      <c r="D131">
        <f t="shared" si="1"/>
        <v>129</v>
      </c>
      <c r="E131" s="1">
        <v>42055</v>
      </c>
      <c r="F131">
        <f>J130+piastek3[[#This Row],[Ton kostak]]</f>
        <v>251</v>
      </c>
      <c r="G131">
        <f>K130+piastek3[[#This Row],[Ton orzech]]</f>
        <v>266</v>
      </c>
      <c r="H131">
        <f>L130+piastek3[[#This Row],[Ton mial]]</f>
        <v>890</v>
      </c>
      <c r="I131" t="str">
        <f>IF(piastek3[[#This Row],[mag koskta przed]] &lt; $P$1,IF(piastek3[[#This Row],[mag orzech przed]]&lt;$P$2, IF(piastek3[[#This Row],[mag mial przed]] &lt;$P$3, "-", "mial"), "orzech"),"kostka")</f>
        <v>kostka</v>
      </c>
      <c r="J131">
        <f>IF(piastek3[[#This Row],[Typ spalania]] = "kostka", piastek3[[#This Row],[mag koskta przed]]-$P$1, piastek3[[#This Row],[mag koskta przed]])</f>
        <v>51</v>
      </c>
      <c r="K131">
        <f>IF(piastek3[[#This Row],[Typ spalania]] = "orzech", piastek3[[#This Row],[mag orzech przed]]-$P$2, piastek3[[#This Row],[mag orzech przed]])</f>
        <v>266</v>
      </c>
      <c r="L131">
        <f>IF(piastek3[[#This Row],[Typ spalania]] = "mial", piastek3[[#This Row],[mag mial przed]]-$P$3, piastek3[[#This Row],[mag mial przed]])</f>
        <v>890</v>
      </c>
      <c r="M131" s="2">
        <f>MONTH(piastek3[[#This Row],[Data]])</f>
        <v>2</v>
      </c>
    </row>
    <row r="132" spans="1:13" x14ac:dyDescent="0.45">
      <c r="A132">
        <v>86</v>
      </c>
      <c r="B132">
        <v>183</v>
      </c>
      <c r="C132">
        <v>0</v>
      </c>
      <c r="D132">
        <f t="shared" si="1"/>
        <v>130</v>
      </c>
      <c r="E132" s="1">
        <v>42056</v>
      </c>
      <c r="F132">
        <f>J131+piastek3[[#This Row],[Ton kostak]]</f>
        <v>137</v>
      </c>
      <c r="G132">
        <f>K131+piastek3[[#This Row],[Ton orzech]]</f>
        <v>449</v>
      </c>
      <c r="H132">
        <f>L131+piastek3[[#This Row],[Ton mial]]</f>
        <v>890</v>
      </c>
      <c r="I132" t="str">
        <f>IF(piastek3[[#This Row],[mag koskta przed]] &lt; $P$1,IF(piastek3[[#This Row],[mag orzech przed]]&lt;$P$2, IF(piastek3[[#This Row],[mag mial przed]] &lt;$P$3, "-", "mial"), "orzech"),"kostka")</f>
        <v>orzech</v>
      </c>
      <c r="J132">
        <f>IF(piastek3[[#This Row],[Typ spalania]] = "kostka", piastek3[[#This Row],[mag koskta przed]]-$P$1, piastek3[[#This Row],[mag koskta przed]])</f>
        <v>137</v>
      </c>
      <c r="K132">
        <f>IF(piastek3[[#This Row],[Typ spalania]] = "orzech", piastek3[[#This Row],[mag orzech przed]]-$P$2, piastek3[[#This Row],[mag orzech przed]])</f>
        <v>189</v>
      </c>
      <c r="L132">
        <f>IF(piastek3[[#This Row],[Typ spalania]] = "mial", piastek3[[#This Row],[mag mial przed]]-$P$3, piastek3[[#This Row],[mag mial przed]])</f>
        <v>890</v>
      </c>
      <c r="M132" s="2">
        <f>MONTH(piastek3[[#This Row],[Data]])</f>
        <v>2</v>
      </c>
    </row>
    <row r="133" spans="1:13" x14ac:dyDescent="0.45">
      <c r="A133">
        <v>108</v>
      </c>
      <c r="B133">
        <v>20</v>
      </c>
      <c r="C133">
        <v>87</v>
      </c>
      <c r="D133">
        <f t="shared" ref="D133:D185" si="2">D132+1</f>
        <v>131</v>
      </c>
      <c r="E133" s="1">
        <v>42057</v>
      </c>
      <c r="F133">
        <f>J132+piastek3[[#This Row],[Ton kostak]]</f>
        <v>245</v>
      </c>
      <c r="G133">
        <f>K132+piastek3[[#This Row],[Ton orzech]]</f>
        <v>209</v>
      </c>
      <c r="H133">
        <f>L132+piastek3[[#This Row],[Ton mial]]</f>
        <v>977</v>
      </c>
      <c r="I133" t="str">
        <f>IF(piastek3[[#This Row],[mag koskta przed]] &lt; $P$1,IF(piastek3[[#This Row],[mag orzech przed]]&lt;$P$2, IF(piastek3[[#This Row],[mag mial przed]] &lt;$P$3, "-", "mial"), "orzech"),"kostka")</f>
        <v>kostka</v>
      </c>
      <c r="J133">
        <f>IF(piastek3[[#This Row],[Typ spalania]] = "kostka", piastek3[[#This Row],[mag koskta przed]]-$P$1, piastek3[[#This Row],[mag koskta przed]])</f>
        <v>45</v>
      </c>
      <c r="K133">
        <f>IF(piastek3[[#This Row],[Typ spalania]] = "orzech", piastek3[[#This Row],[mag orzech przed]]-$P$2, piastek3[[#This Row],[mag orzech przed]])</f>
        <v>209</v>
      </c>
      <c r="L133">
        <f>IF(piastek3[[#This Row],[Typ spalania]] = "mial", piastek3[[#This Row],[mag mial przed]]-$P$3, piastek3[[#This Row],[mag mial przed]])</f>
        <v>977</v>
      </c>
      <c r="M133" s="2">
        <f>MONTH(piastek3[[#This Row],[Data]])</f>
        <v>2</v>
      </c>
    </row>
    <row r="134" spans="1:13" x14ac:dyDescent="0.45">
      <c r="A134">
        <v>102</v>
      </c>
      <c r="B134">
        <v>142</v>
      </c>
      <c r="C134">
        <v>20</v>
      </c>
      <c r="D134">
        <f t="shared" si="2"/>
        <v>132</v>
      </c>
      <c r="E134" s="1">
        <v>42058</v>
      </c>
      <c r="F134">
        <f>J133+piastek3[[#This Row],[Ton kostak]]</f>
        <v>147</v>
      </c>
      <c r="G134">
        <f>K133+piastek3[[#This Row],[Ton orzech]]</f>
        <v>351</v>
      </c>
      <c r="H134">
        <f>L133+piastek3[[#This Row],[Ton mial]]</f>
        <v>997</v>
      </c>
      <c r="I134" t="str">
        <f>IF(piastek3[[#This Row],[mag koskta przed]] &lt; $P$1,IF(piastek3[[#This Row],[mag orzech przed]]&lt;$P$2, IF(piastek3[[#This Row],[mag mial przed]] &lt;$P$3, "-", "mial"), "orzech"),"kostka")</f>
        <v>orzech</v>
      </c>
      <c r="J134">
        <f>IF(piastek3[[#This Row],[Typ spalania]] = "kostka", piastek3[[#This Row],[mag koskta przed]]-$P$1, piastek3[[#This Row],[mag koskta przed]])</f>
        <v>147</v>
      </c>
      <c r="K134">
        <f>IF(piastek3[[#This Row],[Typ spalania]] = "orzech", piastek3[[#This Row],[mag orzech przed]]-$P$2, piastek3[[#This Row],[mag orzech przed]])</f>
        <v>91</v>
      </c>
      <c r="L134">
        <f>IF(piastek3[[#This Row],[Typ spalania]] = "mial", piastek3[[#This Row],[mag mial przed]]-$P$3, piastek3[[#This Row],[mag mial przed]])</f>
        <v>997</v>
      </c>
      <c r="M134" s="2">
        <f>MONTH(piastek3[[#This Row],[Data]])</f>
        <v>2</v>
      </c>
    </row>
    <row r="135" spans="1:13" x14ac:dyDescent="0.45">
      <c r="A135">
        <v>81</v>
      </c>
      <c r="B135">
        <v>133</v>
      </c>
      <c r="C135">
        <v>25</v>
      </c>
      <c r="D135">
        <f t="shared" si="2"/>
        <v>133</v>
      </c>
      <c r="E135" s="1">
        <v>42059</v>
      </c>
      <c r="F135">
        <f>J134+piastek3[[#This Row],[Ton kostak]]</f>
        <v>228</v>
      </c>
      <c r="G135">
        <f>K134+piastek3[[#This Row],[Ton orzech]]</f>
        <v>224</v>
      </c>
      <c r="H135">
        <f>L134+piastek3[[#This Row],[Ton mial]]</f>
        <v>1022</v>
      </c>
      <c r="I135" t="str">
        <f>IF(piastek3[[#This Row],[mag koskta przed]] &lt; $P$1,IF(piastek3[[#This Row],[mag orzech przed]]&lt;$P$2, IF(piastek3[[#This Row],[mag mial przed]] &lt;$P$3, "-", "mial"), "orzech"),"kostka")</f>
        <v>kostka</v>
      </c>
      <c r="J135">
        <f>IF(piastek3[[#This Row],[Typ spalania]] = "kostka", piastek3[[#This Row],[mag koskta przed]]-$P$1, piastek3[[#This Row],[mag koskta przed]])</f>
        <v>28</v>
      </c>
      <c r="K135">
        <f>IF(piastek3[[#This Row],[Typ spalania]] = "orzech", piastek3[[#This Row],[mag orzech przed]]-$P$2, piastek3[[#This Row],[mag orzech przed]])</f>
        <v>224</v>
      </c>
      <c r="L135">
        <f>IF(piastek3[[#This Row],[Typ spalania]] = "mial", piastek3[[#This Row],[mag mial przed]]-$P$3, piastek3[[#This Row],[mag mial przed]])</f>
        <v>1022</v>
      </c>
      <c r="M135" s="2">
        <f>MONTH(piastek3[[#This Row],[Data]])</f>
        <v>2</v>
      </c>
    </row>
    <row r="136" spans="1:13" x14ac:dyDescent="0.45">
      <c r="A136">
        <v>59</v>
      </c>
      <c r="B136">
        <v>87</v>
      </c>
      <c r="C136">
        <v>10</v>
      </c>
      <c r="D136">
        <f t="shared" si="2"/>
        <v>134</v>
      </c>
      <c r="E136" s="1">
        <v>42060</v>
      </c>
      <c r="F136">
        <f>J135+piastek3[[#This Row],[Ton kostak]]</f>
        <v>87</v>
      </c>
      <c r="G136">
        <f>K135+piastek3[[#This Row],[Ton orzech]]</f>
        <v>311</v>
      </c>
      <c r="H136">
        <f>L135+piastek3[[#This Row],[Ton mial]]</f>
        <v>1032</v>
      </c>
      <c r="I136" t="str">
        <f>IF(piastek3[[#This Row],[mag koskta przed]] &lt; $P$1,IF(piastek3[[#This Row],[mag orzech przed]]&lt;$P$2, IF(piastek3[[#This Row],[mag mial przed]] &lt;$P$3, "-", "mial"), "orzech"),"kostka")</f>
        <v>orzech</v>
      </c>
      <c r="J136">
        <f>IF(piastek3[[#This Row],[Typ spalania]] = "kostka", piastek3[[#This Row],[mag koskta przed]]-$P$1, piastek3[[#This Row],[mag koskta przed]])</f>
        <v>87</v>
      </c>
      <c r="K136">
        <f>IF(piastek3[[#This Row],[Typ spalania]] = "orzech", piastek3[[#This Row],[mag orzech przed]]-$P$2, piastek3[[#This Row],[mag orzech przed]])</f>
        <v>51</v>
      </c>
      <c r="L136">
        <f>IF(piastek3[[#This Row],[Typ spalania]] = "mial", piastek3[[#This Row],[mag mial przed]]-$P$3, piastek3[[#This Row],[mag mial przed]])</f>
        <v>1032</v>
      </c>
      <c r="M136" s="2">
        <f>MONTH(piastek3[[#This Row],[Data]])</f>
        <v>2</v>
      </c>
    </row>
    <row r="137" spans="1:13" x14ac:dyDescent="0.45">
      <c r="A137">
        <v>21</v>
      </c>
      <c r="B137">
        <v>75</v>
      </c>
      <c r="C137">
        <v>65</v>
      </c>
      <c r="D137">
        <f t="shared" si="2"/>
        <v>135</v>
      </c>
      <c r="E137" s="1">
        <v>42061</v>
      </c>
      <c r="F137">
        <f>J136+piastek3[[#This Row],[Ton kostak]]</f>
        <v>108</v>
      </c>
      <c r="G137">
        <f>K136+piastek3[[#This Row],[Ton orzech]]</f>
        <v>126</v>
      </c>
      <c r="H137">
        <f>L136+piastek3[[#This Row],[Ton mial]]</f>
        <v>1097</v>
      </c>
      <c r="I137" t="str">
        <f>IF(piastek3[[#This Row],[mag koskta przed]] &lt; $P$1,IF(piastek3[[#This Row],[mag orzech przed]]&lt;$P$2, IF(piastek3[[#This Row],[mag mial przed]] &lt;$P$3, "-", "mial"), "orzech"),"kostka")</f>
        <v>mial</v>
      </c>
      <c r="J137">
        <f>IF(piastek3[[#This Row],[Typ spalania]] = "kostka", piastek3[[#This Row],[mag koskta przed]]-$P$1, piastek3[[#This Row],[mag koskta przed]])</f>
        <v>108</v>
      </c>
      <c r="K137">
        <f>IF(piastek3[[#This Row],[Typ spalania]] = "orzech", piastek3[[#This Row],[mag orzech przed]]-$P$2, piastek3[[#This Row],[mag orzech przed]])</f>
        <v>126</v>
      </c>
      <c r="L137">
        <f>IF(piastek3[[#This Row],[Typ spalania]] = "mial", piastek3[[#This Row],[mag mial przed]]-$P$3, piastek3[[#This Row],[mag mial przed]])</f>
        <v>777</v>
      </c>
      <c r="M137" s="2">
        <f>MONTH(piastek3[[#This Row],[Data]])</f>
        <v>2</v>
      </c>
    </row>
    <row r="138" spans="1:13" x14ac:dyDescent="0.45">
      <c r="A138">
        <v>79</v>
      </c>
      <c r="B138">
        <v>14</v>
      </c>
      <c r="C138">
        <v>27</v>
      </c>
      <c r="D138">
        <f t="shared" si="2"/>
        <v>136</v>
      </c>
      <c r="E138" s="1">
        <v>42062</v>
      </c>
      <c r="F138">
        <f>J137+piastek3[[#This Row],[Ton kostak]]</f>
        <v>187</v>
      </c>
      <c r="G138">
        <f>K137+piastek3[[#This Row],[Ton orzech]]</f>
        <v>140</v>
      </c>
      <c r="H138">
        <f>L137+piastek3[[#This Row],[Ton mial]]</f>
        <v>804</v>
      </c>
      <c r="I138" t="str">
        <f>IF(piastek3[[#This Row],[mag koskta przed]] &lt; $P$1,IF(piastek3[[#This Row],[mag orzech przed]]&lt;$P$2, IF(piastek3[[#This Row],[mag mial przed]] &lt;$P$3, "-", "mial"), "orzech"),"kostka")</f>
        <v>mial</v>
      </c>
      <c r="J138">
        <f>IF(piastek3[[#This Row],[Typ spalania]] = "kostka", piastek3[[#This Row],[mag koskta przed]]-$P$1, piastek3[[#This Row],[mag koskta przed]])</f>
        <v>187</v>
      </c>
      <c r="K138">
        <f>IF(piastek3[[#This Row],[Typ spalania]] = "orzech", piastek3[[#This Row],[mag orzech przed]]-$P$2, piastek3[[#This Row],[mag orzech przed]])</f>
        <v>140</v>
      </c>
      <c r="L138">
        <f>IF(piastek3[[#This Row],[Typ spalania]] = "mial", piastek3[[#This Row],[mag mial przed]]-$P$3, piastek3[[#This Row],[mag mial przed]])</f>
        <v>484</v>
      </c>
      <c r="M138" s="2">
        <f>MONTH(piastek3[[#This Row],[Data]])</f>
        <v>2</v>
      </c>
    </row>
    <row r="139" spans="1:13" x14ac:dyDescent="0.45">
      <c r="A139">
        <v>56</v>
      </c>
      <c r="B139">
        <v>12</v>
      </c>
      <c r="C139">
        <v>25</v>
      </c>
      <c r="D139">
        <f t="shared" si="2"/>
        <v>137</v>
      </c>
      <c r="E139" s="1">
        <v>42063</v>
      </c>
      <c r="F139">
        <f>J138+piastek3[[#This Row],[Ton kostak]]</f>
        <v>243</v>
      </c>
      <c r="G139">
        <f>K138+piastek3[[#This Row],[Ton orzech]]</f>
        <v>152</v>
      </c>
      <c r="H139">
        <f>L138+piastek3[[#This Row],[Ton mial]]</f>
        <v>509</v>
      </c>
      <c r="I139" t="str">
        <f>IF(piastek3[[#This Row],[mag koskta przed]] &lt; $P$1,IF(piastek3[[#This Row],[mag orzech przed]]&lt;$P$2, IF(piastek3[[#This Row],[mag mial przed]] &lt;$P$3, "-", "mial"), "orzech"),"kostka")</f>
        <v>kostka</v>
      </c>
      <c r="J139">
        <f>IF(piastek3[[#This Row],[Typ spalania]] = "kostka", piastek3[[#This Row],[mag koskta przed]]-$P$1, piastek3[[#This Row],[mag koskta przed]])</f>
        <v>43</v>
      </c>
      <c r="K139">
        <f>IF(piastek3[[#This Row],[Typ spalania]] = "orzech", piastek3[[#This Row],[mag orzech przed]]-$P$2, piastek3[[#This Row],[mag orzech przed]])</f>
        <v>152</v>
      </c>
      <c r="L139">
        <f>IF(piastek3[[#This Row],[Typ spalania]] = "mial", piastek3[[#This Row],[mag mial przed]]-$P$3, piastek3[[#This Row],[mag mial przed]])</f>
        <v>509</v>
      </c>
      <c r="M139" s="2">
        <f>MONTH(piastek3[[#This Row],[Data]])</f>
        <v>2</v>
      </c>
    </row>
    <row r="140" spans="1:13" x14ac:dyDescent="0.45">
      <c r="A140">
        <v>195</v>
      </c>
      <c r="B140">
        <v>90</v>
      </c>
      <c r="C140">
        <v>56</v>
      </c>
      <c r="D140">
        <f t="shared" si="2"/>
        <v>138</v>
      </c>
      <c r="E140" s="1">
        <v>42064</v>
      </c>
      <c r="F140">
        <f>J139+piastek3[[#This Row],[Ton kostak]]</f>
        <v>238</v>
      </c>
      <c r="G140">
        <f>K139+piastek3[[#This Row],[Ton orzech]]</f>
        <v>242</v>
      </c>
      <c r="H140">
        <f>L139+piastek3[[#This Row],[Ton mial]]</f>
        <v>565</v>
      </c>
      <c r="I140" t="str">
        <f>IF(piastek3[[#This Row],[mag koskta przed]] &lt; $P$1,IF(piastek3[[#This Row],[mag orzech przed]]&lt;$P$2, IF(piastek3[[#This Row],[mag mial przed]] &lt;$P$3, "-", "mial"), "orzech"),"kostka")</f>
        <v>kostka</v>
      </c>
      <c r="J140">
        <f>IF(piastek3[[#This Row],[Typ spalania]] = "kostka", piastek3[[#This Row],[mag koskta przed]]-$P$1, piastek3[[#This Row],[mag koskta przed]])</f>
        <v>38</v>
      </c>
      <c r="K140">
        <f>IF(piastek3[[#This Row],[Typ spalania]] = "orzech", piastek3[[#This Row],[mag orzech przed]]-$P$2, piastek3[[#This Row],[mag orzech przed]])</f>
        <v>242</v>
      </c>
      <c r="L140">
        <f>IF(piastek3[[#This Row],[Typ spalania]] = "mial", piastek3[[#This Row],[mag mial przed]]-$P$3, piastek3[[#This Row],[mag mial przed]])</f>
        <v>565</v>
      </c>
      <c r="M140" s="2">
        <f>MONTH(piastek3[[#This Row],[Data]])</f>
        <v>3</v>
      </c>
    </row>
    <row r="141" spans="1:13" x14ac:dyDescent="0.45">
      <c r="A141">
        <v>113</v>
      </c>
      <c r="B141">
        <v>90</v>
      </c>
      <c r="C141">
        <v>24</v>
      </c>
      <c r="D141">
        <f t="shared" si="2"/>
        <v>139</v>
      </c>
      <c r="E141" s="1">
        <v>42065</v>
      </c>
      <c r="F141">
        <f>J140+piastek3[[#This Row],[Ton kostak]]</f>
        <v>151</v>
      </c>
      <c r="G141">
        <f>K140+piastek3[[#This Row],[Ton orzech]]</f>
        <v>332</v>
      </c>
      <c r="H141">
        <f>L140+piastek3[[#This Row],[Ton mial]]</f>
        <v>589</v>
      </c>
      <c r="I141" t="str">
        <f>IF(piastek3[[#This Row],[mag koskta przed]] &lt; $P$1,IF(piastek3[[#This Row],[mag orzech przed]]&lt;$P$2, IF(piastek3[[#This Row],[mag mial przed]] &lt;$P$3, "-", "mial"), "orzech"),"kostka")</f>
        <v>orzech</v>
      </c>
      <c r="J141">
        <f>IF(piastek3[[#This Row],[Typ spalania]] = "kostka", piastek3[[#This Row],[mag koskta przed]]-$P$1, piastek3[[#This Row],[mag koskta przed]])</f>
        <v>151</v>
      </c>
      <c r="K141">
        <f>IF(piastek3[[#This Row],[Typ spalania]] = "orzech", piastek3[[#This Row],[mag orzech przed]]-$P$2, piastek3[[#This Row],[mag orzech przed]])</f>
        <v>72</v>
      </c>
      <c r="L141">
        <f>IF(piastek3[[#This Row],[Typ spalania]] = "mial", piastek3[[#This Row],[mag mial przed]]-$P$3, piastek3[[#This Row],[mag mial przed]])</f>
        <v>589</v>
      </c>
      <c r="M141" s="2">
        <f>MONTH(piastek3[[#This Row],[Data]])</f>
        <v>3</v>
      </c>
    </row>
    <row r="142" spans="1:13" x14ac:dyDescent="0.45">
      <c r="A142">
        <v>93</v>
      </c>
      <c r="B142">
        <v>139</v>
      </c>
      <c r="C142">
        <v>47</v>
      </c>
      <c r="D142">
        <f t="shared" si="2"/>
        <v>140</v>
      </c>
      <c r="E142" s="1">
        <v>42066</v>
      </c>
      <c r="F142">
        <f>J141+piastek3[[#This Row],[Ton kostak]]</f>
        <v>244</v>
      </c>
      <c r="G142">
        <f>K141+piastek3[[#This Row],[Ton orzech]]</f>
        <v>211</v>
      </c>
      <c r="H142">
        <f>L141+piastek3[[#This Row],[Ton mial]]</f>
        <v>636</v>
      </c>
      <c r="I142" t="str">
        <f>IF(piastek3[[#This Row],[mag koskta przed]] &lt; $P$1,IF(piastek3[[#This Row],[mag orzech przed]]&lt;$P$2, IF(piastek3[[#This Row],[mag mial przed]] &lt;$P$3, "-", "mial"), "orzech"),"kostka")</f>
        <v>kostka</v>
      </c>
      <c r="J142">
        <f>IF(piastek3[[#This Row],[Typ spalania]] = "kostka", piastek3[[#This Row],[mag koskta przed]]-$P$1, piastek3[[#This Row],[mag koskta przed]])</f>
        <v>44</v>
      </c>
      <c r="K142">
        <f>IF(piastek3[[#This Row],[Typ spalania]] = "orzech", piastek3[[#This Row],[mag orzech przed]]-$P$2, piastek3[[#This Row],[mag orzech przed]])</f>
        <v>211</v>
      </c>
      <c r="L142">
        <f>IF(piastek3[[#This Row],[Typ spalania]] = "mial", piastek3[[#This Row],[mag mial przed]]-$P$3, piastek3[[#This Row],[mag mial przed]])</f>
        <v>636</v>
      </c>
      <c r="M142" s="2">
        <f>MONTH(piastek3[[#This Row],[Data]])</f>
        <v>3</v>
      </c>
    </row>
    <row r="143" spans="1:13" x14ac:dyDescent="0.45">
      <c r="A143">
        <v>93</v>
      </c>
      <c r="B143">
        <v>147</v>
      </c>
      <c r="C143">
        <v>26</v>
      </c>
      <c r="D143">
        <f t="shared" si="2"/>
        <v>141</v>
      </c>
      <c r="E143" s="1">
        <v>42067</v>
      </c>
      <c r="F143">
        <f>J142+piastek3[[#This Row],[Ton kostak]]</f>
        <v>137</v>
      </c>
      <c r="G143">
        <f>K142+piastek3[[#This Row],[Ton orzech]]</f>
        <v>358</v>
      </c>
      <c r="H143">
        <f>L142+piastek3[[#This Row],[Ton mial]]</f>
        <v>662</v>
      </c>
      <c r="I143" t="str">
        <f>IF(piastek3[[#This Row],[mag koskta przed]] &lt; $P$1,IF(piastek3[[#This Row],[mag orzech przed]]&lt;$P$2, IF(piastek3[[#This Row],[mag mial przed]] &lt;$P$3, "-", "mial"), "orzech"),"kostka")</f>
        <v>orzech</v>
      </c>
      <c r="J143">
        <f>IF(piastek3[[#This Row],[Typ spalania]] = "kostka", piastek3[[#This Row],[mag koskta przed]]-$P$1, piastek3[[#This Row],[mag koskta przed]])</f>
        <v>137</v>
      </c>
      <c r="K143">
        <f>IF(piastek3[[#This Row],[Typ spalania]] = "orzech", piastek3[[#This Row],[mag orzech przed]]-$P$2, piastek3[[#This Row],[mag orzech przed]])</f>
        <v>98</v>
      </c>
      <c r="L143">
        <f>IF(piastek3[[#This Row],[Typ spalania]] = "mial", piastek3[[#This Row],[mag mial przed]]-$P$3, piastek3[[#This Row],[mag mial przed]])</f>
        <v>662</v>
      </c>
      <c r="M143" s="2">
        <f>MONTH(piastek3[[#This Row],[Data]])</f>
        <v>3</v>
      </c>
    </row>
    <row r="144" spans="1:13" x14ac:dyDescent="0.45">
      <c r="A144">
        <v>79</v>
      </c>
      <c r="B144">
        <v>145</v>
      </c>
      <c r="C144">
        <v>36</v>
      </c>
      <c r="D144">
        <f t="shared" si="2"/>
        <v>142</v>
      </c>
      <c r="E144" s="1">
        <v>42068</v>
      </c>
      <c r="F144">
        <f>J143+piastek3[[#This Row],[Ton kostak]]</f>
        <v>216</v>
      </c>
      <c r="G144">
        <f>K143+piastek3[[#This Row],[Ton orzech]]</f>
        <v>243</v>
      </c>
      <c r="H144">
        <f>L143+piastek3[[#This Row],[Ton mial]]</f>
        <v>698</v>
      </c>
      <c r="I144" t="str">
        <f>IF(piastek3[[#This Row],[mag koskta przed]] &lt; $P$1,IF(piastek3[[#This Row],[mag orzech przed]]&lt;$P$2, IF(piastek3[[#This Row],[mag mial przed]] &lt;$P$3, "-", "mial"), "orzech"),"kostka")</f>
        <v>kostka</v>
      </c>
      <c r="J144">
        <f>IF(piastek3[[#This Row],[Typ spalania]] = "kostka", piastek3[[#This Row],[mag koskta przed]]-$P$1, piastek3[[#This Row],[mag koskta przed]])</f>
        <v>16</v>
      </c>
      <c r="K144">
        <f>IF(piastek3[[#This Row],[Typ spalania]] = "orzech", piastek3[[#This Row],[mag orzech przed]]-$P$2, piastek3[[#This Row],[mag orzech przed]])</f>
        <v>243</v>
      </c>
      <c r="L144">
        <f>IF(piastek3[[#This Row],[Typ spalania]] = "mial", piastek3[[#This Row],[mag mial przed]]-$P$3, piastek3[[#This Row],[mag mial przed]])</f>
        <v>698</v>
      </c>
      <c r="M144" s="2">
        <f>MONTH(piastek3[[#This Row],[Data]])</f>
        <v>3</v>
      </c>
    </row>
    <row r="145" spans="1:13" x14ac:dyDescent="0.45">
      <c r="A145">
        <v>148</v>
      </c>
      <c r="B145">
        <v>127</v>
      </c>
      <c r="C145">
        <v>27</v>
      </c>
      <c r="D145">
        <f t="shared" si="2"/>
        <v>143</v>
      </c>
      <c r="E145" s="1">
        <v>42069</v>
      </c>
      <c r="F145">
        <f>J144+piastek3[[#This Row],[Ton kostak]]</f>
        <v>164</v>
      </c>
      <c r="G145">
        <f>K144+piastek3[[#This Row],[Ton orzech]]</f>
        <v>370</v>
      </c>
      <c r="H145">
        <f>L144+piastek3[[#This Row],[Ton mial]]</f>
        <v>725</v>
      </c>
      <c r="I145" t="str">
        <f>IF(piastek3[[#This Row],[mag koskta przed]] &lt; $P$1,IF(piastek3[[#This Row],[mag orzech przed]]&lt;$P$2, IF(piastek3[[#This Row],[mag mial przed]] &lt;$P$3, "-", "mial"), "orzech"),"kostka")</f>
        <v>orzech</v>
      </c>
      <c r="J145">
        <f>IF(piastek3[[#This Row],[Typ spalania]] = "kostka", piastek3[[#This Row],[mag koskta przed]]-$P$1, piastek3[[#This Row],[mag koskta przed]])</f>
        <v>164</v>
      </c>
      <c r="K145">
        <f>IF(piastek3[[#This Row],[Typ spalania]] = "orzech", piastek3[[#This Row],[mag orzech przed]]-$P$2, piastek3[[#This Row],[mag orzech przed]])</f>
        <v>110</v>
      </c>
      <c r="L145">
        <f>IF(piastek3[[#This Row],[Typ spalania]] = "mial", piastek3[[#This Row],[mag mial przed]]-$P$3, piastek3[[#This Row],[mag mial przed]])</f>
        <v>725</v>
      </c>
      <c r="M145" s="2">
        <f>MONTH(piastek3[[#This Row],[Data]])</f>
        <v>3</v>
      </c>
    </row>
    <row r="146" spans="1:13" x14ac:dyDescent="0.45">
      <c r="A146">
        <v>132</v>
      </c>
      <c r="B146">
        <v>128</v>
      </c>
      <c r="C146">
        <v>37</v>
      </c>
      <c r="D146">
        <f t="shared" si="2"/>
        <v>144</v>
      </c>
      <c r="E146" s="1">
        <v>42070</v>
      </c>
      <c r="F146">
        <f>J145+piastek3[[#This Row],[Ton kostak]]</f>
        <v>296</v>
      </c>
      <c r="G146">
        <f>K145+piastek3[[#This Row],[Ton orzech]]</f>
        <v>238</v>
      </c>
      <c r="H146">
        <f>L145+piastek3[[#This Row],[Ton mial]]</f>
        <v>762</v>
      </c>
      <c r="I146" t="str">
        <f>IF(piastek3[[#This Row],[mag koskta przed]] &lt; $P$1,IF(piastek3[[#This Row],[mag orzech przed]]&lt;$P$2, IF(piastek3[[#This Row],[mag mial przed]] &lt;$P$3, "-", "mial"), "orzech"),"kostka")</f>
        <v>kostka</v>
      </c>
      <c r="J146">
        <f>IF(piastek3[[#This Row],[Typ spalania]] = "kostka", piastek3[[#This Row],[mag koskta przed]]-$P$1, piastek3[[#This Row],[mag koskta przed]])</f>
        <v>96</v>
      </c>
      <c r="K146">
        <f>IF(piastek3[[#This Row],[Typ spalania]] = "orzech", piastek3[[#This Row],[mag orzech przed]]-$P$2, piastek3[[#This Row],[mag orzech przed]])</f>
        <v>238</v>
      </c>
      <c r="L146">
        <f>IF(piastek3[[#This Row],[Typ spalania]] = "mial", piastek3[[#This Row],[mag mial przed]]-$P$3, piastek3[[#This Row],[mag mial przed]])</f>
        <v>762</v>
      </c>
      <c r="M146" s="2">
        <f>MONTH(piastek3[[#This Row],[Data]])</f>
        <v>3</v>
      </c>
    </row>
    <row r="147" spans="1:13" x14ac:dyDescent="0.45">
      <c r="A147">
        <v>22</v>
      </c>
      <c r="B147">
        <v>115</v>
      </c>
      <c r="C147">
        <v>28</v>
      </c>
      <c r="D147">
        <f t="shared" si="2"/>
        <v>145</v>
      </c>
      <c r="E147" s="1">
        <v>42071</v>
      </c>
      <c r="F147">
        <f>J146+piastek3[[#This Row],[Ton kostak]]</f>
        <v>118</v>
      </c>
      <c r="G147">
        <f>K146+piastek3[[#This Row],[Ton orzech]]</f>
        <v>353</v>
      </c>
      <c r="H147">
        <f>L146+piastek3[[#This Row],[Ton mial]]</f>
        <v>790</v>
      </c>
      <c r="I147" t="str">
        <f>IF(piastek3[[#This Row],[mag koskta przed]] &lt; $P$1,IF(piastek3[[#This Row],[mag orzech przed]]&lt;$P$2, IF(piastek3[[#This Row],[mag mial przed]] &lt;$P$3, "-", "mial"), "orzech"),"kostka")</f>
        <v>orzech</v>
      </c>
      <c r="J147">
        <f>IF(piastek3[[#This Row],[Typ spalania]] = "kostka", piastek3[[#This Row],[mag koskta przed]]-$P$1, piastek3[[#This Row],[mag koskta przed]])</f>
        <v>118</v>
      </c>
      <c r="K147">
        <f>IF(piastek3[[#This Row],[Typ spalania]] = "orzech", piastek3[[#This Row],[mag orzech przed]]-$P$2, piastek3[[#This Row],[mag orzech przed]])</f>
        <v>93</v>
      </c>
      <c r="L147">
        <f>IF(piastek3[[#This Row],[Typ spalania]] = "mial", piastek3[[#This Row],[mag mial przed]]-$P$3, piastek3[[#This Row],[mag mial przed]])</f>
        <v>790</v>
      </c>
      <c r="M147" s="2">
        <f>MONTH(piastek3[[#This Row],[Data]])</f>
        <v>3</v>
      </c>
    </row>
    <row r="148" spans="1:13" x14ac:dyDescent="0.45">
      <c r="A148">
        <v>50</v>
      </c>
      <c r="B148">
        <v>99</v>
      </c>
      <c r="C148">
        <v>78</v>
      </c>
      <c r="D148">
        <f t="shared" si="2"/>
        <v>146</v>
      </c>
      <c r="E148" s="1">
        <v>42072</v>
      </c>
      <c r="F148">
        <f>J147+piastek3[[#This Row],[Ton kostak]]</f>
        <v>168</v>
      </c>
      <c r="G148">
        <f>K147+piastek3[[#This Row],[Ton orzech]]</f>
        <v>192</v>
      </c>
      <c r="H148">
        <f>L147+piastek3[[#This Row],[Ton mial]]</f>
        <v>868</v>
      </c>
      <c r="I148" t="str">
        <f>IF(piastek3[[#This Row],[mag koskta przed]] &lt; $P$1,IF(piastek3[[#This Row],[mag orzech przed]]&lt;$P$2, IF(piastek3[[#This Row],[mag mial przed]] &lt;$P$3, "-", "mial"), "orzech"),"kostka")</f>
        <v>mial</v>
      </c>
      <c r="J148">
        <f>IF(piastek3[[#This Row],[Typ spalania]] = "kostka", piastek3[[#This Row],[mag koskta przed]]-$P$1, piastek3[[#This Row],[mag koskta przed]])</f>
        <v>168</v>
      </c>
      <c r="K148">
        <f>IF(piastek3[[#This Row],[Typ spalania]] = "orzech", piastek3[[#This Row],[mag orzech przed]]-$P$2, piastek3[[#This Row],[mag orzech przed]])</f>
        <v>192</v>
      </c>
      <c r="L148">
        <f>IF(piastek3[[#This Row],[Typ spalania]] = "mial", piastek3[[#This Row],[mag mial przed]]-$P$3, piastek3[[#This Row],[mag mial przed]])</f>
        <v>548</v>
      </c>
      <c r="M148" s="2">
        <f>MONTH(piastek3[[#This Row],[Data]])</f>
        <v>3</v>
      </c>
    </row>
    <row r="149" spans="1:13" x14ac:dyDescent="0.45">
      <c r="A149">
        <v>178</v>
      </c>
      <c r="B149">
        <v>146</v>
      </c>
      <c r="C149">
        <v>75</v>
      </c>
      <c r="D149">
        <f t="shared" si="2"/>
        <v>147</v>
      </c>
      <c r="E149" s="1">
        <v>42073</v>
      </c>
      <c r="F149">
        <f>J148+piastek3[[#This Row],[Ton kostak]]</f>
        <v>346</v>
      </c>
      <c r="G149">
        <f>K148+piastek3[[#This Row],[Ton orzech]]</f>
        <v>338</v>
      </c>
      <c r="H149">
        <f>L148+piastek3[[#This Row],[Ton mial]]</f>
        <v>623</v>
      </c>
      <c r="I149" t="str">
        <f>IF(piastek3[[#This Row],[mag koskta przed]] &lt; $P$1,IF(piastek3[[#This Row],[mag orzech przed]]&lt;$P$2, IF(piastek3[[#This Row],[mag mial przed]] &lt;$P$3, "-", "mial"), "orzech"),"kostka")</f>
        <v>kostka</v>
      </c>
      <c r="J149">
        <f>IF(piastek3[[#This Row],[Typ spalania]] = "kostka", piastek3[[#This Row],[mag koskta przed]]-$P$1, piastek3[[#This Row],[mag koskta przed]])</f>
        <v>146</v>
      </c>
      <c r="K149">
        <f>IF(piastek3[[#This Row],[Typ spalania]] = "orzech", piastek3[[#This Row],[mag orzech przed]]-$P$2, piastek3[[#This Row],[mag orzech przed]])</f>
        <v>338</v>
      </c>
      <c r="L149">
        <f>IF(piastek3[[#This Row],[Typ spalania]] = "mial", piastek3[[#This Row],[mag mial przed]]-$P$3, piastek3[[#This Row],[mag mial przed]])</f>
        <v>623</v>
      </c>
      <c r="M149" s="2">
        <f>MONTH(piastek3[[#This Row],[Data]])</f>
        <v>3</v>
      </c>
    </row>
    <row r="150" spans="1:13" x14ac:dyDescent="0.45">
      <c r="A150">
        <v>97</v>
      </c>
      <c r="B150">
        <v>135</v>
      </c>
      <c r="C150">
        <v>66</v>
      </c>
      <c r="D150">
        <f t="shared" si="2"/>
        <v>148</v>
      </c>
      <c r="E150" s="1">
        <v>42074</v>
      </c>
      <c r="F150">
        <f>J149+piastek3[[#This Row],[Ton kostak]]</f>
        <v>243</v>
      </c>
      <c r="G150">
        <f>K149+piastek3[[#This Row],[Ton orzech]]</f>
        <v>473</v>
      </c>
      <c r="H150">
        <f>L149+piastek3[[#This Row],[Ton mial]]</f>
        <v>689</v>
      </c>
      <c r="I150" t="str">
        <f>IF(piastek3[[#This Row],[mag koskta przed]] &lt; $P$1,IF(piastek3[[#This Row],[mag orzech przed]]&lt;$P$2, IF(piastek3[[#This Row],[mag mial przed]] &lt;$P$3, "-", "mial"), "orzech"),"kostka")</f>
        <v>kostka</v>
      </c>
      <c r="J150">
        <f>IF(piastek3[[#This Row],[Typ spalania]] = "kostka", piastek3[[#This Row],[mag koskta przed]]-$P$1, piastek3[[#This Row],[mag koskta przed]])</f>
        <v>43</v>
      </c>
      <c r="K150">
        <f>IF(piastek3[[#This Row],[Typ spalania]] = "orzech", piastek3[[#This Row],[mag orzech przed]]-$P$2, piastek3[[#This Row],[mag orzech przed]])</f>
        <v>473</v>
      </c>
      <c r="L150">
        <f>IF(piastek3[[#This Row],[Typ spalania]] = "mial", piastek3[[#This Row],[mag mial przed]]-$P$3, piastek3[[#This Row],[mag mial przed]])</f>
        <v>689</v>
      </c>
      <c r="M150" s="2">
        <f>MONTH(piastek3[[#This Row],[Data]])</f>
        <v>3</v>
      </c>
    </row>
    <row r="151" spans="1:13" x14ac:dyDescent="0.45">
      <c r="A151">
        <v>138</v>
      </c>
      <c r="B151">
        <v>160</v>
      </c>
      <c r="C151">
        <v>6</v>
      </c>
      <c r="D151">
        <f t="shared" si="2"/>
        <v>149</v>
      </c>
      <c r="E151" s="1">
        <v>42075</v>
      </c>
      <c r="F151">
        <f>J150+piastek3[[#This Row],[Ton kostak]]</f>
        <v>181</v>
      </c>
      <c r="G151">
        <f>K150+piastek3[[#This Row],[Ton orzech]]</f>
        <v>633</v>
      </c>
      <c r="H151">
        <f>L150+piastek3[[#This Row],[Ton mial]]</f>
        <v>695</v>
      </c>
      <c r="I151" t="str">
        <f>IF(piastek3[[#This Row],[mag koskta przed]] &lt; $P$1,IF(piastek3[[#This Row],[mag orzech przed]]&lt;$P$2, IF(piastek3[[#This Row],[mag mial przed]] &lt;$P$3, "-", "mial"), "orzech"),"kostka")</f>
        <v>orzech</v>
      </c>
      <c r="J151">
        <f>IF(piastek3[[#This Row],[Typ spalania]] = "kostka", piastek3[[#This Row],[mag koskta przed]]-$P$1, piastek3[[#This Row],[mag koskta przed]])</f>
        <v>181</v>
      </c>
      <c r="K151">
        <f>IF(piastek3[[#This Row],[Typ spalania]] = "orzech", piastek3[[#This Row],[mag orzech przed]]-$P$2, piastek3[[#This Row],[mag orzech przed]])</f>
        <v>373</v>
      </c>
      <c r="L151">
        <f>IF(piastek3[[#This Row],[Typ spalania]] = "mial", piastek3[[#This Row],[mag mial przed]]-$P$3, piastek3[[#This Row],[mag mial przed]])</f>
        <v>695</v>
      </c>
      <c r="M151" s="2">
        <f>MONTH(piastek3[[#This Row],[Data]])</f>
        <v>3</v>
      </c>
    </row>
    <row r="152" spans="1:13" x14ac:dyDescent="0.45">
      <c r="A152">
        <v>194</v>
      </c>
      <c r="B152">
        <v>87</v>
      </c>
      <c r="C152">
        <v>60</v>
      </c>
      <c r="D152">
        <f t="shared" si="2"/>
        <v>150</v>
      </c>
      <c r="E152" s="1">
        <v>42076</v>
      </c>
      <c r="F152">
        <f>J151+piastek3[[#This Row],[Ton kostak]]</f>
        <v>375</v>
      </c>
      <c r="G152">
        <f>K151+piastek3[[#This Row],[Ton orzech]]</f>
        <v>460</v>
      </c>
      <c r="H152">
        <f>L151+piastek3[[#This Row],[Ton mial]]</f>
        <v>755</v>
      </c>
      <c r="I152" t="str">
        <f>IF(piastek3[[#This Row],[mag koskta przed]] &lt; $P$1,IF(piastek3[[#This Row],[mag orzech przed]]&lt;$P$2, IF(piastek3[[#This Row],[mag mial przed]] &lt;$P$3, "-", "mial"), "orzech"),"kostka")</f>
        <v>kostka</v>
      </c>
      <c r="J152">
        <f>IF(piastek3[[#This Row],[Typ spalania]] = "kostka", piastek3[[#This Row],[mag koskta przed]]-$P$1, piastek3[[#This Row],[mag koskta przed]])</f>
        <v>175</v>
      </c>
      <c r="K152">
        <f>IF(piastek3[[#This Row],[Typ spalania]] = "orzech", piastek3[[#This Row],[mag orzech przed]]-$P$2, piastek3[[#This Row],[mag orzech przed]])</f>
        <v>460</v>
      </c>
      <c r="L152">
        <f>IF(piastek3[[#This Row],[Typ spalania]] = "mial", piastek3[[#This Row],[mag mial przed]]-$P$3, piastek3[[#This Row],[mag mial przed]])</f>
        <v>755</v>
      </c>
      <c r="M152" s="2">
        <f>MONTH(piastek3[[#This Row],[Data]])</f>
        <v>3</v>
      </c>
    </row>
    <row r="153" spans="1:13" x14ac:dyDescent="0.45">
      <c r="A153">
        <v>86</v>
      </c>
      <c r="B153">
        <v>21</v>
      </c>
      <c r="C153">
        <v>45</v>
      </c>
      <c r="D153">
        <f t="shared" si="2"/>
        <v>151</v>
      </c>
      <c r="E153" s="1">
        <v>42077</v>
      </c>
      <c r="F153">
        <f>J152+piastek3[[#This Row],[Ton kostak]]</f>
        <v>261</v>
      </c>
      <c r="G153">
        <f>K152+piastek3[[#This Row],[Ton orzech]]</f>
        <v>481</v>
      </c>
      <c r="H153">
        <f>L152+piastek3[[#This Row],[Ton mial]]</f>
        <v>800</v>
      </c>
      <c r="I153" t="str">
        <f>IF(piastek3[[#This Row],[mag koskta przed]] &lt; $P$1,IF(piastek3[[#This Row],[mag orzech przed]]&lt;$P$2, IF(piastek3[[#This Row],[mag mial przed]] &lt;$P$3, "-", "mial"), "orzech"),"kostka")</f>
        <v>kostka</v>
      </c>
      <c r="J153">
        <f>IF(piastek3[[#This Row],[Typ spalania]] = "kostka", piastek3[[#This Row],[mag koskta przed]]-$P$1, piastek3[[#This Row],[mag koskta przed]])</f>
        <v>61</v>
      </c>
      <c r="K153">
        <f>IF(piastek3[[#This Row],[Typ spalania]] = "orzech", piastek3[[#This Row],[mag orzech przed]]-$P$2, piastek3[[#This Row],[mag orzech przed]])</f>
        <v>481</v>
      </c>
      <c r="L153">
        <f>IF(piastek3[[#This Row],[Typ spalania]] = "mial", piastek3[[#This Row],[mag mial przed]]-$P$3, piastek3[[#This Row],[mag mial przed]])</f>
        <v>800</v>
      </c>
      <c r="M153" s="2">
        <f>MONTH(piastek3[[#This Row],[Data]])</f>
        <v>3</v>
      </c>
    </row>
    <row r="154" spans="1:13" x14ac:dyDescent="0.45">
      <c r="A154">
        <v>26</v>
      </c>
      <c r="B154">
        <v>60</v>
      </c>
      <c r="C154">
        <v>44</v>
      </c>
      <c r="D154">
        <f t="shared" si="2"/>
        <v>152</v>
      </c>
      <c r="E154" s="1">
        <v>42078</v>
      </c>
      <c r="F154">
        <f>J153+piastek3[[#This Row],[Ton kostak]]</f>
        <v>87</v>
      </c>
      <c r="G154">
        <f>K153+piastek3[[#This Row],[Ton orzech]]</f>
        <v>541</v>
      </c>
      <c r="H154">
        <f>L153+piastek3[[#This Row],[Ton mial]]</f>
        <v>844</v>
      </c>
      <c r="I154" t="str">
        <f>IF(piastek3[[#This Row],[mag koskta przed]] &lt; $P$1,IF(piastek3[[#This Row],[mag orzech przed]]&lt;$P$2, IF(piastek3[[#This Row],[mag mial przed]] &lt;$P$3, "-", "mial"), "orzech"),"kostka")</f>
        <v>orzech</v>
      </c>
      <c r="J154">
        <f>IF(piastek3[[#This Row],[Typ spalania]] = "kostka", piastek3[[#This Row],[mag koskta przed]]-$P$1, piastek3[[#This Row],[mag koskta przed]])</f>
        <v>87</v>
      </c>
      <c r="K154">
        <f>IF(piastek3[[#This Row],[Typ spalania]] = "orzech", piastek3[[#This Row],[mag orzech przed]]-$P$2, piastek3[[#This Row],[mag orzech przed]])</f>
        <v>281</v>
      </c>
      <c r="L154">
        <f>IF(piastek3[[#This Row],[Typ spalania]] = "mial", piastek3[[#This Row],[mag mial przed]]-$P$3, piastek3[[#This Row],[mag mial przed]])</f>
        <v>844</v>
      </c>
      <c r="M154" s="2">
        <f>MONTH(piastek3[[#This Row],[Data]])</f>
        <v>3</v>
      </c>
    </row>
    <row r="155" spans="1:13" x14ac:dyDescent="0.45">
      <c r="A155">
        <v>28</v>
      </c>
      <c r="B155">
        <v>35</v>
      </c>
      <c r="C155">
        <v>96</v>
      </c>
      <c r="D155">
        <f t="shared" si="2"/>
        <v>153</v>
      </c>
      <c r="E155" s="1">
        <v>42079</v>
      </c>
      <c r="F155">
        <f>J154+piastek3[[#This Row],[Ton kostak]]</f>
        <v>115</v>
      </c>
      <c r="G155">
        <f>K154+piastek3[[#This Row],[Ton orzech]]</f>
        <v>316</v>
      </c>
      <c r="H155">
        <f>L154+piastek3[[#This Row],[Ton mial]]</f>
        <v>940</v>
      </c>
      <c r="I155" t="str">
        <f>IF(piastek3[[#This Row],[mag koskta przed]] &lt; $P$1,IF(piastek3[[#This Row],[mag orzech przed]]&lt;$P$2, IF(piastek3[[#This Row],[mag mial przed]] &lt;$P$3, "-", "mial"), "orzech"),"kostka")</f>
        <v>orzech</v>
      </c>
      <c r="J155">
        <f>IF(piastek3[[#This Row],[Typ spalania]] = "kostka", piastek3[[#This Row],[mag koskta przed]]-$P$1, piastek3[[#This Row],[mag koskta przed]])</f>
        <v>115</v>
      </c>
      <c r="K155">
        <f>IF(piastek3[[#This Row],[Typ spalania]] = "orzech", piastek3[[#This Row],[mag orzech przed]]-$P$2, piastek3[[#This Row],[mag orzech przed]])</f>
        <v>56</v>
      </c>
      <c r="L155">
        <f>IF(piastek3[[#This Row],[Typ spalania]] = "mial", piastek3[[#This Row],[mag mial przed]]-$P$3, piastek3[[#This Row],[mag mial przed]])</f>
        <v>940</v>
      </c>
      <c r="M155" s="2">
        <f>MONTH(piastek3[[#This Row],[Data]])</f>
        <v>3</v>
      </c>
    </row>
    <row r="156" spans="1:13" x14ac:dyDescent="0.45">
      <c r="A156">
        <v>53</v>
      </c>
      <c r="B156">
        <v>100</v>
      </c>
      <c r="C156">
        <v>64</v>
      </c>
      <c r="D156">
        <f t="shared" si="2"/>
        <v>154</v>
      </c>
      <c r="E156" s="1">
        <v>42080</v>
      </c>
      <c r="F156">
        <f>J155+piastek3[[#This Row],[Ton kostak]]</f>
        <v>168</v>
      </c>
      <c r="G156">
        <f>K155+piastek3[[#This Row],[Ton orzech]]</f>
        <v>156</v>
      </c>
      <c r="H156">
        <f>L155+piastek3[[#This Row],[Ton mial]]</f>
        <v>1004</v>
      </c>
      <c r="I156" t="str">
        <f>IF(piastek3[[#This Row],[mag koskta przed]] &lt; $P$1,IF(piastek3[[#This Row],[mag orzech przed]]&lt;$P$2, IF(piastek3[[#This Row],[mag mial przed]] &lt;$P$3, "-", "mial"), "orzech"),"kostka")</f>
        <v>mial</v>
      </c>
      <c r="J156">
        <f>IF(piastek3[[#This Row],[Typ spalania]] = "kostka", piastek3[[#This Row],[mag koskta przed]]-$P$1, piastek3[[#This Row],[mag koskta przed]])</f>
        <v>168</v>
      </c>
      <c r="K156">
        <f>IF(piastek3[[#This Row],[Typ spalania]] = "orzech", piastek3[[#This Row],[mag orzech przed]]-$P$2, piastek3[[#This Row],[mag orzech przed]])</f>
        <v>156</v>
      </c>
      <c r="L156">
        <f>IF(piastek3[[#This Row],[Typ spalania]] = "mial", piastek3[[#This Row],[mag mial przed]]-$P$3, piastek3[[#This Row],[mag mial przed]])</f>
        <v>684</v>
      </c>
      <c r="M156" s="2">
        <f>MONTH(piastek3[[#This Row],[Data]])</f>
        <v>3</v>
      </c>
    </row>
    <row r="157" spans="1:13" x14ac:dyDescent="0.45">
      <c r="A157">
        <v>168</v>
      </c>
      <c r="B157">
        <v>64</v>
      </c>
      <c r="C157">
        <v>46</v>
      </c>
      <c r="D157">
        <f t="shared" si="2"/>
        <v>155</v>
      </c>
      <c r="E157" s="1">
        <v>42081</v>
      </c>
      <c r="F157">
        <f>J156+piastek3[[#This Row],[Ton kostak]]</f>
        <v>336</v>
      </c>
      <c r="G157">
        <f>K156+piastek3[[#This Row],[Ton orzech]]</f>
        <v>220</v>
      </c>
      <c r="H157">
        <f>L156+piastek3[[#This Row],[Ton mial]]</f>
        <v>730</v>
      </c>
      <c r="I157" t="str">
        <f>IF(piastek3[[#This Row],[mag koskta przed]] &lt; $P$1,IF(piastek3[[#This Row],[mag orzech przed]]&lt;$P$2, IF(piastek3[[#This Row],[mag mial przed]] &lt;$P$3, "-", "mial"), "orzech"),"kostka")</f>
        <v>kostka</v>
      </c>
      <c r="J157">
        <f>IF(piastek3[[#This Row],[Typ spalania]] = "kostka", piastek3[[#This Row],[mag koskta przed]]-$P$1, piastek3[[#This Row],[mag koskta przed]])</f>
        <v>136</v>
      </c>
      <c r="K157">
        <f>IF(piastek3[[#This Row],[Typ spalania]] = "orzech", piastek3[[#This Row],[mag orzech przed]]-$P$2, piastek3[[#This Row],[mag orzech przed]])</f>
        <v>220</v>
      </c>
      <c r="L157">
        <f>IF(piastek3[[#This Row],[Typ spalania]] = "mial", piastek3[[#This Row],[mag mial przed]]-$P$3, piastek3[[#This Row],[mag mial przed]])</f>
        <v>730</v>
      </c>
      <c r="M157" s="2">
        <f>MONTH(piastek3[[#This Row],[Data]])</f>
        <v>3</v>
      </c>
    </row>
    <row r="158" spans="1:13" x14ac:dyDescent="0.45">
      <c r="A158">
        <v>77</v>
      </c>
      <c r="B158">
        <v>60</v>
      </c>
      <c r="C158">
        <v>35</v>
      </c>
      <c r="D158">
        <f t="shared" si="2"/>
        <v>156</v>
      </c>
      <c r="E158" s="1">
        <v>42082</v>
      </c>
      <c r="F158">
        <f>J157+piastek3[[#This Row],[Ton kostak]]</f>
        <v>213</v>
      </c>
      <c r="G158">
        <f>K157+piastek3[[#This Row],[Ton orzech]]</f>
        <v>280</v>
      </c>
      <c r="H158">
        <f>L157+piastek3[[#This Row],[Ton mial]]</f>
        <v>765</v>
      </c>
      <c r="I158" t="str">
        <f>IF(piastek3[[#This Row],[mag koskta przed]] &lt; $P$1,IF(piastek3[[#This Row],[mag orzech przed]]&lt;$P$2, IF(piastek3[[#This Row],[mag mial przed]] &lt;$P$3, "-", "mial"), "orzech"),"kostka")</f>
        <v>kostka</v>
      </c>
      <c r="J158">
        <f>IF(piastek3[[#This Row],[Typ spalania]] = "kostka", piastek3[[#This Row],[mag koskta przed]]-$P$1, piastek3[[#This Row],[mag koskta przed]])</f>
        <v>13</v>
      </c>
      <c r="K158">
        <f>IF(piastek3[[#This Row],[Typ spalania]] = "orzech", piastek3[[#This Row],[mag orzech przed]]-$P$2, piastek3[[#This Row],[mag orzech przed]])</f>
        <v>280</v>
      </c>
      <c r="L158">
        <f>IF(piastek3[[#This Row],[Typ spalania]] = "mial", piastek3[[#This Row],[mag mial przed]]-$P$3, piastek3[[#This Row],[mag mial przed]])</f>
        <v>765</v>
      </c>
      <c r="M158" s="2">
        <f>MONTH(piastek3[[#This Row],[Data]])</f>
        <v>3</v>
      </c>
    </row>
    <row r="159" spans="1:13" x14ac:dyDescent="0.45">
      <c r="A159">
        <v>17</v>
      </c>
      <c r="B159">
        <v>80</v>
      </c>
      <c r="C159">
        <v>30</v>
      </c>
      <c r="D159">
        <f t="shared" si="2"/>
        <v>157</v>
      </c>
      <c r="E159" s="1">
        <v>42083</v>
      </c>
      <c r="F159">
        <f>J158+piastek3[[#This Row],[Ton kostak]]</f>
        <v>30</v>
      </c>
      <c r="G159">
        <f>K158+piastek3[[#This Row],[Ton orzech]]</f>
        <v>360</v>
      </c>
      <c r="H159">
        <f>L158+piastek3[[#This Row],[Ton mial]]</f>
        <v>795</v>
      </c>
      <c r="I159" t="str">
        <f>IF(piastek3[[#This Row],[mag koskta przed]] &lt; $P$1,IF(piastek3[[#This Row],[mag orzech przed]]&lt;$P$2, IF(piastek3[[#This Row],[mag mial przed]] &lt;$P$3, "-", "mial"), "orzech"),"kostka")</f>
        <v>orzech</v>
      </c>
      <c r="J159">
        <f>IF(piastek3[[#This Row],[Typ spalania]] = "kostka", piastek3[[#This Row],[mag koskta przed]]-$P$1, piastek3[[#This Row],[mag koskta przed]])</f>
        <v>30</v>
      </c>
      <c r="K159">
        <f>IF(piastek3[[#This Row],[Typ spalania]] = "orzech", piastek3[[#This Row],[mag orzech przed]]-$P$2, piastek3[[#This Row],[mag orzech przed]])</f>
        <v>100</v>
      </c>
      <c r="L159">
        <f>IF(piastek3[[#This Row],[Typ spalania]] = "mial", piastek3[[#This Row],[mag mial przed]]-$P$3, piastek3[[#This Row],[mag mial przed]])</f>
        <v>795</v>
      </c>
      <c r="M159" s="2">
        <f>MONTH(piastek3[[#This Row],[Data]])</f>
        <v>3</v>
      </c>
    </row>
    <row r="160" spans="1:13" x14ac:dyDescent="0.45">
      <c r="A160">
        <v>175</v>
      </c>
      <c r="B160">
        <v>47</v>
      </c>
      <c r="C160">
        <v>25</v>
      </c>
      <c r="D160">
        <f t="shared" si="2"/>
        <v>158</v>
      </c>
      <c r="E160" s="1">
        <v>42084</v>
      </c>
      <c r="F160">
        <f>J159+piastek3[[#This Row],[Ton kostak]]</f>
        <v>205</v>
      </c>
      <c r="G160">
        <f>K159+piastek3[[#This Row],[Ton orzech]]</f>
        <v>147</v>
      </c>
      <c r="H160">
        <f>L159+piastek3[[#This Row],[Ton mial]]</f>
        <v>820</v>
      </c>
      <c r="I160" t="str">
        <f>IF(piastek3[[#This Row],[mag koskta przed]] &lt; $P$1,IF(piastek3[[#This Row],[mag orzech przed]]&lt;$P$2, IF(piastek3[[#This Row],[mag mial przed]] &lt;$P$3, "-", "mial"), "orzech"),"kostka")</f>
        <v>kostka</v>
      </c>
      <c r="J160">
        <f>IF(piastek3[[#This Row],[Typ spalania]] = "kostka", piastek3[[#This Row],[mag koskta przed]]-$P$1, piastek3[[#This Row],[mag koskta przed]])</f>
        <v>5</v>
      </c>
      <c r="K160">
        <f>IF(piastek3[[#This Row],[Typ spalania]] = "orzech", piastek3[[#This Row],[mag orzech przed]]-$P$2, piastek3[[#This Row],[mag orzech przed]])</f>
        <v>147</v>
      </c>
      <c r="L160">
        <f>IF(piastek3[[#This Row],[Typ spalania]] = "mial", piastek3[[#This Row],[mag mial przed]]-$P$3, piastek3[[#This Row],[mag mial przed]])</f>
        <v>820</v>
      </c>
      <c r="M160" s="2">
        <f>MONTH(piastek3[[#This Row],[Data]])</f>
        <v>3</v>
      </c>
    </row>
    <row r="161" spans="1:13" x14ac:dyDescent="0.45">
      <c r="A161">
        <v>164</v>
      </c>
      <c r="B161">
        <v>60</v>
      </c>
      <c r="C161">
        <v>22</v>
      </c>
      <c r="D161">
        <f t="shared" si="2"/>
        <v>159</v>
      </c>
      <c r="E161" s="1">
        <v>42085</v>
      </c>
      <c r="F161">
        <f>J160+piastek3[[#This Row],[Ton kostak]]</f>
        <v>169</v>
      </c>
      <c r="G161">
        <f>K160+piastek3[[#This Row],[Ton orzech]]</f>
        <v>207</v>
      </c>
      <c r="H161">
        <f>L160+piastek3[[#This Row],[Ton mial]]</f>
        <v>842</v>
      </c>
      <c r="I161" t="str">
        <f>IF(piastek3[[#This Row],[mag koskta przed]] &lt; $P$1,IF(piastek3[[#This Row],[mag orzech przed]]&lt;$P$2, IF(piastek3[[#This Row],[mag mial przed]] &lt;$P$3, "-", "mial"), "orzech"),"kostka")</f>
        <v>mial</v>
      </c>
      <c r="J161">
        <f>IF(piastek3[[#This Row],[Typ spalania]] = "kostka", piastek3[[#This Row],[mag koskta przed]]-$P$1, piastek3[[#This Row],[mag koskta przed]])</f>
        <v>169</v>
      </c>
      <c r="K161">
        <f>IF(piastek3[[#This Row],[Typ spalania]] = "orzech", piastek3[[#This Row],[mag orzech przed]]-$P$2, piastek3[[#This Row],[mag orzech przed]])</f>
        <v>207</v>
      </c>
      <c r="L161">
        <f>IF(piastek3[[#This Row],[Typ spalania]] = "mial", piastek3[[#This Row],[mag mial przed]]-$P$3, piastek3[[#This Row],[mag mial przed]])</f>
        <v>522</v>
      </c>
      <c r="M161" s="2">
        <f>MONTH(piastek3[[#This Row],[Data]])</f>
        <v>3</v>
      </c>
    </row>
    <row r="162" spans="1:13" x14ac:dyDescent="0.45">
      <c r="A162">
        <v>199</v>
      </c>
      <c r="B162">
        <v>80</v>
      </c>
      <c r="C162">
        <v>45</v>
      </c>
      <c r="D162">
        <f t="shared" si="2"/>
        <v>160</v>
      </c>
      <c r="E162" s="1">
        <v>42086</v>
      </c>
      <c r="F162">
        <f>J161+piastek3[[#This Row],[Ton kostak]]</f>
        <v>368</v>
      </c>
      <c r="G162">
        <f>K161+piastek3[[#This Row],[Ton orzech]]</f>
        <v>287</v>
      </c>
      <c r="H162">
        <f>L161+piastek3[[#This Row],[Ton mial]]</f>
        <v>567</v>
      </c>
      <c r="I162" t="str">
        <f>IF(piastek3[[#This Row],[mag koskta przed]] &lt; $P$1,IF(piastek3[[#This Row],[mag orzech przed]]&lt;$P$2, IF(piastek3[[#This Row],[mag mial przed]] &lt;$P$3, "-", "mial"), "orzech"),"kostka")</f>
        <v>kostka</v>
      </c>
      <c r="J162">
        <f>IF(piastek3[[#This Row],[Typ spalania]] = "kostka", piastek3[[#This Row],[mag koskta przed]]-$P$1, piastek3[[#This Row],[mag koskta przed]])</f>
        <v>168</v>
      </c>
      <c r="K162">
        <f>IF(piastek3[[#This Row],[Typ spalania]] = "orzech", piastek3[[#This Row],[mag orzech przed]]-$P$2, piastek3[[#This Row],[mag orzech przed]])</f>
        <v>287</v>
      </c>
      <c r="L162">
        <f>IF(piastek3[[#This Row],[Typ spalania]] = "mial", piastek3[[#This Row],[mag mial przed]]-$P$3, piastek3[[#This Row],[mag mial przed]])</f>
        <v>567</v>
      </c>
      <c r="M162" s="2">
        <f>MONTH(piastek3[[#This Row],[Data]])</f>
        <v>3</v>
      </c>
    </row>
    <row r="163" spans="1:13" x14ac:dyDescent="0.45">
      <c r="A163">
        <v>111</v>
      </c>
      <c r="B163">
        <v>92</v>
      </c>
      <c r="C163">
        <v>45</v>
      </c>
      <c r="D163">
        <f t="shared" si="2"/>
        <v>161</v>
      </c>
      <c r="E163" s="1">
        <v>42087</v>
      </c>
      <c r="F163">
        <f>J162+piastek3[[#This Row],[Ton kostak]]</f>
        <v>279</v>
      </c>
      <c r="G163">
        <f>K162+piastek3[[#This Row],[Ton orzech]]</f>
        <v>379</v>
      </c>
      <c r="H163">
        <f>L162+piastek3[[#This Row],[Ton mial]]</f>
        <v>612</v>
      </c>
      <c r="I163" t="str">
        <f>IF(piastek3[[#This Row],[mag koskta przed]] &lt; $P$1,IF(piastek3[[#This Row],[mag orzech przed]]&lt;$P$2, IF(piastek3[[#This Row],[mag mial przed]] &lt;$P$3, "-", "mial"), "orzech"),"kostka")</f>
        <v>kostka</v>
      </c>
      <c r="J163">
        <f>IF(piastek3[[#This Row],[Typ spalania]] = "kostka", piastek3[[#This Row],[mag koskta przed]]-$P$1, piastek3[[#This Row],[mag koskta przed]])</f>
        <v>79</v>
      </c>
      <c r="K163">
        <f>IF(piastek3[[#This Row],[Typ spalania]] = "orzech", piastek3[[#This Row],[mag orzech przed]]-$P$2, piastek3[[#This Row],[mag orzech przed]])</f>
        <v>379</v>
      </c>
      <c r="L163">
        <f>IF(piastek3[[#This Row],[Typ spalania]] = "mial", piastek3[[#This Row],[mag mial przed]]-$P$3, piastek3[[#This Row],[mag mial przed]])</f>
        <v>612</v>
      </c>
      <c r="M163" s="2">
        <f>MONTH(piastek3[[#This Row],[Data]])</f>
        <v>3</v>
      </c>
    </row>
    <row r="164" spans="1:13" x14ac:dyDescent="0.45">
      <c r="A164">
        <v>58</v>
      </c>
      <c r="B164">
        <v>90</v>
      </c>
      <c r="C164">
        <v>40</v>
      </c>
      <c r="D164">
        <f t="shared" si="2"/>
        <v>162</v>
      </c>
      <c r="E164" s="1">
        <v>42088</v>
      </c>
      <c r="F164">
        <f>J163+piastek3[[#This Row],[Ton kostak]]</f>
        <v>137</v>
      </c>
      <c r="G164">
        <f>K163+piastek3[[#This Row],[Ton orzech]]</f>
        <v>469</v>
      </c>
      <c r="H164">
        <f>L163+piastek3[[#This Row],[Ton mial]]</f>
        <v>652</v>
      </c>
      <c r="I164" t="str">
        <f>IF(piastek3[[#This Row],[mag koskta przed]] &lt; $P$1,IF(piastek3[[#This Row],[mag orzech przed]]&lt;$P$2, IF(piastek3[[#This Row],[mag mial przed]] &lt;$P$3, "-", "mial"), "orzech"),"kostka")</f>
        <v>orzech</v>
      </c>
      <c r="J164">
        <f>IF(piastek3[[#This Row],[Typ spalania]] = "kostka", piastek3[[#This Row],[mag koskta przed]]-$P$1, piastek3[[#This Row],[mag koskta przed]])</f>
        <v>137</v>
      </c>
      <c r="K164">
        <f>IF(piastek3[[#This Row],[Typ spalania]] = "orzech", piastek3[[#This Row],[mag orzech przed]]-$P$2, piastek3[[#This Row],[mag orzech przed]])</f>
        <v>209</v>
      </c>
      <c r="L164">
        <f>IF(piastek3[[#This Row],[Typ spalania]] = "mial", piastek3[[#This Row],[mag mial przed]]-$P$3, piastek3[[#This Row],[mag mial przed]])</f>
        <v>652</v>
      </c>
      <c r="M164" s="2">
        <f>MONTH(piastek3[[#This Row],[Data]])</f>
        <v>3</v>
      </c>
    </row>
    <row r="165" spans="1:13" x14ac:dyDescent="0.45">
      <c r="A165">
        <v>59</v>
      </c>
      <c r="B165">
        <v>164</v>
      </c>
      <c r="C165">
        <v>47</v>
      </c>
      <c r="D165">
        <f t="shared" si="2"/>
        <v>163</v>
      </c>
      <c r="E165" s="1">
        <v>42089</v>
      </c>
      <c r="F165">
        <f>J164+piastek3[[#This Row],[Ton kostak]]</f>
        <v>196</v>
      </c>
      <c r="G165">
        <f>K164+piastek3[[#This Row],[Ton orzech]]</f>
        <v>373</v>
      </c>
      <c r="H165">
        <f>L164+piastek3[[#This Row],[Ton mial]]</f>
        <v>699</v>
      </c>
      <c r="I165" t="str">
        <f>IF(piastek3[[#This Row],[mag koskta przed]] &lt; $P$1,IF(piastek3[[#This Row],[mag orzech przed]]&lt;$P$2, IF(piastek3[[#This Row],[mag mial przed]] &lt;$P$3, "-", "mial"), "orzech"),"kostka")</f>
        <v>orzech</v>
      </c>
      <c r="J165">
        <f>IF(piastek3[[#This Row],[Typ spalania]] = "kostka", piastek3[[#This Row],[mag koskta przed]]-$P$1, piastek3[[#This Row],[mag koskta przed]])</f>
        <v>196</v>
      </c>
      <c r="K165">
        <f>IF(piastek3[[#This Row],[Typ spalania]] = "orzech", piastek3[[#This Row],[mag orzech przed]]-$P$2, piastek3[[#This Row],[mag orzech przed]])</f>
        <v>113</v>
      </c>
      <c r="L165">
        <f>IF(piastek3[[#This Row],[Typ spalania]] = "mial", piastek3[[#This Row],[mag mial przed]]-$P$3, piastek3[[#This Row],[mag mial przed]])</f>
        <v>699</v>
      </c>
      <c r="M165" s="2">
        <f>MONTH(piastek3[[#This Row],[Data]])</f>
        <v>3</v>
      </c>
    </row>
    <row r="166" spans="1:13" x14ac:dyDescent="0.45">
      <c r="A166">
        <v>158</v>
      </c>
      <c r="B166">
        <v>120</v>
      </c>
      <c r="C166">
        <v>30</v>
      </c>
      <c r="D166">
        <f t="shared" si="2"/>
        <v>164</v>
      </c>
      <c r="E166" s="1">
        <v>42090</v>
      </c>
      <c r="F166">
        <f>J165+piastek3[[#This Row],[Ton kostak]]</f>
        <v>354</v>
      </c>
      <c r="G166">
        <f>K165+piastek3[[#This Row],[Ton orzech]]</f>
        <v>233</v>
      </c>
      <c r="H166">
        <f>L165+piastek3[[#This Row],[Ton mial]]</f>
        <v>729</v>
      </c>
      <c r="I166" t="str">
        <f>IF(piastek3[[#This Row],[mag koskta przed]] &lt; $P$1,IF(piastek3[[#This Row],[mag orzech przed]]&lt;$P$2, IF(piastek3[[#This Row],[mag mial przed]] &lt;$P$3, "-", "mial"), "orzech"),"kostka")</f>
        <v>kostka</v>
      </c>
      <c r="J166">
        <f>IF(piastek3[[#This Row],[Typ spalania]] = "kostka", piastek3[[#This Row],[mag koskta przed]]-$P$1, piastek3[[#This Row],[mag koskta przed]])</f>
        <v>154</v>
      </c>
      <c r="K166">
        <f>IF(piastek3[[#This Row],[Typ spalania]] = "orzech", piastek3[[#This Row],[mag orzech przed]]-$P$2, piastek3[[#This Row],[mag orzech przed]])</f>
        <v>233</v>
      </c>
      <c r="L166">
        <f>IF(piastek3[[#This Row],[Typ spalania]] = "mial", piastek3[[#This Row],[mag mial przed]]-$P$3, piastek3[[#This Row],[mag mial przed]])</f>
        <v>729</v>
      </c>
      <c r="M166" s="2">
        <f>MONTH(piastek3[[#This Row],[Data]])</f>
        <v>3</v>
      </c>
    </row>
    <row r="167" spans="1:13" x14ac:dyDescent="0.45">
      <c r="A167">
        <v>84</v>
      </c>
      <c r="B167">
        <v>90</v>
      </c>
      <c r="C167">
        <v>30</v>
      </c>
      <c r="D167">
        <f t="shared" si="2"/>
        <v>165</v>
      </c>
      <c r="E167" s="1">
        <v>42091</v>
      </c>
      <c r="F167">
        <f>J166+piastek3[[#This Row],[Ton kostak]]</f>
        <v>238</v>
      </c>
      <c r="G167">
        <f>K166+piastek3[[#This Row],[Ton orzech]]</f>
        <v>323</v>
      </c>
      <c r="H167">
        <f>L166+piastek3[[#This Row],[Ton mial]]</f>
        <v>759</v>
      </c>
      <c r="I167" t="str">
        <f>IF(piastek3[[#This Row],[mag koskta przed]] &lt; $P$1,IF(piastek3[[#This Row],[mag orzech przed]]&lt;$P$2, IF(piastek3[[#This Row],[mag mial przed]] &lt;$P$3, "-", "mial"), "orzech"),"kostka")</f>
        <v>kostka</v>
      </c>
      <c r="J167">
        <f>IF(piastek3[[#This Row],[Typ spalania]] = "kostka", piastek3[[#This Row],[mag koskta przed]]-$P$1, piastek3[[#This Row],[mag koskta przed]])</f>
        <v>38</v>
      </c>
      <c r="K167">
        <f>IF(piastek3[[#This Row],[Typ spalania]] = "orzech", piastek3[[#This Row],[mag orzech przed]]-$P$2, piastek3[[#This Row],[mag orzech przed]])</f>
        <v>323</v>
      </c>
      <c r="L167">
        <f>IF(piastek3[[#This Row],[Typ spalania]] = "mial", piastek3[[#This Row],[mag mial przed]]-$P$3, piastek3[[#This Row],[mag mial przed]])</f>
        <v>759</v>
      </c>
      <c r="M167" s="2">
        <f>MONTH(piastek3[[#This Row],[Data]])</f>
        <v>3</v>
      </c>
    </row>
    <row r="168" spans="1:13" x14ac:dyDescent="0.45">
      <c r="A168">
        <v>64</v>
      </c>
      <c r="B168">
        <v>61</v>
      </c>
      <c r="C168">
        <v>60</v>
      </c>
      <c r="D168">
        <f t="shared" si="2"/>
        <v>166</v>
      </c>
      <c r="E168" s="1">
        <v>42092</v>
      </c>
      <c r="F168">
        <f>J167+piastek3[[#This Row],[Ton kostak]]</f>
        <v>102</v>
      </c>
      <c r="G168">
        <f>K167+piastek3[[#This Row],[Ton orzech]]</f>
        <v>384</v>
      </c>
      <c r="H168">
        <f>L167+piastek3[[#This Row],[Ton mial]]</f>
        <v>819</v>
      </c>
      <c r="I168" t="str">
        <f>IF(piastek3[[#This Row],[mag koskta przed]] &lt; $P$1,IF(piastek3[[#This Row],[mag orzech przed]]&lt;$P$2, IF(piastek3[[#This Row],[mag mial przed]] &lt;$P$3, "-", "mial"), "orzech"),"kostka")</f>
        <v>orzech</v>
      </c>
      <c r="J168">
        <f>IF(piastek3[[#This Row],[Typ spalania]] = "kostka", piastek3[[#This Row],[mag koskta przed]]-$P$1, piastek3[[#This Row],[mag koskta przed]])</f>
        <v>102</v>
      </c>
      <c r="K168">
        <f>IF(piastek3[[#This Row],[Typ spalania]] = "orzech", piastek3[[#This Row],[mag orzech przed]]-$P$2, piastek3[[#This Row],[mag orzech przed]])</f>
        <v>124</v>
      </c>
      <c r="L168">
        <f>IF(piastek3[[#This Row],[Typ spalania]] = "mial", piastek3[[#This Row],[mag mial przed]]-$P$3, piastek3[[#This Row],[mag mial przed]])</f>
        <v>819</v>
      </c>
      <c r="M168" s="2">
        <f>MONTH(piastek3[[#This Row],[Data]])</f>
        <v>3</v>
      </c>
    </row>
    <row r="169" spans="1:13" x14ac:dyDescent="0.45">
      <c r="A169">
        <v>125</v>
      </c>
      <c r="B169">
        <v>84</v>
      </c>
      <c r="C169">
        <v>40</v>
      </c>
      <c r="D169">
        <f t="shared" si="2"/>
        <v>167</v>
      </c>
      <c r="E169" s="1">
        <v>42093</v>
      </c>
      <c r="F169">
        <f>J168+piastek3[[#This Row],[Ton kostak]]</f>
        <v>227</v>
      </c>
      <c r="G169">
        <f>K168+piastek3[[#This Row],[Ton orzech]]</f>
        <v>208</v>
      </c>
      <c r="H169">
        <f>L168+piastek3[[#This Row],[Ton mial]]</f>
        <v>859</v>
      </c>
      <c r="I169" t="str">
        <f>IF(piastek3[[#This Row],[mag koskta przed]] &lt; $P$1,IF(piastek3[[#This Row],[mag orzech przed]]&lt;$P$2, IF(piastek3[[#This Row],[mag mial przed]] &lt;$P$3, "-", "mial"), "orzech"),"kostka")</f>
        <v>kostka</v>
      </c>
      <c r="J169">
        <f>IF(piastek3[[#This Row],[Typ spalania]] = "kostka", piastek3[[#This Row],[mag koskta przed]]-$P$1, piastek3[[#This Row],[mag koskta przed]])</f>
        <v>27</v>
      </c>
      <c r="K169">
        <f>IF(piastek3[[#This Row],[Typ spalania]] = "orzech", piastek3[[#This Row],[mag orzech przed]]-$P$2, piastek3[[#This Row],[mag orzech przed]])</f>
        <v>208</v>
      </c>
      <c r="L169">
        <f>IF(piastek3[[#This Row],[Typ spalania]] = "mial", piastek3[[#This Row],[mag mial przed]]-$P$3, piastek3[[#This Row],[mag mial przed]])</f>
        <v>859</v>
      </c>
      <c r="M169" s="2">
        <f>MONTH(piastek3[[#This Row],[Data]])</f>
        <v>3</v>
      </c>
    </row>
    <row r="170" spans="1:13" x14ac:dyDescent="0.45">
      <c r="A170">
        <v>148</v>
      </c>
      <c r="B170">
        <v>110</v>
      </c>
      <c r="C170">
        <v>50</v>
      </c>
      <c r="D170">
        <f t="shared" si="2"/>
        <v>168</v>
      </c>
      <c r="E170" s="1">
        <v>42094</v>
      </c>
      <c r="F170">
        <f>J169+piastek3[[#This Row],[Ton kostak]]</f>
        <v>175</v>
      </c>
      <c r="G170">
        <f>K169+piastek3[[#This Row],[Ton orzech]]</f>
        <v>318</v>
      </c>
      <c r="H170">
        <f>L169+piastek3[[#This Row],[Ton mial]]</f>
        <v>909</v>
      </c>
      <c r="I170" t="str">
        <f>IF(piastek3[[#This Row],[mag koskta przed]] &lt; $P$1,IF(piastek3[[#This Row],[mag orzech przed]]&lt;$P$2, IF(piastek3[[#This Row],[mag mial przed]] &lt;$P$3, "-", "mial"), "orzech"),"kostka")</f>
        <v>orzech</v>
      </c>
      <c r="J170">
        <f>IF(piastek3[[#This Row],[Typ spalania]] = "kostka", piastek3[[#This Row],[mag koskta przed]]-$P$1, piastek3[[#This Row],[mag koskta przed]])</f>
        <v>175</v>
      </c>
      <c r="K170">
        <f>IF(piastek3[[#This Row],[Typ spalania]] = "orzech", piastek3[[#This Row],[mag orzech przed]]-$P$2, piastek3[[#This Row],[mag orzech przed]])</f>
        <v>58</v>
      </c>
      <c r="L170">
        <f>IF(piastek3[[#This Row],[Typ spalania]] = "mial", piastek3[[#This Row],[mag mial przed]]-$P$3, piastek3[[#This Row],[mag mial przed]])</f>
        <v>909</v>
      </c>
      <c r="M170" s="2">
        <f>MONTH(piastek3[[#This Row],[Data]])</f>
        <v>3</v>
      </c>
    </row>
    <row r="171" spans="1:13" x14ac:dyDescent="0.45">
      <c r="A171">
        <v>172</v>
      </c>
      <c r="B171">
        <v>100</v>
      </c>
      <c r="C171">
        <v>30</v>
      </c>
      <c r="D171">
        <f t="shared" si="2"/>
        <v>169</v>
      </c>
      <c r="E171" s="1">
        <v>42095</v>
      </c>
      <c r="F171">
        <f>J170+piastek3[[#This Row],[Ton kostak]]</f>
        <v>347</v>
      </c>
      <c r="G171">
        <f>K170+piastek3[[#This Row],[Ton orzech]]</f>
        <v>158</v>
      </c>
      <c r="H171">
        <f>L170+piastek3[[#This Row],[Ton mial]]</f>
        <v>939</v>
      </c>
      <c r="I171" t="str">
        <f>IF(piastek3[[#This Row],[mag koskta przed]] &lt; $P$1,IF(piastek3[[#This Row],[mag orzech przed]]&lt;$P$2, IF(piastek3[[#This Row],[mag mial przed]] &lt;$P$3, "-", "mial"), "orzech"),"kostka")</f>
        <v>kostka</v>
      </c>
      <c r="J171">
        <f>IF(piastek3[[#This Row],[Typ spalania]] = "kostka", piastek3[[#This Row],[mag koskta przed]]-$P$1, piastek3[[#This Row],[mag koskta przed]])</f>
        <v>147</v>
      </c>
      <c r="K171">
        <f>IF(piastek3[[#This Row],[Typ spalania]] = "orzech", piastek3[[#This Row],[mag orzech przed]]-$P$2, piastek3[[#This Row],[mag orzech przed]])</f>
        <v>158</v>
      </c>
      <c r="L171">
        <f>IF(piastek3[[#This Row],[Typ spalania]] = "mial", piastek3[[#This Row],[mag mial przed]]-$P$3, piastek3[[#This Row],[mag mial przed]])</f>
        <v>939</v>
      </c>
      <c r="M171" s="2">
        <f>MONTH(piastek3[[#This Row],[Data]])</f>
        <v>4</v>
      </c>
    </row>
    <row r="172" spans="1:13" x14ac:dyDescent="0.45">
      <c r="A172">
        <v>103</v>
      </c>
      <c r="B172">
        <v>60</v>
      </c>
      <c r="C172">
        <v>40</v>
      </c>
      <c r="D172">
        <f t="shared" si="2"/>
        <v>170</v>
      </c>
      <c r="E172" s="1">
        <v>42096</v>
      </c>
      <c r="F172">
        <f>J171+piastek3[[#This Row],[Ton kostak]]</f>
        <v>250</v>
      </c>
      <c r="G172">
        <f>K171+piastek3[[#This Row],[Ton orzech]]</f>
        <v>218</v>
      </c>
      <c r="H172">
        <f>L171+piastek3[[#This Row],[Ton mial]]</f>
        <v>979</v>
      </c>
      <c r="I172" t="str">
        <f>IF(piastek3[[#This Row],[mag koskta przed]] &lt; $P$1,IF(piastek3[[#This Row],[mag orzech przed]]&lt;$P$2, IF(piastek3[[#This Row],[mag mial przed]] &lt;$P$3, "-", "mial"), "orzech"),"kostka")</f>
        <v>kostka</v>
      </c>
      <c r="J172">
        <f>IF(piastek3[[#This Row],[Typ spalania]] = "kostka", piastek3[[#This Row],[mag koskta przed]]-$P$1, piastek3[[#This Row],[mag koskta przed]])</f>
        <v>50</v>
      </c>
      <c r="K172">
        <f>IF(piastek3[[#This Row],[Typ spalania]] = "orzech", piastek3[[#This Row],[mag orzech przed]]-$P$2, piastek3[[#This Row],[mag orzech przed]])</f>
        <v>218</v>
      </c>
      <c r="L172">
        <f>IF(piastek3[[#This Row],[Typ spalania]] = "mial", piastek3[[#This Row],[mag mial przed]]-$P$3, piastek3[[#This Row],[mag mial przed]])</f>
        <v>979</v>
      </c>
      <c r="M172" s="2">
        <f>MONTH(piastek3[[#This Row],[Data]])</f>
        <v>4</v>
      </c>
    </row>
    <row r="173" spans="1:13" x14ac:dyDescent="0.45">
      <c r="A173">
        <v>191</v>
      </c>
      <c r="B173">
        <v>41</v>
      </c>
      <c r="C173">
        <v>52</v>
      </c>
      <c r="D173">
        <f t="shared" si="2"/>
        <v>171</v>
      </c>
      <c r="E173" s="1">
        <v>42097</v>
      </c>
      <c r="F173">
        <f>J172+piastek3[[#This Row],[Ton kostak]]</f>
        <v>241</v>
      </c>
      <c r="G173">
        <f>K172+piastek3[[#This Row],[Ton orzech]]</f>
        <v>259</v>
      </c>
      <c r="H173">
        <f>L172+piastek3[[#This Row],[Ton mial]]</f>
        <v>1031</v>
      </c>
      <c r="I173" t="str">
        <f>IF(piastek3[[#This Row],[mag koskta przed]] &lt; $P$1,IF(piastek3[[#This Row],[mag orzech przed]]&lt;$P$2, IF(piastek3[[#This Row],[mag mial przed]] &lt;$P$3, "-", "mial"), "orzech"),"kostka")</f>
        <v>kostka</v>
      </c>
      <c r="J173">
        <f>IF(piastek3[[#This Row],[Typ spalania]] = "kostka", piastek3[[#This Row],[mag koskta przed]]-$P$1, piastek3[[#This Row],[mag koskta przed]])</f>
        <v>41</v>
      </c>
      <c r="K173">
        <f>IF(piastek3[[#This Row],[Typ spalania]] = "orzech", piastek3[[#This Row],[mag orzech przed]]-$P$2, piastek3[[#This Row],[mag orzech przed]])</f>
        <v>259</v>
      </c>
      <c r="L173">
        <f>IF(piastek3[[#This Row],[Typ spalania]] = "mial", piastek3[[#This Row],[mag mial przed]]-$P$3, piastek3[[#This Row],[mag mial przed]])</f>
        <v>1031</v>
      </c>
      <c r="M173" s="2">
        <f>MONTH(piastek3[[#This Row],[Data]])</f>
        <v>4</v>
      </c>
    </row>
    <row r="174" spans="1:13" x14ac:dyDescent="0.45">
      <c r="A174">
        <v>128</v>
      </c>
      <c r="B174">
        <v>98</v>
      </c>
      <c r="C174">
        <v>40</v>
      </c>
      <c r="D174">
        <f t="shared" si="2"/>
        <v>172</v>
      </c>
      <c r="E174" s="1">
        <v>42098</v>
      </c>
      <c r="F174">
        <f>J173+piastek3[[#This Row],[Ton kostak]]</f>
        <v>169</v>
      </c>
      <c r="G174">
        <f>K173+piastek3[[#This Row],[Ton orzech]]</f>
        <v>357</v>
      </c>
      <c r="H174">
        <f>L173+piastek3[[#This Row],[Ton mial]]</f>
        <v>1071</v>
      </c>
      <c r="I174" t="str">
        <f>IF(piastek3[[#This Row],[mag koskta przed]] &lt; $P$1,IF(piastek3[[#This Row],[mag orzech przed]]&lt;$P$2, IF(piastek3[[#This Row],[mag mial przed]] &lt;$P$3, "-", "mial"), "orzech"),"kostka")</f>
        <v>orzech</v>
      </c>
      <c r="J174">
        <f>IF(piastek3[[#This Row],[Typ spalania]] = "kostka", piastek3[[#This Row],[mag koskta przed]]-$P$1, piastek3[[#This Row],[mag koskta przed]])</f>
        <v>169</v>
      </c>
      <c r="K174">
        <f>IF(piastek3[[#This Row],[Typ spalania]] = "orzech", piastek3[[#This Row],[mag orzech przed]]-$P$2, piastek3[[#This Row],[mag orzech przed]])</f>
        <v>97</v>
      </c>
      <c r="L174">
        <f>IF(piastek3[[#This Row],[Typ spalania]] = "mial", piastek3[[#This Row],[mag mial przed]]-$P$3, piastek3[[#This Row],[mag mial przed]])</f>
        <v>1071</v>
      </c>
      <c r="M174" s="2">
        <f>MONTH(piastek3[[#This Row],[Data]])</f>
        <v>4</v>
      </c>
    </row>
    <row r="175" spans="1:13" x14ac:dyDescent="0.45">
      <c r="A175">
        <v>75</v>
      </c>
      <c r="B175">
        <v>87</v>
      </c>
      <c r="C175">
        <v>47</v>
      </c>
      <c r="D175">
        <f t="shared" si="2"/>
        <v>173</v>
      </c>
      <c r="E175" s="1">
        <v>42099</v>
      </c>
      <c r="F175">
        <f>J174+piastek3[[#This Row],[Ton kostak]]</f>
        <v>244</v>
      </c>
      <c r="G175">
        <f>K174+piastek3[[#This Row],[Ton orzech]]</f>
        <v>184</v>
      </c>
      <c r="H175">
        <f>L174+piastek3[[#This Row],[Ton mial]]</f>
        <v>1118</v>
      </c>
      <c r="I175" t="str">
        <f>IF(piastek3[[#This Row],[mag koskta przed]] &lt; $P$1,IF(piastek3[[#This Row],[mag orzech przed]]&lt;$P$2, IF(piastek3[[#This Row],[mag mial przed]] &lt;$P$3, "-", "mial"), "orzech"),"kostka")</f>
        <v>kostka</v>
      </c>
      <c r="J175">
        <f>IF(piastek3[[#This Row],[Typ spalania]] = "kostka", piastek3[[#This Row],[mag koskta przed]]-$P$1, piastek3[[#This Row],[mag koskta przed]])</f>
        <v>44</v>
      </c>
      <c r="K175">
        <f>IF(piastek3[[#This Row],[Typ spalania]] = "orzech", piastek3[[#This Row],[mag orzech przed]]-$P$2, piastek3[[#This Row],[mag orzech przed]])</f>
        <v>184</v>
      </c>
      <c r="L175">
        <f>IF(piastek3[[#This Row],[Typ spalania]] = "mial", piastek3[[#This Row],[mag mial przed]]-$P$3, piastek3[[#This Row],[mag mial przed]])</f>
        <v>1118</v>
      </c>
      <c r="M175" s="2">
        <f>MONTH(piastek3[[#This Row],[Data]])</f>
        <v>4</v>
      </c>
    </row>
    <row r="176" spans="1:13" x14ac:dyDescent="0.45">
      <c r="A176">
        <v>38</v>
      </c>
      <c r="B176">
        <v>100</v>
      </c>
      <c r="C176">
        <v>50</v>
      </c>
      <c r="D176">
        <f t="shared" si="2"/>
        <v>174</v>
      </c>
      <c r="E176" s="1">
        <v>42100</v>
      </c>
      <c r="F176">
        <f>J175+piastek3[[#This Row],[Ton kostak]]</f>
        <v>82</v>
      </c>
      <c r="G176">
        <f>K175+piastek3[[#This Row],[Ton orzech]]</f>
        <v>284</v>
      </c>
      <c r="H176">
        <f>L175+piastek3[[#This Row],[Ton mial]]</f>
        <v>1168</v>
      </c>
      <c r="I176" t="str">
        <f>IF(piastek3[[#This Row],[mag koskta przed]] &lt; $P$1,IF(piastek3[[#This Row],[mag orzech przed]]&lt;$P$2, IF(piastek3[[#This Row],[mag mial przed]] &lt;$P$3, "-", "mial"), "orzech"),"kostka")</f>
        <v>orzech</v>
      </c>
      <c r="J176">
        <f>IF(piastek3[[#This Row],[Typ spalania]] = "kostka", piastek3[[#This Row],[mag koskta przed]]-$P$1, piastek3[[#This Row],[mag koskta przed]])</f>
        <v>82</v>
      </c>
      <c r="K176">
        <f>IF(piastek3[[#This Row],[Typ spalania]] = "orzech", piastek3[[#This Row],[mag orzech przed]]-$P$2, piastek3[[#This Row],[mag orzech przed]])</f>
        <v>24</v>
      </c>
      <c r="L176">
        <f>IF(piastek3[[#This Row],[Typ spalania]] = "mial", piastek3[[#This Row],[mag mial przed]]-$P$3, piastek3[[#This Row],[mag mial przed]])</f>
        <v>1168</v>
      </c>
      <c r="M176" s="2">
        <f>MONTH(piastek3[[#This Row],[Data]])</f>
        <v>4</v>
      </c>
    </row>
    <row r="177" spans="1:13" x14ac:dyDescent="0.45">
      <c r="A177">
        <v>80</v>
      </c>
      <c r="B177">
        <v>40</v>
      </c>
      <c r="C177">
        <v>30</v>
      </c>
      <c r="D177">
        <f t="shared" si="2"/>
        <v>175</v>
      </c>
      <c r="E177" s="1">
        <v>42101</v>
      </c>
      <c r="F177">
        <f>J176+piastek3[[#This Row],[Ton kostak]]</f>
        <v>162</v>
      </c>
      <c r="G177">
        <f>K176+piastek3[[#This Row],[Ton orzech]]</f>
        <v>64</v>
      </c>
      <c r="H177">
        <f>L176+piastek3[[#This Row],[Ton mial]]</f>
        <v>1198</v>
      </c>
      <c r="I177" t="str">
        <f>IF(piastek3[[#This Row],[mag koskta przed]] &lt; $P$1,IF(piastek3[[#This Row],[mag orzech przed]]&lt;$P$2, IF(piastek3[[#This Row],[mag mial przed]] &lt;$P$3, "-", "mial"), "orzech"),"kostka")</f>
        <v>mial</v>
      </c>
      <c r="J177">
        <f>IF(piastek3[[#This Row],[Typ spalania]] = "kostka", piastek3[[#This Row],[mag koskta przed]]-$P$1, piastek3[[#This Row],[mag koskta przed]])</f>
        <v>162</v>
      </c>
      <c r="K177">
        <f>IF(piastek3[[#This Row],[Typ spalania]] = "orzech", piastek3[[#This Row],[mag orzech przed]]-$P$2, piastek3[[#This Row],[mag orzech przed]])</f>
        <v>64</v>
      </c>
      <c r="L177">
        <f>IF(piastek3[[#This Row],[Typ spalania]] = "mial", piastek3[[#This Row],[mag mial przed]]-$P$3, piastek3[[#This Row],[mag mial przed]])</f>
        <v>878</v>
      </c>
      <c r="M177" s="2">
        <f>MONTH(piastek3[[#This Row],[Data]])</f>
        <v>4</v>
      </c>
    </row>
    <row r="178" spans="1:13" x14ac:dyDescent="0.45">
      <c r="A178">
        <v>55</v>
      </c>
      <c r="B178">
        <v>60</v>
      </c>
      <c r="C178">
        <v>50</v>
      </c>
      <c r="D178">
        <f t="shared" si="2"/>
        <v>176</v>
      </c>
      <c r="E178" s="1">
        <v>42102</v>
      </c>
      <c r="F178">
        <f>J177+piastek3[[#This Row],[Ton kostak]]</f>
        <v>217</v>
      </c>
      <c r="G178">
        <f>K177+piastek3[[#This Row],[Ton orzech]]</f>
        <v>124</v>
      </c>
      <c r="H178">
        <f>L177+piastek3[[#This Row],[Ton mial]]</f>
        <v>928</v>
      </c>
      <c r="I178" t="str">
        <f>IF(piastek3[[#This Row],[mag koskta przed]] &lt; $P$1,IF(piastek3[[#This Row],[mag orzech przed]]&lt;$P$2, IF(piastek3[[#This Row],[mag mial przed]] &lt;$P$3, "-", "mial"), "orzech"),"kostka")</f>
        <v>kostka</v>
      </c>
      <c r="J178">
        <f>IF(piastek3[[#This Row],[Typ spalania]] = "kostka", piastek3[[#This Row],[mag koskta przed]]-$P$1, piastek3[[#This Row],[mag koskta przed]])</f>
        <v>17</v>
      </c>
      <c r="K178">
        <f>IF(piastek3[[#This Row],[Typ spalania]] = "orzech", piastek3[[#This Row],[mag orzech przed]]-$P$2, piastek3[[#This Row],[mag orzech przed]])</f>
        <v>124</v>
      </c>
      <c r="L178">
        <f>IF(piastek3[[#This Row],[Typ spalania]] = "mial", piastek3[[#This Row],[mag mial przed]]-$P$3, piastek3[[#This Row],[mag mial przed]])</f>
        <v>928</v>
      </c>
      <c r="M178" s="2">
        <f>MONTH(piastek3[[#This Row],[Data]])</f>
        <v>4</v>
      </c>
    </row>
    <row r="179" spans="1:13" x14ac:dyDescent="0.45">
      <c r="A179">
        <v>10</v>
      </c>
      <c r="B179">
        <v>80</v>
      </c>
      <c r="C179">
        <v>48</v>
      </c>
      <c r="D179">
        <f t="shared" si="2"/>
        <v>177</v>
      </c>
      <c r="E179" s="1">
        <v>42103</v>
      </c>
      <c r="F179">
        <f>J178+piastek3[[#This Row],[Ton kostak]]</f>
        <v>27</v>
      </c>
      <c r="G179">
        <f>K178+piastek3[[#This Row],[Ton orzech]]</f>
        <v>204</v>
      </c>
      <c r="H179">
        <f>L178+piastek3[[#This Row],[Ton mial]]</f>
        <v>976</v>
      </c>
      <c r="I179" t="str">
        <f>IF(piastek3[[#This Row],[mag koskta przed]] &lt; $P$1,IF(piastek3[[#This Row],[mag orzech przed]]&lt;$P$2, IF(piastek3[[#This Row],[mag mial przed]] &lt;$P$3, "-", "mial"), "orzech"),"kostka")</f>
        <v>mial</v>
      </c>
      <c r="J179">
        <f>IF(piastek3[[#This Row],[Typ spalania]] = "kostka", piastek3[[#This Row],[mag koskta przed]]-$P$1, piastek3[[#This Row],[mag koskta przed]])</f>
        <v>27</v>
      </c>
      <c r="K179">
        <f>IF(piastek3[[#This Row],[Typ spalania]] = "orzech", piastek3[[#This Row],[mag orzech przed]]-$P$2, piastek3[[#This Row],[mag orzech przed]])</f>
        <v>204</v>
      </c>
      <c r="L179">
        <f>IF(piastek3[[#This Row],[Typ spalania]] = "mial", piastek3[[#This Row],[mag mial przed]]-$P$3, piastek3[[#This Row],[mag mial przed]])</f>
        <v>656</v>
      </c>
      <c r="M179" s="2">
        <f>MONTH(piastek3[[#This Row],[Data]])</f>
        <v>4</v>
      </c>
    </row>
    <row r="180" spans="1:13" x14ac:dyDescent="0.45">
      <c r="A180">
        <v>95</v>
      </c>
      <c r="B180">
        <v>60</v>
      </c>
      <c r="C180">
        <v>51</v>
      </c>
      <c r="D180">
        <f t="shared" si="2"/>
        <v>178</v>
      </c>
      <c r="E180" s="1">
        <v>42104</v>
      </c>
      <c r="F180">
        <f>J179+piastek3[[#This Row],[Ton kostak]]</f>
        <v>122</v>
      </c>
      <c r="G180">
        <f>K179+piastek3[[#This Row],[Ton orzech]]</f>
        <v>264</v>
      </c>
      <c r="H180">
        <f>L179+piastek3[[#This Row],[Ton mial]]</f>
        <v>707</v>
      </c>
      <c r="I180" t="str">
        <f>IF(piastek3[[#This Row],[mag koskta przed]] &lt; $P$1,IF(piastek3[[#This Row],[mag orzech przed]]&lt;$P$2, IF(piastek3[[#This Row],[mag mial przed]] &lt;$P$3, "-", "mial"), "orzech"),"kostka")</f>
        <v>orzech</v>
      </c>
      <c r="J180">
        <f>IF(piastek3[[#This Row],[Typ spalania]] = "kostka", piastek3[[#This Row],[mag koskta przed]]-$P$1, piastek3[[#This Row],[mag koskta przed]])</f>
        <v>122</v>
      </c>
      <c r="K180">
        <f>IF(piastek3[[#This Row],[Typ spalania]] = "orzech", piastek3[[#This Row],[mag orzech przed]]-$P$2, piastek3[[#This Row],[mag orzech przed]])</f>
        <v>4</v>
      </c>
      <c r="L180">
        <f>IF(piastek3[[#This Row],[Typ spalania]] = "mial", piastek3[[#This Row],[mag mial przed]]-$P$3, piastek3[[#This Row],[mag mial przed]])</f>
        <v>707</v>
      </c>
      <c r="M180" s="2">
        <f>MONTH(piastek3[[#This Row],[Data]])</f>
        <v>4</v>
      </c>
    </row>
    <row r="181" spans="1:13" x14ac:dyDescent="0.45">
      <c r="A181">
        <v>90</v>
      </c>
      <c r="B181">
        <v>100</v>
      </c>
      <c r="C181">
        <v>50</v>
      </c>
      <c r="D181">
        <f t="shared" si="2"/>
        <v>179</v>
      </c>
      <c r="E181" s="1">
        <v>42105</v>
      </c>
      <c r="F181">
        <f>J180+piastek3[[#This Row],[Ton kostak]]</f>
        <v>212</v>
      </c>
      <c r="G181">
        <f>K180+piastek3[[#This Row],[Ton orzech]]</f>
        <v>104</v>
      </c>
      <c r="H181">
        <f>L180+piastek3[[#This Row],[Ton mial]]</f>
        <v>757</v>
      </c>
      <c r="I181" t="str">
        <f>IF(piastek3[[#This Row],[mag koskta przed]] &lt; $P$1,IF(piastek3[[#This Row],[mag orzech przed]]&lt;$P$2, IF(piastek3[[#This Row],[mag mial przed]] &lt;$P$3, "-", "mial"), "orzech"),"kostka")</f>
        <v>kostka</v>
      </c>
      <c r="J181">
        <f>IF(piastek3[[#This Row],[Typ spalania]] = "kostka", piastek3[[#This Row],[mag koskta przed]]-$P$1, piastek3[[#This Row],[mag koskta przed]])</f>
        <v>12</v>
      </c>
      <c r="K181">
        <f>IF(piastek3[[#This Row],[Typ spalania]] = "orzech", piastek3[[#This Row],[mag orzech przed]]-$P$2, piastek3[[#This Row],[mag orzech przed]])</f>
        <v>104</v>
      </c>
      <c r="L181">
        <f>IF(piastek3[[#This Row],[Typ spalania]] = "mial", piastek3[[#This Row],[mag mial przed]]-$P$3, piastek3[[#This Row],[mag mial przed]])</f>
        <v>757</v>
      </c>
      <c r="M181" s="2">
        <f>MONTH(piastek3[[#This Row],[Data]])</f>
        <v>4</v>
      </c>
    </row>
    <row r="182" spans="1:13" x14ac:dyDescent="0.45">
      <c r="A182">
        <v>186</v>
      </c>
      <c r="B182">
        <v>60</v>
      </c>
      <c r="C182">
        <v>92</v>
      </c>
      <c r="D182">
        <f t="shared" si="2"/>
        <v>180</v>
      </c>
      <c r="E182" s="1">
        <v>42106</v>
      </c>
      <c r="F182">
        <f>J181+piastek3[[#This Row],[Ton kostak]]</f>
        <v>198</v>
      </c>
      <c r="G182">
        <f>K181+piastek3[[#This Row],[Ton orzech]]</f>
        <v>164</v>
      </c>
      <c r="H182">
        <f>L181+piastek3[[#This Row],[Ton mial]]</f>
        <v>849</v>
      </c>
      <c r="I182" t="str">
        <f>IF(piastek3[[#This Row],[mag koskta przed]] &lt; $P$1,IF(piastek3[[#This Row],[mag orzech przed]]&lt;$P$2, IF(piastek3[[#This Row],[mag mial przed]] &lt;$P$3, "-", "mial"), "orzech"),"kostka")</f>
        <v>mial</v>
      </c>
      <c r="J182">
        <f>IF(piastek3[[#This Row],[Typ spalania]] = "kostka", piastek3[[#This Row],[mag koskta przed]]-$P$1, piastek3[[#This Row],[mag koskta przed]])</f>
        <v>198</v>
      </c>
      <c r="K182">
        <f>IF(piastek3[[#This Row],[Typ spalania]] = "orzech", piastek3[[#This Row],[mag orzech przed]]-$P$2, piastek3[[#This Row],[mag orzech przed]])</f>
        <v>164</v>
      </c>
      <c r="L182">
        <f>IF(piastek3[[#This Row],[Typ spalania]] = "mial", piastek3[[#This Row],[mag mial przed]]-$P$3, piastek3[[#This Row],[mag mial przed]])</f>
        <v>529</v>
      </c>
      <c r="M182" s="2">
        <f>MONTH(piastek3[[#This Row],[Data]])</f>
        <v>4</v>
      </c>
    </row>
    <row r="183" spans="1:13" x14ac:dyDescent="0.45">
      <c r="A183">
        <v>2</v>
      </c>
      <c r="B183">
        <v>40</v>
      </c>
      <c r="C183">
        <v>50</v>
      </c>
      <c r="D183">
        <f t="shared" si="2"/>
        <v>181</v>
      </c>
      <c r="E183" s="1">
        <v>42107</v>
      </c>
      <c r="F183">
        <f>J182+piastek3[[#This Row],[Ton kostak]]</f>
        <v>200</v>
      </c>
      <c r="G183">
        <f>K182+piastek3[[#This Row],[Ton orzech]]</f>
        <v>204</v>
      </c>
      <c r="H183">
        <f>L182+piastek3[[#This Row],[Ton mial]]</f>
        <v>579</v>
      </c>
      <c r="I183" t="str">
        <f>IF(piastek3[[#This Row],[mag koskta przed]] &lt; $P$1,IF(piastek3[[#This Row],[mag orzech przed]]&lt;$P$2, IF(piastek3[[#This Row],[mag mial przed]] &lt;$P$3, "-", "mial"), "orzech"),"kostka")</f>
        <v>kostka</v>
      </c>
      <c r="J183">
        <f>IF(piastek3[[#This Row],[Typ spalania]] = "kostka", piastek3[[#This Row],[mag koskta przed]]-$P$1, piastek3[[#This Row],[mag koskta przed]])</f>
        <v>0</v>
      </c>
      <c r="K183">
        <f>IF(piastek3[[#This Row],[Typ spalania]] = "orzech", piastek3[[#This Row],[mag orzech przed]]-$P$2, piastek3[[#This Row],[mag orzech przed]])</f>
        <v>204</v>
      </c>
      <c r="L183">
        <f>IF(piastek3[[#This Row],[Typ spalania]] = "mial", piastek3[[#This Row],[mag mial przed]]-$P$3, piastek3[[#This Row],[mag mial przed]])</f>
        <v>579</v>
      </c>
      <c r="M183" s="2">
        <f>MONTH(piastek3[[#This Row],[Data]])</f>
        <v>4</v>
      </c>
    </row>
    <row r="184" spans="1:13" x14ac:dyDescent="0.45">
      <c r="A184">
        <v>136</v>
      </c>
      <c r="B184">
        <v>20</v>
      </c>
      <c r="C184">
        <v>66</v>
      </c>
      <c r="D184">
        <f t="shared" si="2"/>
        <v>182</v>
      </c>
      <c r="E184" s="1">
        <v>42108</v>
      </c>
      <c r="F184">
        <f>J183+piastek3[[#This Row],[Ton kostak]]</f>
        <v>136</v>
      </c>
      <c r="G184">
        <f>K183+piastek3[[#This Row],[Ton orzech]]</f>
        <v>224</v>
      </c>
      <c r="H184">
        <f>L183+piastek3[[#This Row],[Ton mial]]</f>
        <v>645</v>
      </c>
      <c r="I184" t="str">
        <f>IF(piastek3[[#This Row],[mag koskta przed]] &lt; $P$1,IF(piastek3[[#This Row],[mag orzech przed]]&lt;$P$2, IF(piastek3[[#This Row],[mag mial przed]] &lt;$P$3, "-", "mial"), "orzech"),"kostka")</f>
        <v>mial</v>
      </c>
      <c r="J184">
        <f>IF(piastek3[[#This Row],[Typ spalania]] = "kostka", piastek3[[#This Row],[mag koskta przed]]-$P$1, piastek3[[#This Row],[mag koskta przed]])</f>
        <v>136</v>
      </c>
      <c r="K184">
        <f>IF(piastek3[[#This Row],[Typ spalania]] = "orzech", piastek3[[#This Row],[mag orzech przed]]-$P$2, piastek3[[#This Row],[mag orzech przed]])</f>
        <v>224</v>
      </c>
      <c r="L184">
        <f>IF(piastek3[[#This Row],[Typ spalania]] = "mial", piastek3[[#This Row],[mag mial przed]]-$P$3, piastek3[[#This Row],[mag mial przed]])</f>
        <v>325</v>
      </c>
      <c r="M184" s="2">
        <f>MONTH(piastek3[[#This Row],[Data]])</f>
        <v>4</v>
      </c>
    </row>
    <row r="185" spans="1:13" x14ac:dyDescent="0.45">
      <c r="A185">
        <v>4</v>
      </c>
      <c r="B185">
        <v>20</v>
      </c>
      <c r="C185">
        <v>10</v>
      </c>
      <c r="D185">
        <f t="shared" si="2"/>
        <v>183</v>
      </c>
      <c r="E185" s="1">
        <v>42109</v>
      </c>
      <c r="F185">
        <f>J184+piastek3[[#This Row],[Ton kostak]]</f>
        <v>140</v>
      </c>
      <c r="G185">
        <f>K184+piastek3[[#This Row],[Ton orzech]]</f>
        <v>244</v>
      </c>
      <c r="H185">
        <f>L184+piastek3[[#This Row],[Ton mial]]</f>
        <v>335</v>
      </c>
      <c r="I185" t="str">
        <f>IF(piastek3[[#This Row],[mag koskta przed]] &lt; $P$1,IF(piastek3[[#This Row],[mag orzech przed]]&lt;$P$2, IF(piastek3[[#This Row],[mag mial przed]] &lt;$P$3, "-", "mial"), "orzech"),"kostka")</f>
        <v>mial</v>
      </c>
      <c r="J185">
        <f>IF(piastek3[[#This Row],[Typ spalania]] = "kostka", piastek3[[#This Row],[mag koskta przed]]-$P$1, piastek3[[#This Row],[mag koskta przed]])</f>
        <v>140</v>
      </c>
      <c r="K185">
        <f>IF(piastek3[[#This Row],[Typ spalania]] = "orzech", piastek3[[#This Row],[mag orzech przed]]-$P$2, piastek3[[#This Row],[mag orzech przed]])</f>
        <v>244</v>
      </c>
      <c r="L185">
        <f>IF(piastek3[[#This Row],[Typ spalania]] = "mial", piastek3[[#This Row],[mag mial przed]]-$P$3, piastek3[[#This Row],[mag mial przed]])</f>
        <v>15</v>
      </c>
      <c r="M185" s="2">
        <f>MONTH(piastek3[[#This Row],[Data]])</f>
        <v>4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2DCCB-F86B-4B70-B6C9-755276918869}">
  <dimension ref="A1:R185"/>
  <sheetViews>
    <sheetView topLeftCell="G8" workbookViewId="0">
      <selection activeCell="T11" sqref="T11"/>
    </sheetView>
  </sheetViews>
  <sheetFormatPr defaultRowHeight="14.25" x14ac:dyDescent="0.45"/>
  <cols>
    <col min="1" max="3" width="10.19921875" bestFit="1" customWidth="1"/>
    <col min="5" max="5" width="9.9296875" bestFit="1" customWidth="1"/>
  </cols>
  <sheetData>
    <row r="1" spans="1:1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13</v>
      </c>
      <c r="P1">
        <v>200</v>
      </c>
    </row>
    <row r="2" spans="1:18" x14ac:dyDescent="0.45">
      <c r="A2">
        <v>0</v>
      </c>
      <c r="B2">
        <v>0</v>
      </c>
      <c r="C2">
        <v>0</v>
      </c>
      <c r="D2">
        <v>0</v>
      </c>
      <c r="E2" s="1">
        <v>41926</v>
      </c>
      <c r="F2">
        <v>80</v>
      </c>
      <c r="G2">
        <v>80</v>
      </c>
      <c r="H2">
        <v>80</v>
      </c>
      <c r="I2" t="s">
        <v>12</v>
      </c>
      <c r="J2">
        <f>IF(piastek4[[#This Row],[Typ spalania]] = "kostka", piastek4[[#This Row],[mag koskta przed]]-$P$1, piastek4[[#This Row],[mag koskta przed]])</f>
        <v>80</v>
      </c>
      <c r="K2">
        <f>IF(piastek4[[#This Row],[Typ spalania]] = "orzech", piastek4[[#This Row],[mag orzech przed]]-$P$2, piastek4[[#This Row],[mag orzech przed]])</f>
        <v>80</v>
      </c>
      <c r="L2">
        <f>IF(piastek4[[#This Row],[Typ spalania]] = "mial", piastek4[[#This Row],[mag mial przed]]-$P$3, piastek4[[#This Row],[mag mial przed]])</f>
        <v>80</v>
      </c>
      <c r="O2" t="s">
        <v>14</v>
      </c>
      <c r="P2">
        <f>P1*1.3</f>
        <v>260</v>
      </c>
    </row>
    <row r="3" spans="1:18" x14ac:dyDescent="0.45">
      <c r="A3">
        <v>200</v>
      </c>
      <c r="B3">
        <v>120</v>
      </c>
      <c r="C3">
        <v>81</v>
      </c>
      <c r="D3">
        <v>1</v>
      </c>
      <c r="E3" s="1">
        <v>41927</v>
      </c>
      <c r="F3">
        <f>J2+piastek4[[#This Row],[Ton kostak]]</f>
        <v>280</v>
      </c>
      <c r="G3">
        <f>K2+piastek4[[#This Row],[Ton orzech]]</f>
        <v>200</v>
      </c>
      <c r="H3">
        <f>L2+piastek4[[#This Row],[Ton mial]]</f>
        <v>161</v>
      </c>
      <c r="I3" t="str">
        <f>IF(piastek4[[#This Row],[mag koskta przed]] &lt; $P$1,IF(piastek4[[#This Row],[mag orzech przed]]&lt;$P$2, IF(piastek4[[#This Row],[mag mial przed]] &lt;$P$3, "-", "mial"), "orzech"),"kostka")</f>
        <v>kostka</v>
      </c>
      <c r="J3">
        <f>IF(piastek4[[#This Row],[Typ spalania]] = "kostka", piastek4[[#This Row],[mag koskta przed]]-$P$1, piastek4[[#This Row],[mag koskta przed]])</f>
        <v>80</v>
      </c>
      <c r="K3">
        <f>IF(piastek4[[#This Row],[Typ spalania]] = "orzech", piastek4[[#This Row],[mag orzech przed]]-$P$2, piastek4[[#This Row],[mag orzech przed]])</f>
        <v>200</v>
      </c>
      <c r="L3">
        <f>IF(piastek4[[#This Row],[Typ spalania]] = "mial", piastek4[[#This Row],[mag mial przed]]-$P$3, piastek4[[#This Row],[mag mial przed]])</f>
        <v>161</v>
      </c>
      <c r="O3" t="s">
        <v>15</v>
      </c>
      <c r="P3">
        <f>P1*1.6</f>
        <v>320</v>
      </c>
    </row>
    <row r="4" spans="1:18" x14ac:dyDescent="0.45">
      <c r="A4">
        <v>100</v>
      </c>
      <c r="B4">
        <v>135</v>
      </c>
      <c r="C4">
        <v>33</v>
      </c>
      <c r="D4">
        <f>D3+1</f>
        <v>2</v>
      </c>
      <c r="E4" s="1">
        <v>41928</v>
      </c>
      <c r="F4">
        <f>J3+piastek4[[#This Row],[Ton kostak]]</f>
        <v>180</v>
      </c>
      <c r="G4">
        <f>K3+piastek4[[#This Row],[Ton orzech]]</f>
        <v>335</v>
      </c>
      <c r="H4">
        <f>L3+piastek4[[#This Row],[Ton mial]]</f>
        <v>194</v>
      </c>
      <c r="I4" t="str">
        <f>IF(piastek4[[#This Row],[mag koskta przed]] &lt; $P$1,IF(piastek4[[#This Row],[mag orzech przed]]&lt;$P$2, IF(piastek4[[#This Row],[mag mial przed]] &lt;$P$3, "-", "mial"), "orzech"),"kostka")</f>
        <v>orzech</v>
      </c>
      <c r="J4">
        <f>IF(piastek4[[#This Row],[Typ spalania]] = "kostka", piastek4[[#This Row],[mag koskta przed]]-$P$1, piastek4[[#This Row],[mag koskta przed]])</f>
        <v>180</v>
      </c>
      <c r="K4">
        <f>IF(piastek4[[#This Row],[Typ spalania]] = "orzech", piastek4[[#This Row],[mag orzech przed]]-$P$2, piastek4[[#This Row],[mag orzech przed]])</f>
        <v>75</v>
      </c>
      <c r="L4">
        <f>IF(piastek4[[#This Row],[Typ spalania]] = "mial", piastek4[[#This Row],[mag mial przed]]-$P$3, piastek4[[#This Row],[mag mial przed]])</f>
        <v>194</v>
      </c>
    </row>
    <row r="5" spans="1:18" x14ac:dyDescent="0.45">
      <c r="A5">
        <v>50</v>
      </c>
      <c r="B5">
        <v>29</v>
      </c>
      <c r="C5">
        <v>85</v>
      </c>
      <c r="D5">
        <f t="shared" ref="D5:D68" si="0">D4+1</f>
        <v>3</v>
      </c>
      <c r="E5" s="1">
        <v>41929</v>
      </c>
      <c r="F5">
        <f>J4+piastek4[[#This Row],[Ton kostak]]</f>
        <v>230</v>
      </c>
      <c r="G5">
        <f>K4+piastek4[[#This Row],[Ton orzech]]</f>
        <v>104</v>
      </c>
      <c r="H5">
        <f>L4+piastek4[[#This Row],[Ton mial]]</f>
        <v>279</v>
      </c>
      <c r="I5" t="str">
        <f>IF(piastek4[[#This Row],[mag koskta przed]] &lt; $P$1,IF(piastek4[[#This Row],[mag orzech przed]]&lt;$P$2, IF(piastek4[[#This Row],[mag mial przed]] &lt;$P$3, "-", "mial"), "orzech"),"kostka")</f>
        <v>kostka</v>
      </c>
      <c r="J5">
        <f>IF(piastek4[[#This Row],[Typ spalania]] = "kostka", piastek4[[#This Row],[mag koskta przed]]-$P$1, piastek4[[#This Row],[mag koskta przed]])</f>
        <v>30</v>
      </c>
      <c r="K5">
        <f>IF(piastek4[[#This Row],[Typ spalania]] = "orzech", piastek4[[#This Row],[mag orzech przed]]-$P$2, piastek4[[#This Row],[mag orzech przed]])</f>
        <v>104</v>
      </c>
      <c r="L5">
        <f>IF(piastek4[[#This Row],[Typ spalania]] = "mial", piastek4[[#This Row],[mag mial przed]]-$P$3, piastek4[[#This Row],[mag mial przed]])</f>
        <v>279</v>
      </c>
    </row>
    <row r="6" spans="1:18" x14ac:dyDescent="0.45">
      <c r="A6">
        <v>68</v>
      </c>
      <c r="B6">
        <v>107</v>
      </c>
      <c r="C6">
        <v>84</v>
      </c>
      <c r="D6">
        <f t="shared" si="0"/>
        <v>4</v>
      </c>
      <c r="E6" s="1">
        <v>41930</v>
      </c>
      <c r="F6">
        <f>J5+piastek4[[#This Row],[Ton kostak]]</f>
        <v>98</v>
      </c>
      <c r="G6">
        <f>K5+piastek4[[#This Row],[Ton orzech]]</f>
        <v>211</v>
      </c>
      <c r="H6">
        <f>L5+piastek4[[#This Row],[Ton mial]]</f>
        <v>363</v>
      </c>
      <c r="I6" t="str">
        <f>IF(piastek4[[#This Row],[mag koskta przed]] &lt; $P$1,IF(piastek4[[#This Row],[mag orzech przed]]&lt;$P$2, IF(piastek4[[#This Row],[mag mial przed]] &lt;$P$3, "-", "mial"), "orzech"),"kostka")</f>
        <v>mial</v>
      </c>
      <c r="J6">
        <f>IF(piastek4[[#This Row],[Typ spalania]] = "kostka", piastek4[[#This Row],[mag koskta przed]]-$P$1, piastek4[[#This Row],[mag koskta przed]])</f>
        <v>98</v>
      </c>
      <c r="K6">
        <f>IF(piastek4[[#This Row],[Typ spalania]] = "orzech", piastek4[[#This Row],[mag orzech przed]]-$P$2, piastek4[[#This Row],[mag orzech przed]])</f>
        <v>211</v>
      </c>
      <c r="L6">
        <f>IF(piastek4[[#This Row],[Typ spalania]] = "mial", piastek4[[#This Row],[mag mial przed]]-$P$3, piastek4[[#This Row],[mag mial przed]])</f>
        <v>43</v>
      </c>
    </row>
    <row r="7" spans="1:18" x14ac:dyDescent="0.45">
      <c r="A7">
        <v>75</v>
      </c>
      <c r="B7">
        <v>49</v>
      </c>
      <c r="C7">
        <v>23</v>
      </c>
      <c r="D7">
        <f t="shared" si="0"/>
        <v>5</v>
      </c>
      <c r="E7" s="1">
        <v>41931</v>
      </c>
      <c r="F7">
        <f>J6+piastek4[[#This Row],[Ton kostak]]</f>
        <v>173</v>
      </c>
      <c r="G7">
        <f>K6+piastek4[[#This Row],[Ton orzech]]</f>
        <v>260</v>
      </c>
      <c r="H7">
        <f>L6+piastek4[[#This Row],[Ton mial]]</f>
        <v>66</v>
      </c>
      <c r="I7" t="str">
        <f>IF(piastek4[[#This Row],[mag koskta przed]] &lt; $P$1,IF(piastek4[[#This Row],[mag orzech przed]]&lt;$P$2, IF(piastek4[[#This Row],[mag mial przed]] &lt;$P$3, "-", "mial"), "orzech"),"kostka")</f>
        <v>orzech</v>
      </c>
      <c r="J7">
        <f>IF(piastek4[[#This Row],[Typ spalania]] = "kostka", piastek4[[#This Row],[mag koskta przed]]-$P$1, piastek4[[#This Row],[mag koskta przed]])</f>
        <v>173</v>
      </c>
      <c r="K7">
        <f>IF(piastek4[[#This Row],[Typ spalania]] = "orzech", piastek4[[#This Row],[mag orzech przed]]-$P$2, piastek4[[#This Row],[mag orzech przed]])</f>
        <v>0</v>
      </c>
      <c r="L7">
        <f>IF(piastek4[[#This Row],[Typ spalania]] = "mial", piastek4[[#This Row],[mag mial przed]]-$P$3, piastek4[[#This Row],[mag mial przed]])</f>
        <v>66</v>
      </c>
      <c r="P7" t="s">
        <v>20</v>
      </c>
      <c r="Q7" t="s">
        <v>21</v>
      </c>
      <c r="R7" t="s">
        <v>22</v>
      </c>
    </row>
    <row r="8" spans="1:18" x14ac:dyDescent="0.45">
      <c r="A8">
        <v>109</v>
      </c>
      <c r="B8">
        <v>90</v>
      </c>
      <c r="C8">
        <v>48</v>
      </c>
      <c r="D8">
        <f t="shared" si="0"/>
        <v>6</v>
      </c>
      <c r="E8" s="1">
        <v>41932</v>
      </c>
      <c r="F8">
        <f>J7+piastek4[[#This Row],[Ton kostak]]</f>
        <v>282</v>
      </c>
      <c r="G8">
        <f>K7+piastek4[[#This Row],[Ton orzech]]</f>
        <v>90</v>
      </c>
      <c r="H8">
        <f>L7+piastek4[[#This Row],[Ton mial]]</f>
        <v>114</v>
      </c>
      <c r="I8" t="str">
        <f>IF(piastek4[[#This Row],[mag koskta przed]] &lt; $P$1,IF(piastek4[[#This Row],[mag orzech przed]]&lt;$P$2, IF(piastek4[[#This Row],[mag mial przed]] &lt;$P$3, "-", "mial"), "orzech"),"kostka")</f>
        <v>kostka</v>
      </c>
      <c r="J8">
        <f>IF(piastek4[[#This Row],[Typ spalania]] = "kostka", piastek4[[#This Row],[mag koskta przed]]-$P$1, piastek4[[#This Row],[mag koskta przed]])</f>
        <v>82</v>
      </c>
      <c r="K8">
        <f>IF(piastek4[[#This Row],[Typ spalania]] = "orzech", piastek4[[#This Row],[mag orzech przed]]-$P$2, piastek4[[#This Row],[mag orzech przed]])</f>
        <v>90</v>
      </c>
      <c r="L8">
        <f>IF(piastek4[[#This Row],[Typ spalania]] = "mial", piastek4[[#This Row],[mag mial przed]]-$P$3, piastek4[[#This Row],[mag mial przed]])</f>
        <v>114</v>
      </c>
      <c r="O8">
        <v>1</v>
      </c>
      <c r="P8">
        <v>2990</v>
      </c>
      <c r="Q8">
        <v>2870</v>
      </c>
      <c r="R8">
        <v>1646</v>
      </c>
    </row>
    <row r="9" spans="1:18" x14ac:dyDescent="0.45">
      <c r="A9">
        <v>161</v>
      </c>
      <c r="B9">
        <v>2</v>
      </c>
      <c r="C9">
        <v>16</v>
      </c>
      <c r="D9">
        <f t="shared" si="0"/>
        <v>7</v>
      </c>
      <c r="E9" s="1">
        <v>41933</v>
      </c>
      <c r="F9">
        <f>J8+piastek4[[#This Row],[Ton kostak]]</f>
        <v>243</v>
      </c>
      <c r="G9">
        <f>K8+piastek4[[#This Row],[Ton orzech]]</f>
        <v>92</v>
      </c>
      <c r="H9">
        <f>L8+piastek4[[#This Row],[Ton mial]]</f>
        <v>130</v>
      </c>
      <c r="I9" t="str">
        <f>IF(piastek4[[#This Row],[mag koskta przed]] &lt; $P$1,IF(piastek4[[#This Row],[mag orzech przed]]&lt;$P$2, IF(piastek4[[#This Row],[mag mial przed]] &lt;$P$3, "-", "mial"), "orzech"),"kostka")</f>
        <v>kostka</v>
      </c>
      <c r="J9">
        <f>IF(piastek4[[#This Row],[Typ spalania]] = "kostka", piastek4[[#This Row],[mag koskta przed]]-$P$1, piastek4[[#This Row],[mag koskta przed]])</f>
        <v>43</v>
      </c>
      <c r="K9">
        <f>IF(piastek4[[#This Row],[Typ spalania]] = "orzech", piastek4[[#This Row],[mag orzech przed]]-$P$2, piastek4[[#This Row],[mag orzech przed]])</f>
        <v>92</v>
      </c>
      <c r="L9">
        <f>IF(piastek4[[#This Row],[Typ spalania]] = "mial", piastek4[[#This Row],[mag mial przed]]-$P$3, piastek4[[#This Row],[mag mial przed]])</f>
        <v>130</v>
      </c>
      <c r="O9">
        <v>2</v>
      </c>
      <c r="P9">
        <v>2579</v>
      </c>
      <c r="Q9">
        <v>2651</v>
      </c>
      <c r="R9">
        <v>1252</v>
      </c>
    </row>
    <row r="10" spans="1:18" x14ac:dyDescent="0.45">
      <c r="A10">
        <v>97</v>
      </c>
      <c r="B10">
        <v>129</v>
      </c>
      <c r="C10">
        <v>43</v>
      </c>
      <c r="D10">
        <f t="shared" si="0"/>
        <v>8</v>
      </c>
      <c r="E10" s="1">
        <v>41934</v>
      </c>
      <c r="F10">
        <f>J9+piastek4[[#This Row],[Ton kostak]]</f>
        <v>140</v>
      </c>
      <c r="G10">
        <f>K9+piastek4[[#This Row],[Ton orzech]]</f>
        <v>221</v>
      </c>
      <c r="H10">
        <f>L9+piastek4[[#This Row],[Ton mial]]</f>
        <v>173</v>
      </c>
      <c r="I10" t="str">
        <f>IF(piastek4[[#This Row],[mag koskta przed]] &lt; $P$1,IF(piastek4[[#This Row],[mag orzech przed]]&lt;$P$2, IF(piastek4[[#This Row],[mag mial przed]] &lt;$P$3, "-", "mial"), "orzech"),"kostka")</f>
        <v>-</v>
      </c>
      <c r="J10">
        <f>IF(piastek4[[#This Row],[Typ spalania]] = "kostka", piastek4[[#This Row],[mag koskta przed]]-$P$1, piastek4[[#This Row],[mag koskta przed]])</f>
        <v>140</v>
      </c>
      <c r="K10">
        <f>IF(piastek4[[#This Row],[Typ spalania]] = "orzech", piastek4[[#This Row],[mag orzech przed]]-$P$2, piastek4[[#This Row],[mag orzech przed]])</f>
        <v>221</v>
      </c>
      <c r="L10">
        <f>IF(piastek4[[#This Row],[Typ spalania]] = "mial", piastek4[[#This Row],[mag mial przed]]-$P$3, piastek4[[#This Row],[mag mial przed]])</f>
        <v>173</v>
      </c>
      <c r="O10">
        <v>3</v>
      </c>
      <c r="P10">
        <v>3332</v>
      </c>
      <c r="Q10">
        <v>3026</v>
      </c>
      <c r="R10">
        <v>1360</v>
      </c>
    </row>
    <row r="11" spans="1:18" x14ac:dyDescent="0.45">
      <c r="A11">
        <v>25</v>
      </c>
      <c r="B11">
        <v>186</v>
      </c>
      <c r="C11">
        <v>4</v>
      </c>
      <c r="D11">
        <f t="shared" si="0"/>
        <v>9</v>
      </c>
      <c r="E11" s="1">
        <v>41935</v>
      </c>
      <c r="F11">
        <f>J10+piastek4[[#This Row],[Ton kostak]]</f>
        <v>165</v>
      </c>
      <c r="G11">
        <f>K10+piastek4[[#This Row],[Ton orzech]]</f>
        <v>407</v>
      </c>
      <c r="H11">
        <f>L10+piastek4[[#This Row],[Ton mial]]</f>
        <v>177</v>
      </c>
      <c r="I11" t="str">
        <f>IF(piastek4[[#This Row],[mag koskta przed]] &lt; $P$1,IF(piastek4[[#This Row],[mag orzech przed]]&lt;$P$2, IF(piastek4[[#This Row],[mag mial przed]] &lt;$P$3, "-", "mial"), "orzech"),"kostka")</f>
        <v>orzech</v>
      </c>
      <c r="J11">
        <f>IF(piastek4[[#This Row],[Typ spalania]] = "kostka", piastek4[[#This Row],[mag koskta przed]]-$P$1, piastek4[[#This Row],[mag koskta przed]])</f>
        <v>165</v>
      </c>
      <c r="K11">
        <f>IF(piastek4[[#This Row],[Typ spalania]] = "orzech", piastek4[[#This Row],[mag orzech przed]]-$P$2, piastek4[[#This Row],[mag orzech przed]])</f>
        <v>147</v>
      </c>
      <c r="L11">
        <f>IF(piastek4[[#This Row],[Typ spalania]] = "mial", piastek4[[#This Row],[mag mial przed]]-$P$3, piastek4[[#This Row],[mag mial przed]])</f>
        <v>177</v>
      </c>
      <c r="O11">
        <v>4</v>
      </c>
      <c r="P11">
        <v>1365</v>
      </c>
      <c r="Q11">
        <v>966</v>
      </c>
      <c r="R11">
        <v>706</v>
      </c>
    </row>
    <row r="12" spans="1:18" x14ac:dyDescent="0.45">
      <c r="A12">
        <v>113</v>
      </c>
      <c r="B12">
        <v>97</v>
      </c>
      <c r="C12">
        <v>97</v>
      </c>
      <c r="D12">
        <f t="shared" si="0"/>
        <v>10</v>
      </c>
      <c r="E12" s="1">
        <v>41936</v>
      </c>
      <c r="F12">
        <f>J11+piastek4[[#This Row],[Ton kostak]]</f>
        <v>278</v>
      </c>
      <c r="G12">
        <f>K11+piastek4[[#This Row],[Ton orzech]]</f>
        <v>244</v>
      </c>
      <c r="H12">
        <f>L11+piastek4[[#This Row],[Ton mial]]</f>
        <v>274</v>
      </c>
      <c r="I12" t="str">
        <f>IF(piastek4[[#This Row],[mag koskta przed]] &lt; $P$1,IF(piastek4[[#This Row],[mag orzech przed]]&lt;$P$2, IF(piastek4[[#This Row],[mag mial przed]] &lt;$P$3, "-", "mial"), "orzech"),"kostka")</f>
        <v>kostka</v>
      </c>
      <c r="J12">
        <f>IF(piastek4[[#This Row],[Typ spalania]] = "kostka", piastek4[[#This Row],[mag koskta przed]]-$P$1, piastek4[[#This Row],[mag koskta przed]])</f>
        <v>78</v>
      </c>
      <c r="K12">
        <f>IF(piastek4[[#This Row],[Typ spalania]] = "orzech", piastek4[[#This Row],[mag orzech przed]]-$P$2, piastek4[[#This Row],[mag orzech przed]])</f>
        <v>244</v>
      </c>
      <c r="L12">
        <f>IF(piastek4[[#This Row],[Typ spalania]] = "mial", piastek4[[#This Row],[mag mial przed]]-$P$3, piastek4[[#This Row],[mag mial przed]])</f>
        <v>274</v>
      </c>
      <c r="O12">
        <v>10</v>
      </c>
      <c r="P12">
        <v>1742</v>
      </c>
      <c r="Q12">
        <v>1658</v>
      </c>
      <c r="R12">
        <v>915</v>
      </c>
    </row>
    <row r="13" spans="1:18" x14ac:dyDescent="0.45">
      <c r="A13">
        <v>70</v>
      </c>
      <c r="B13">
        <v>12</v>
      </c>
      <c r="C13">
        <v>53</v>
      </c>
      <c r="D13">
        <f t="shared" si="0"/>
        <v>11</v>
      </c>
      <c r="E13" s="1">
        <v>41937</v>
      </c>
      <c r="F13">
        <f>J12+piastek4[[#This Row],[Ton kostak]]</f>
        <v>148</v>
      </c>
      <c r="G13">
        <f>K12+piastek4[[#This Row],[Ton orzech]]</f>
        <v>256</v>
      </c>
      <c r="H13">
        <f>L12+piastek4[[#This Row],[Ton mial]]</f>
        <v>327</v>
      </c>
      <c r="I13" t="str">
        <f>IF(piastek4[[#This Row],[mag koskta przed]] &lt; $P$1,IF(piastek4[[#This Row],[mag orzech przed]]&lt;$P$2, IF(piastek4[[#This Row],[mag mial przed]] &lt;$P$3, "-", "mial"), "orzech"),"kostka")</f>
        <v>mial</v>
      </c>
      <c r="J13">
        <f>IF(piastek4[[#This Row],[Typ spalania]] = "kostka", piastek4[[#This Row],[mag koskta przed]]-$P$1, piastek4[[#This Row],[mag koskta przed]])</f>
        <v>148</v>
      </c>
      <c r="K13">
        <f>IF(piastek4[[#This Row],[Typ spalania]] = "orzech", piastek4[[#This Row],[mag orzech przed]]-$P$2, piastek4[[#This Row],[mag orzech przed]])</f>
        <v>256</v>
      </c>
      <c r="L13">
        <f>IF(piastek4[[#This Row],[Typ spalania]] = "mial", piastek4[[#This Row],[mag mial przed]]-$P$3, piastek4[[#This Row],[mag mial przed]])</f>
        <v>7</v>
      </c>
      <c r="O13">
        <v>11</v>
      </c>
      <c r="P13">
        <v>2756</v>
      </c>
      <c r="Q13">
        <v>2884</v>
      </c>
      <c r="R13">
        <v>1750</v>
      </c>
    </row>
    <row r="14" spans="1:18" x14ac:dyDescent="0.45">
      <c r="A14">
        <v>117</v>
      </c>
      <c r="B14">
        <v>142</v>
      </c>
      <c r="C14">
        <v>90</v>
      </c>
      <c r="D14">
        <f t="shared" si="0"/>
        <v>12</v>
      </c>
      <c r="E14" s="1">
        <v>41938</v>
      </c>
      <c r="F14">
        <f>J13+piastek4[[#This Row],[Ton kostak]]</f>
        <v>265</v>
      </c>
      <c r="G14">
        <f>K13+piastek4[[#This Row],[Ton orzech]]</f>
        <v>398</v>
      </c>
      <c r="H14">
        <f>L13+piastek4[[#This Row],[Ton mial]]</f>
        <v>97</v>
      </c>
      <c r="I14" t="str">
        <f>IF(piastek4[[#This Row],[mag koskta przed]] &lt; $P$1,IF(piastek4[[#This Row],[mag orzech przed]]&lt;$P$2, IF(piastek4[[#This Row],[mag mial przed]] &lt;$P$3, "-", "mial"), "orzech"),"kostka")</f>
        <v>kostka</v>
      </c>
      <c r="J14">
        <f>IF(piastek4[[#This Row],[Typ spalania]] = "kostka", piastek4[[#This Row],[mag koskta przed]]-$P$1, piastek4[[#This Row],[mag koskta przed]])</f>
        <v>65</v>
      </c>
      <c r="K14">
        <f>IF(piastek4[[#This Row],[Typ spalania]] = "orzech", piastek4[[#This Row],[mag orzech przed]]-$P$2, piastek4[[#This Row],[mag orzech przed]])</f>
        <v>398</v>
      </c>
      <c r="L14">
        <f>IF(piastek4[[#This Row],[Typ spalania]] = "mial", piastek4[[#This Row],[mag mial przed]]-$P$3, piastek4[[#This Row],[mag mial przed]])</f>
        <v>97</v>
      </c>
      <c r="O14">
        <v>12</v>
      </c>
      <c r="P14">
        <v>2696</v>
      </c>
      <c r="Q14">
        <v>2749</v>
      </c>
      <c r="R14">
        <v>1586</v>
      </c>
    </row>
    <row r="15" spans="1:18" x14ac:dyDescent="0.45">
      <c r="A15">
        <v>189</v>
      </c>
      <c r="B15">
        <v>28</v>
      </c>
      <c r="C15">
        <v>43</v>
      </c>
      <c r="D15">
        <f t="shared" si="0"/>
        <v>13</v>
      </c>
      <c r="E15" s="1">
        <v>41939</v>
      </c>
      <c r="F15">
        <f>J14+piastek4[[#This Row],[Ton kostak]]</f>
        <v>254</v>
      </c>
      <c r="G15">
        <f>K14+piastek4[[#This Row],[Ton orzech]]</f>
        <v>426</v>
      </c>
      <c r="H15">
        <f>L14+piastek4[[#This Row],[Ton mial]]</f>
        <v>140</v>
      </c>
      <c r="I15" t="str">
        <f>IF(piastek4[[#This Row],[mag koskta przed]] &lt; $P$1,IF(piastek4[[#This Row],[mag orzech przed]]&lt;$P$2, IF(piastek4[[#This Row],[mag mial przed]] &lt;$P$3, "-", "mial"), "orzech"),"kostka")</f>
        <v>kostka</v>
      </c>
      <c r="J15">
        <f>IF(piastek4[[#This Row],[Typ spalania]] = "kostka", piastek4[[#This Row],[mag koskta przed]]-$P$1, piastek4[[#This Row],[mag koskta przed]])</f>
        <v>54</v>
      </c>
      <c r="K15">
        <f>IF(piastek4[[#This Row],[Typ spalania]] = "orzech", piastek4[[#This Row],[mag orzech przed]]-$P$2, piastek4[[#This Row],[mag orzech przed]])</f>
        <v>426</v>
      </c>
      <c r="L15">
        <f>IF(piastek4[[#This Row],[Typ spalania]] = "mial", piastek4[[#This Row],[mag mial przed]]-$P$3, piastek4[[#This Row],[mag mial przed]])</f>
        <v>140</v>
      </c>
      <c r="O15" t="s">
        <v>19</v>
      </c>
    </row>
    <row r="16" spans="1:18" x14ac:dyDescent="0.45">
      <c r="A16">
        <v>140</v>
      </c>
      <c r="B16">
        <v>191</v>
      </c>
      <c r="C16">
        <v>40</v>
      </c>
      <c r="D16">
        <f t="shared" si="0"/>
        <v>14</v>
      </c>
      <c r="E16" s="1">
        <v>41940</v>
      </c>
      <c r="F16">
        <f>J15+piastek4[[#This Row],[Ton kostak]]</f>
        <v>194</v>
      </c>
      <c r="G16">
        <f>K15+piastek4[[#This Row],[Ton orzech]]</f>
        <v>617</v>
      </c>
      <c r="H16">
        <f>L15+piastek4[[#This Row],[Ton mial]]</f>
        <v>180</v>
      </c>
      <c r="I16" t="str">
        <f>IF(piastek4[[#This Row],[mag koskta przed]] &lt; $P$1,IF(piastek4[[#This Row],[mag orzech przed]]&lt;$P$2, IF(piastek4[[#This Row],[mag mial przed]] &lt;$P$3, "-", "mial"), "orzech"),"kostka")</f>
        <v>orzech</v>
      </c>
      <c r="J16">
        <f>IF(piastek4[[#This Row],[Typ spalania]] = "kostka", piastek4[[#This Row],[mag koskta przed]]-$P$1, piastek4[[#This Row],[mag koskta przed]])</f>
        <v>194</v>
      </c>
      <c r="K16">
        <f>IF(piastek4[[#This Row],[Typ spalania]] = "orzech", piastek4[[#This Row],[mag orzech przed]]-$P$2, piastek4[[#This Row],[mag orzech przed]])</f>
        <v>357</v>
      </c>
      <c r="L16">
        <f>IF(piastek4[[#This Row],[Typ spalania]] = "mial", piastek4[[#This Row],[mag mial przed]]-$P$3, piastek4[[#This Row],[mag mial przed]])</f>
        <v>180</v>
      </c>
      <c r="O16" t="s">
        <v>18</v>
      </c>
      <c r="P16">
        <v>17460</v>
      </c>
      <c r="Q16">
        <v>16804</v>
      </c>
      <c r="R16">
        <v>9215</v>
      </c>
    </row>
    <row r="17" spans="1:12" x14ac:dyDescent="0.45">
      <c r="A17">
        <v>167</v>
      </c>
      <c r="B17">
        <v>48</v>
      </c>
      <c r="C17">
        <v>30</v>
      </c>
      <c r="D17">
        <f t="shared" si="0"/>
        <v>15</v>
      </c>
      <c r="E17" s="1">
        <v>41941</v>
      </c>
      <c r="F17">
        <f>J16+piastek4[[#This Row],[Ton kostak]]</f>
        <v>361</v>
      </c>
      <c r="G17">
        <f>K16+piastek4[[#This Row],[Ton orzech]]</f>
        <v>405</v>
      </c>
      <c r="H17">
        <f>L16+piastek4[[#This Row],[Ton mial]]</f>
        <v>210</v>
      </c>
      <c r="I17" t="str">
        <f>IF(piastek4[[#This Row],[mag koskta przed]] &lt; $P$1,IF(piastek4[[#This Row],[mag orzech przed]]&lt;$P$2, IF(piastek4[[#This Row],[mag mial przed]] &lt;$P$3, "-", "mial"), "orzech"),"kostka")</f>
        <v>kostka</v>
      </c>
      <c r="J17">
        <f>IF(piastek4[[#This Row],[Typ spalania]] = "kostka", piastek4[[#This Row],[mag koskta przed]]-$P$1, piastek4[[#This Row],[mag koskta przed]])</f>
        <v>161</v>
      </c>
      <c r="K17">
        <f>IF(piastek4[[#This Row],[Typ spalania]] = "orzech", piastek4[[#This Row],[mag orzech przed]]-$P$2, piastek4[[#This Row],[mag orzech przed]])</f>
        <v>405</v>
      </c>
      <c r="L17">
        <f>IF(piastek4[[#This Row],[Typ spalania]] = "mial", piastek4[[#This Row],[mag mial przed]]-$P$3, piastek4[[#This Row],[mag mial przed]])</f>
        <v>210</v>
      </c>
    </row>
    <row r="18" spans="1:12" x14ac:dyDescent="0.45">
      <c r="A18">
        <v>0</v>
      </c>
      <c r="B18">
        <v>154</v>
      </c>
      <c r="C18">
        <v>68</v>
      </c>
      <c r="D18">
        <f t="shared" si="0"/>
        <v>16</v>
      </c>
      <c r="E18" s="1">
        <v>41942</v>
      </c>
      <c r="F18">
        <f>J17+piastek4[[#This Row],[Ton kostak]]</f>
        <v>161</v>
      </c>
      <c r="G18">
        <f>K17+piastek4[[#This Row],[Ton orzech]]</f>
        <v>559</v>
      </c>
      <c r="H18">
        <f>L17+piastek4[[#This Row],[Ton mial]]</f>
        <v>278</v>
      </c>
      <c r="I18" t="str">
        <f>IF(piastek4[[#This Row],[mag koskta przed]] &lt; $P$1,IF(piastek4[[#This Row],[mag orzech przed]]&lt;$P$2, IF(piastek4[[#This Row],[mag mial przed]] &lt;$P$3, "-", "mial"), "orzech"),"kostka")</f>
        <v>orzech</v>
      </c>
      <c r="J18">
        <f>IF(piastek4[[#This Row],[Typ spalania]] = "kostka", piastek4[[#This Row],[mag koskta przed]]-$P$1, piastek4[[#This Row],[mag koskta przed]])</f>
        <v>161</v>
      </c>
      <c r="K18">
        <f>IF(piastek4[[#This Row],[Typ spalania]] = "orzech", piastek4[[#This Row],[mag orzech przed]]-$P$2, piastek4[[#This Row],[mag orzech przed]])</f>
        <v>299</v>
      </c>
      <c r="L18">
        <f>IF(piastek4[[#This Row],[Typ spalania]] = "mial", piastek4[[#This Row],[mag mial przed]]-$P$3, piastek4[[#This Row],[mag mial przed]])</f>
        <v>278</v>
      </c>
    </row>
    <row r="19" spans="1:12" x14ac:dyDescent="0.45">
      <c r="A19">
        <v>61</v>
      </c>
      <c r="B19">
        <v>139</v>
      </c>
      <c r="C19">
        <v>77</v>
      </c>
      <c r="D19">
        <f t="shared" si="0"/>
        <v>17</v>
      </c>
      <c r="E19" s="1">
        <v>41943</v>
      </c>
      <c r="F19">
        <f>J18+piastek4[[#This Row],[Ton kostak]]</f>
        <v>222</v>
      </c>
      <c r="G19">
        <f>K18+piastek4[[#This Row],[Ton orzech]]</f>
        <v>438</v>
      </c>
      <c r="H19">
        <f>L18+piastek4[[#This Row],[Ton mial]]</f>
        <v>355</v>
      </c>
      <c r="I19" t="str">
        <f>IF(piastek4[[#This Row],[mag koskta przed]] &lt; $P$1,IF(piastek4[[#This Row],[mag orzech przed]]&lt;$P$2, IF(piastek4[[#This Row],[mag mial przed]] &lt;$P$3, "-", "mial"), "orzech"),"kostka")</f>
        <v>kostka</v>
      </c>
      <c r="J19">
        <f>IF(piastek4[[#This Row],[Typ spalania]] = "kostka", piastek4[[#This Row],[mag koskta przed]]-$P$1, piastek4[[#This Row],[mag koskta przed]])</f>
        <v>22</v>
      </c>
      <c r="K19">
        <f>IF(piastek4[[#This Row],[Typ spalania]] = "orzech", piastek4[[#This Row],[mag orzech przed]]-$P$2, piastek4[[#This Row],[mag orzech przed]])</f>
        <v>438</v>
      </c>
      <c r="L19">
        <f>IF(piastek4[[#This Row],[Typ spalania]] = "mial", piastek4[[#This Row],[mag mial przed]]-$P$3, piastek4[[#This Row],[mag mial przed]])</f>
        <v>355</v>
      </c>
    </row>
    <row r="20" spans="1:12" x14ac:dyDescent="0.45">
      <c r="A20">
        <v>18</v>
      </c>
      <c r="B20">
        <v>163</v>
      </c>
      <c r="C20">
        <v>75</v>
      </c>
      <c r="D20">
        <f t="shared" si="0"/>
        <v>18</v>
      </c>
      <c r="E20" s="1">
        <v>41944</v>
      </c>
      <c r="F20">
        <f>J19+piastek4[[#This Row],[Ton kostak]]</f>
        <v>40</v>
      </c>
      <c r="G20">
        <f>K19+piastek4[[#This Row],[Ton orzech]]</f>
        <v>601</v>
      </c>
      <c r="H20">
        <f>L19+piastek4[[#This Row],[Ton mial]]</f>
        <v>430</v>
      </c>
      <c r="I20" t="str">
        <f>IF(piastek4[[#This Row],[mag koskta przed]] &lt; $P$1,IF(piastek4[[#This Row],[mag orzech przed]]&lt;$P$2, IF(piastek4[[#This Row],[mag mial przed]] &lt;$P$3, "-", "mial"), "orzech"),"kostka")</f>
        <v>orzech</v>
      </c>
      <c r="J20">
        <f>IF(piastek4[[#This Row],[Typ spalania]] = "kostka", piastek4[[#This Row],[mag koskta przed]]-$P$1, piastek4[[#This Row],[mag koskta przed]])</f>
        <v>40</v>
      </c>
      <c r="K20">
        <f>IF(piastek4[[#This Row],[Typ spalania]] = "orzech", piastek4[[#This Row],[mag orzech przed]]-$P$2, piastek4[[#This Row],[mag orzech przed]])</f>
        <v>341</v>
      </c>
      <c r="L20">
        <f>IF(piastek4[[#This Row],[Typ spalania]] = "mial", piastek4[[#This Row],[mag mial przed]]-$P$3, piastek4[[#This Row],[mag mial przed]])</f>
        <v>430</v>
      </c>
    </row>
    <row r="21" spans="1:12" x14ac:dyDescent="0.45">
      <c r="A21">
        <v>43</v>
      </c>
      <c r="B21">
        <v>169</v>
      </c>
      <c r="C21">
        <v>0</v>
      </c>
      <c r="D21">
        <f t="shared" si="0"/>
        <v>19</v>
      </c>
      <c r="E21" s="1">
        <v>41945</v>
      </c>
      <c r="F21">
        <f>J20+piastek4[[#This Row],[Ton kostak]]</f>
        <v>83</v>
      </c>
      <c r="G21">
        <f>K20+piastek4[[#This Row],[Ton orzech]]</f>
        <v>510</v>
      </c>
      <c r="H21">
        <f>L20+piastek4[[#This Row],[Ton mial]]</f>
        <v>430</v>
      </c>
      <c r="I21" t="str">
        <f>IF(piastek4[[#This Row],[mag koskta przed]] &lt; $P$1,IF(piastek4[[#This Row],[mag orzech przed]]&lt;$P$2, IF(piastek4[[#This Row],[mag mial przed]] &lt;$P$3, "-", "mial"), "orzech"),"kostka")</f>
        <v>orzech</v>
      </c>
      <c r="J21">
        <f>IF(piastek4[[#This Row],[Typ spalania]] = "kostka", piastek4[[#This Row],[mag koskta przed]]-$P$1, piastek4[[#This Row],[mag koskta przed]])</f>
        <v>83</v>
      </c>
      <c r="K21">
        <f>IF(piastek4[[#This Row],[Typ spalania]] = "orzech", piastek4[[#This Row],[mag orzech przed]]-$P$2, piastek4[[#This Row],[mag orzech przed]])</f>
        <v>250</v>
      </c>
      <c r="L21">
        <f>IF(piastek4[[#This Row],[Typ spalania]] = "mial", piastek4[[#This Row],[mag mial przed]]-$P$3, piastek4[[#This Row],[mag mial przed]])</f>
        <v>430</v>
      </c>
    </row>
    <row r="22" spans="1:12" x14ac:dyDescent="0.45">
      <c r="A22">
        <v>160</v>
      </c>
      <c r="B22">
        <v>135</v>
      </c>
      <c r="C22">
        <v>34</v>
      </c>
      <c r="D22">
        <f t="shared" si="0"/>
        <v>20</v>
      </c>
      <c r="E22" s="1">
        <v>41946</v>
      </c>
      <c r="F22">
        <f>J21+piastek4[[#This Row],[Ton kostak]]</f>
        <v>243</v>
      </c>
      <c r="G22">
        <f>K21+piastek4[[#This Row],[Ton orzech]]</f>
        <v>385</v>
      </c>
      <c r="H22">
        <f>L21+piastek4[[#This Row],[Ton mial]]</f>
        <v>464</v>
      </c>
      <c r="I22" t="str">
        <f>IF(piastek4[[#This Row],[mag koskta przed]] &lt; $P$1,IF(piastek4[[#This Row],[mag orzech przed]]&lt;$P$2, IF(piastek4[[#This Row],[mag mial przed]] &lt;$P$3, "-", "mial"), "orzech"),"kostka")</f>
        <v>kostka</v>
      </c>
      <c r="J22">
        <f>IF(piastek4[[#This Row],[Typ spalania]] = "kostka", piastek4[[#This Row],[mag koskta przed]]-$P$1, piastek4[[#This Row],[mag koskta przed]])</f>
        <v>43</v>
      </c>
      <c r="K22">
        <f>IF(piastek4[[#This Row],[Typ spalania]] = "orzech", piastek4[[#This Row],[mag orzech przed]]-$P$2, piastek4[[#This Row],[mag orzech przed]])</f>
        <v>385</v>
      </c>
      <c r="L22">
        <f>IF(piastek4[[#This Row],[Typ spalania]] = "mial", piastek4[[#This Row],[mag mial przed]]-$P$3, piastek4[[#This Row],[mag mial przed]])</f>
        <v>464</v>
      </c>
    </row>
    <row r="23" spans="1:12" x14ac:dyDescent="0.45">
      <c r="A23">
        <v>150</v>
      </c>
      <c r="B23">
        <v>89</v>
      </c>
      <c r="C23">
        <v>17</v>
      </c>
      <c r="D23">
        <f t="shared" si="0"/>
        <v>21</v>
      </c>
      <c r="E23" s="1">
        <v>41947</v>
      </c>
      <c r="F23">
        <f>J22+piastek4[[#This Row],[Ton kostak]]</f>
        <v>193</v>
      </c>
      <c r="G23">
        <f>K22+piastek4[[#This Row],[Ton orzech]]</f>
        <v>474</v>
      </c>
      <c r="H23">
        <f>L22+piastek4[[#This Row],[Ton mial]]</f>
        <v>481</v>
      </c>
      <c r="I23" t="str">
        <f>IF(piastek4[[#This Row],[mag koskta przed]] &lt; $P$1,IF(piastek4[[#This Row],[mag orzech przed]]&lt;$P$2, IF(piastek4[[#This Row],[mag mial przed]] &lt;$P$3, "-", "mial"), "orzech"),"kostka")</f>
        <v>orzech</v>
      </c>
      <c r="J23">
        <f>IF(piastek4[[#This Row],[Typ spalania]] = "kostka", piastek4[[#This Row],[mag koskta przed]]-$P$1, piastek4[[#This Row],[mag koskta przed]])</f>
        <v>193</v>
      </c>
      <c r="K23">
        <f>IF(piastek4[[#This Row],[Typ spalania]] = "orzech", piastek4[[#This Row],[mag orzech przed]]-$P$2, piastek4[[#This Row],[mag orzech przed]])</f>
        <v>214</v>
      </c>
      <c r="L23">
        <f>IF(piastek4[[#This Row],[Typ spalania]] = "mial", piastek4[[#This Row],[mag mial przed]]-$P$3, piastek4[[#This Row],[mag mial przed]])</f>
        <v>481</v>
      </c>
    </row>
    <row r="24" spans="1:12" x14ac:dyDescent="0.45">
      <c r="A24">
        <v>57</v>
      </c>
      <c r="B24">
        <v>109</v>
      </c>
      <c r="C24">
        <v>93</v>
      </c>
      <c r="D24">
        <f t="shared" si="0"/>
        <v>22</v>
      </c>
      <c r="E24" s="1">
        <v>41948</v>
      </c>
      <c r="F24">
        <f>J23+piastek4[[#This Row],[Ton kostak]]</f>
        <v>250</v>
      </c>
      <c r="G24">
        <f>K23+piastek4[[#This Row],[Ton orzech]]</f>
        <v>323</v>
      </c>
      <c r="H24">
        <f>L23+piastek4[[#This Row],[Ton mial]]</f>
        <v>574</v>
      </c>
      <c r="I24" t="str">
        <f>IF(piastek4[[#This Row],[mag koskta przed]] &lt; $P$1,IF(piastek4[[#This Row],[mag orzech przed]]&lt;$P$2, IF(piastek4[[#This Row],[mag mial przed]] &lt;$P$3, "-", "mial"), "orzech"),"kostka")</f>
        <v>kostka</v>
      </c>
      <c r="J24">
        <f>IF(piastek4[[#This Row],[Typ spalania]] = "kostka", piastek4[[#This Row],[mag koskta przed]]-$P$1, piastek4[[#This Row],[mag koskta przed]])</f>
        <v>50</v>
      </c>
      <c r="K24">
        <f>IF(piastek4[[#This Row],[Typ spalania]] = "orzech", piastek4[[#This Row],[mag orzech przed]]-$P$2, piastek4[[#This Row],[mag orzech przed]])</f>
        <v>323</v>
      </c>
      <c r="L24">
        <f>IF(piastek4[[#This Row],[Typ spalania]] = "mial", piastek4[[#This Row],[mag mial przed]]-$P$3, piastek4[[#This Row],[mag mial przed]])</f>
        <v>574</v>
      </c>
    </row>
    <row r="25" spans="1:12" x14ac:dyDescent="0.45">
      <c r="A25">
        <v>62</v>
      </c>
      <c r="B25">
        <v>80</v>
      </c>
      <c r="C25">
        <v>62</v>
      </c>
      <c r="D25">
        <f t="shared" si="0"/>
        <v>23</v>
      </c>
      <c r="E25" s="1">
        <v>41949</v>
      </c>
      <c r="F25">
        <f>J24+piastek4[[#This Row],[Ton kostak]]</f>
        <v>112</v>
      </c>
      <c r="G25">
        <f>K24+piastek4[[#This Row],[Ton orzech]]</f>
        <v>403</v>
      </c>
      <c r="H25">
        <f>L24+piastek4[[#This Row],[Ton mial]]</f>
        <v>636</v>
      </c>
      <c r="I25" t="str">
        <f>IF(piastek4[[#This Row],[mag koskta przed]] &lt; $P$1,IF(piastek4[[#This Row],[mag orzech przed]]&lt;$P$2, IF(piastek4[[#This Row],[mag mial przed]] &lt;$P$3, "-", "mial"), "orzech"),"kostka")</f>
        <v>orzech</v>
      </c>
      <c r="J25">
        <f>IF(piastek4[[#This Row],[Typ spalania]] = "kostka", piastek4[[#This Row],[mag koskta przed]]-$P$1, piastek4[[#This Row],[mag koskta przed]])</f>
        <v>112</v>
      </c>
      <c r="K25">
        <f>IF(piastek4[[#This Row],[Typ spalania]] = "orzech", piastek4[[#This Row],[mag orzech przed]]-$P$2, piastek4[[#This Row],[mag orzech przed]])</f>
        <v>143</v>
      </c>
      <c r="L25">
        <f>IF(piastek4[[#This Row],[Typ spalania]] = "mial", piastek4[[#This Row],[mag mial przed]]-$P$3, piastek4[[#This Row],[mag mial przed]])</f>
        <v>636</v>
      </c>
    </row>
    <row r="26" spans="1:12" x14ac:dyDescent="0.45">
      <c r="A26">
        <v>162</v>
      </c>
      <c r="B26">
        <v>62</v>
      </c>
      <c r="C26">
        <v>88</v>
      </c>
      <c r="D26">
        <f t="shared" si="0"/>
        <v>24</v>
      </c>
      <c r="E26" s="1">
        <v>41950</v>
      </c>
      <c r="F26">
        <f>J25+piastek4[[#This Row],[Ton kostak]]</f>
        <v>274</v>
      </c>
      <c r="G26">
        <f>K25+piastek4[[#This Row],[Ton orzech]]</f>
        <v>205</v>
      </c>
      <c r="H26">
        <f>L25+piastek4[[#This Row],[Ton mial]]</f>
        <v>724</v>
      </c>
      <c r="I26" t="str">
        <f>IF(piastek4[[#This Row],[mag koskta przed]] &lt; $P$1,IF(piastek4[[#This Row],[mag orzech przed]]&lt;$P$2, IF(piastek4[[#This Row],[mag mial przed]] &lt;$P$3, "-", "mial"), "orzech"),"kostka")</f>
        <v>kostka</v>
      </c>
      <c r="J26">
        <f>IF(piastek4[[#This Row],[Typ spalania]] = "kostka", piastek4[[#This Row],[mag koskta przed]]-$P$1, piastek4[[#This Row],[mag koskta przed]])</f>
        <v>74</v>
      </c>
      <c r="K26">
        <f>IF(piastek4[[#This Row],[Typ spalania]] = "orzech", piastek4[[#This Row],[mag orzech przed]]-$P$2, piastek4[[#This Row],[mag orzech przed]])</f>
        <v>205</v>
      </c>
      <c r="L26">
        <f>IF(piastek4[[#This Row],[Typ spalania]] = "mial", piastek4[[#This Row],[mag mial przed]]-$P$3, piastek4[[#This Row],[mag mial przed]])</f>
        <v>724</v>
      </c>
    </row>
    <row r="27" spans="1:12" x14ac:dyDescent="0.45">
      <c r="A27">
        <v>142</v>
      </c>
      <c r="B27">
        <v>79</v>
      </c>
      <c r="C27">
        <v>76</v>
      </c>
      <c r="D27">
        <f t="shared" si="0"/>
        <v>25</v>
      </c>
      <c r="E27" s="1">
        <v>41951</v>
      </c>
      <c r="F27">
        <f>J26+piastek4[[#This Row],[Ton kostak]]</f>
        <v>216</v>
      </c>
      <c r="G27">
        <f>K26+piastek4[[#This Row],[Ton orzech]]</f>
        <v>284</v>
      </c>
      <c r="H27">
        <f>L26+piastek4[[#This Row],[Ton mial]]</f>
        <v>800</v>
      </c>
      <c r="I27" t="str">
        <f>IF(piastek4[[#This Row],[mag koskta przed]] &lt; $P$1,IF(piastek4[[#This Row],[mag orzech przed]]&lt;$P$2, IF(piastek4[[#This Row],[mag mial przed]] &lt;$P$3, "-", "mial"), "orzech"),"kostka")</f>
        <v>kostka</v>
      </c>
      <c r="J27">
        <f>IF(piastek4[[#This Row],[Typ spalania]] = "kostka", piastek4[[#This Row],[mag koskta przed]]-$P$1, piastek4[[#This Row],[mag koskta przed]])</f>
        <v>16</v>
      </c>
      <c r="K27">
        <f>IF(piastek4[[#This Row],[Typ spalania]] = "orzech", piastek4[[#This Row],[mag orzech przed]]-$P$2, piastek4[[#This Row],[mag orzech przed]])</f>
        <v>284</v>
      </c>
      <c r="L27">
        <f>IF(piastek4[[#This Row],[Typ spalania]] = "mial", piastek4[[#This Row],[mag mial przed]]-$P$3, piastek4[[#This Row],[mag mial przed]])</f>
        <v>800</v>
      </c>
    </row>
    <row r="28" spans="1:12" x14ac:dyDescent="0.45">
      <c r="A28">
        <v>7</v>
      </c>
      <c r="B28">
        <v>30</v>
      </c>
      <c r="C28">
        <v>68</v>
      </c>
      <c r="D28">
        <f t="shared" si="0"/>
        <v>26</v>
      </c>
      <c r="E28" s="1">
        <v>41952</v>
      </c>
      <c r="F28">
        <f>J27+piastek4[[#This Row],[Ton kostak]]</f>
        <v>23</v>
      </c>
      <c r="G28">
        <f>K27+piastek4[[#This Row],[Ton orzech]]</f>
        <v>314</v>
      </c>
      <c r="H28">
        <f>L27+piastek4[[#This Row],[Ton mial]]</f>
        <v>868</v>
      </c>
      <c r="I28" t="str">
        <f>IF(piastek4[[#This Row],[mag koskta przed]] &lt; $P$1,IF(piastek4[[#This Row],[mag orzech przed]]&lt;$P$2, IF(piastek4[[#This Row],[mag mial przed]] &lt;$P$3, "-", "mial"), "orzech"),"kostka")</f>
        <v>orzech</v>
      </c>
      <c r="J28">
        <f>IF(piastek4[[#This Row],[Typ spalania]] = "kostka", piastek4[[#This Row],[mag koskta przed]]-$P$1, piastek4[[#This Row],[mag koskta przed]])</f>
        <v>23</v>
      </c>
      <c r="K28">
        <f>IF(piastek4[[#This Row],[Typ spalania]] = "orzech", piastek4[[#This Row],[mag orzech przed]]-$P$2, piastek4[[#This Row],[mag orzech przed]])</f>
        <v>54</v>
      </c>
      <c r="L28">
        <f>IF(piastek4[[#This Row],[Typ spalania]] = "mial", piastek4[[#This Row],[mag mial przed]]-$P$3, piastek4[[#This Row],[mag mial przed]])</f>
        <v>868</v>
      </c>
    </row>
    <row r="29" spans="1:12" x14ac:dyDescent="0.45">
      <c r="A29">
        <v>116</v>
      </c>
      <c r="B29">
        <v>6</v>
      </c>
      <c r="C29">
        <v>88</v>
      </c>
      <c r="D29">
        <f t="shared" si="0"/>
        <v>27</v>
      </c>
      <c r="E29" s="1">
        <v>41953</v>
      </c>
      <c r="F29">
        <f>J28+piastek4[[#This Row],[Ton kostak]]</f>
        <v>139</v>
      </c>
      <c r="G29">
        <f>K28+piastek4[[#This Row],[Ton orzech]]</f>
        <v>60</v>
      </c>
      <c r="H29">
        <f>L28+piastek4[[#This Row],[Ton mial]]</f>
        <v>956</v>
      </c>
      <c r="I29" t="str">
        <f>IF(piastek4[[#This Row],[mag koskta przed]] &lt; $P$1,IF(piastek4[[#This Row],[mag orzech przed]]&lt;$P$2, IF(piastek4[[#This Row],[mag mial przed]] &lt;$P$3, "-", "mial"), "orzech"),"kostka")</f>
        <v>mial</v>
      </c>
      <c r="J29">
        <f>IF(piastek4[[#This Row],[Typ spalania]] = "kostka", piastek4[[#This Row],[mag koskta przed]]-$P$1, piastek4[[#This Row],[mag koskta przed]])</f>
        <v>139</v>
      </c>
      <c r="K29">
        <f>IF(piastek4[[#This Row],[Typ spalania]] = "orzech", piastek4[[#This Row],[mag orzech przed]]-$P$2, piastek4[[#This Row],[mag orzech przed]])</f>
        <v>60</v>
      </c>
      <c r="L29">
        <f>IF(piastek4[[#This Row],[Typ spalania]] = "mial", piastek4[[#This Row],[mag mial przed]]-$P$3, piastek4[[#This Row],[mag mial przed]])</f>
        <v>636</v>
      </c>
    </row>
    <row r="30" spans="1:12" x14ac:dyDescent="0.45">
      <c r="A30">
        <v>0</v>
      </c>
      <c r="B30">
        <v>1</v>
      </c>
      <c r="C30">
        <v>47</v>
      </c>
      <c r="D30">
        <f t="shared" si="0"/>
        <v>28</v>
      </c>
      <c r="E30" s="1">
        <v>41954</v>
      </c>
      <c r="F30">
        <f>J29+piastek4[[#This Row],[Ton kostak]]</f>
        <v>139</v>
      </c>
      <c r="G30">
        <f>K29+piastek4[[#This Row],[Ton orzech]]</f>
        <v>61</v>
      </c>
      <c r="H30">
        <f>L29+piastek4[[#This Row],[Ton mial]]</f>
        <v>683</v>
      </c>
      <c r="I30" t="str">
        <f>IF(piastek4[[#This Row],[mag koskta przed]] &lt; $P$1,IF(piastek4[[#This Row],[mag orzech przed]]&lt;$P$2, IF(piastek4[[#This Row],[mag mial przed]] &lt;$P$3, "-", "mial"), "orzech"),"kostka")</f>
        <v>mial</v>
      </c>
      <c r="J30">
        <f>IF(piastek4[[#This Row],[Typ spalania]] = "kostka", piastek4[[#This Row],[mag koskta przed]]-$P$1, piastek4[[#This Row],[mag koskta przed]])</f>
        <v>139</v>
      </c>
      <c r="K30">
        <f>IF(piastek4[[#This Row],[Typ spalania]] = "orzech", piastek4[[#This Row],[mag orzech przed]]-$P$2, piastek4[[#This Row],[mag orzech przed]])</f>
        <v>61</v>
      </c>
      <c r="L30">
        <f>IF(piastek4[[#This Row],[Typ spalania]] = "mial", piastek4[[#This Row],[mag mial przed]]-$P$3, piastek4[[#This Row],[mag mial przed]])</f>
        <v>363</v>
      </c>
    </row>
    <row r="31" spans="1:12" x14ac:dyDescent="0.45">
      <c r="A31">
        <v>78</v>
      </c>
      <c r="B31">
        <v>84</v>
      </c>
      <c r="C31">
        <v>16</v>
      </c>
      <c r="D31">
        <f t="shared" si="0"/>
        <v>29</v>
      </c>
      <c r="E31" s="1">
        <v>41955</v>
      </c>
      <c r="F31">
        <f>J30+piastek4[[#This Row],[Ton kostak]]</f>
        <v>217</v>
      </c>
      <c r="G31">
        <f>K30+piastek4[[#This Row],[Ton orzech]]</f>
        <v>145</v>
      </c>
      <c r="H31">
        <f>L30+piastek4[[#This Row],[Ton mial]]</f>
        <v>379</v>
      </c>
      <c r="I31" t="str">
        <f>IF(piastek4[[#This Row],[mag koskta przed]] &lt; $P$1,IF(piastek4[[#This Row],[mag orzech przed]]&lt;$P$2, IF(piastek4[[#This Row],[mag mial przed]] &lt;$P$3, "-", "mial"), "orzech"),"kostka")</f>
        <v>kostka</v>
      </c>
      <c r="J31">
        <f>IF(piastek4[[#This Row],[Typ spalania]] = "kostka", piastek4[[#This Row],[mag koskta przed]]-$P$1, piastek4[[#This Row],[mag koskta przed]])</f>
        <v>17</v>
      </c>
      <c r="K31">
        <f>IF(piastek4[[#This Row],[Typ spalania]] = "orzech", piastek4[[#This Row],[mag orzech przed]]-$P$2, piastek4[[#This Row],[mag orzech przed]])</f>
        <v>145</v>
      </c>
      <c r="L31">
        <f>IF(piastek4[[#This Row],[Typ spalania]] = "mial", piastek4[[#This Row],[mag mial przed]]-$P$3, piastek4[[#This Row],[mag mial przed]])</f>
        <v>379</v>
      </c>
    </row>
    <row r="32" spans="1:12" x14ac:dyDescent="0.45">
      <c r="A32">
        <v>112</v>
      </c>
      <c r="B32">
        <v>140</v>
      </c>
      <c r="C32">
        <v>97</v>
      </c>
      <c r="D32">
        <f t="shared" si="0"/>
        <v>30</v>
      </c>
      <c r="E32" s="1">
        <v>41956</v>
      </c>
      <c r="F32">
        <f>J31+piastek4[[#This Row],[Ton kostak]]</f>
        <v>129</v>
      </c>
      <c r="G32">
        <f>K31+piastek4[[#This Row],[Ton orzech]]</f>
        <v>285</v>
      </c>
      <c r="H32">
        <f>L31+piastek4[[#This Row],[Ton mial]]</f>
        <v>476</v>
      </c>
      <c r="I32" t="str">
        <f>IF(piastek4[[#This Row],[mag koskta przed]] &lt; $P$1,IF(piastek4[[#This Row],[mag orzech przed]]&lt;$P$2, IF(piastek4[[#This Row],[mag mial przed]] &lt;$P$3, "-", "mial"), "orzech"),"kostka")</f>
        <v>orzech</v>
      </c>
      <c r="J32">
        <f>IF(piastek4[[#This Row],[Typ spalania]] = "kostka", piastek4[[#This Row],[mag koskta przed]]-$P$1, piastek4[[#This Row],[mag koskta przed]])</f>
        <v>129</v>
      </c>
      <c r="K32">
        <f>IF(piastek4[[#This Row],[Typ spalania]] = "orzech", piastek4[[#This Row],[mag orzech przed]]-$P$2, piastek4[[#This Row],[mag orzech przed]])</f>
        <v>25</v>
      </c>
      <c r="L32">
        <f>IF(piastek4[[#This Row],[Typ spalania]] = "mial", piastek4[[#This Row],[mag mial przed]]-$P$3, piastek4[[#This Row],[mag mial przed]])</f>
        <v>476</v>
      </c>
    </row>
    <row r="33" spans="1:12" x14ac:dyDescent="0.45">
      <c r="A33">
        <v>109</v>
      </c>
      <c r="B33">
        <v>74</v>
      </c>
      <c r="C33">
        <v>53</v>
      </c>
      <c r="D33">
        <f t="shared" si="0"/>
        <v>31</v>
      </c>
      <c r="E33" s="1">
        <v>41957</v>
      </c>
      <c r="F33">
        <f>J32+piastek4[[#This Row],[Ton kostak]]</f>
        <v>238</v>
      </c>
      <c r="G33">
        <f>K32+piastek4[[#This Row],[Ton orzech]]</f>
        <v>99</v>
      </c>
      <c r="H33">
        <f>L32+piastek4[[#This Row],[Ton mial]]</f>
        <v>529</v>
      </c>
      <c r="I33" t="str">
        <f>IF(piastek4[[#This Row],[mag koskta przed]] &lt; $P$1,IF(piastek4[[#This Row],[mag orzech przed]]&lt;$P$2, IF(piastek4[[#This Row],[mag mial przed]] &lt;$P$3, "-", "mial"), "orzech"),"kostka")</f>
        <v>kostka</v>
      </c>
      <c r="J33">
        <f>IF(piastek4[[#This Row],[Typ spalania]] = "kostka", piastek4[[#This Row],[mag koskta przed]]-$P$1, piastek4[[#This Row],[mag koskta przed]])</f>
        <v>38</v>
      </c>
      <c r="K33">
        <f>IF(piastek4[[#This Row],[Typ spalania]] = "orzech", piastek4[[#This Row],[mag orzech przed]]-$P$2, piastek4[[#This Row],[mag orzech przed]])</f>
        <v>99</v>
      </c>
      <c r="L33">
        <f>IF(piastek4[[#This Row],[Typ spalania]] = "mial", piastek4[[#This Row],[mag mial przed]]-$P$3, piastek4[[#This Row],[mag mial przed]])</f>
        <v>529</v>
      </c>
    </row>
    <row r="34" spans="1:12" x14ac:dyDescent="0.45">
      <c r="A34">
        <v>121</v>
      </c>
      <c r="B34">
        <v>77</v>
      </c>
      <c r="C34">
        <v>70</v>
      </c>
      <c r="D34">
        <f t="shared" si="0"/>
        <v>32</v>
      </c>
      <c r="E34" s="1">
        <v>41958</v>
      </c>
      <c r="F34">
        <f>J33+piastek4[[#This Row],[Ton kostak]]</f>
        <v>159</v>
      </c>
      <c r="G34">
        <f>K33+piastek4[[#This Row],[Ton orzech]]</f>
        <v>176</v>
      </c>
      <c r="H34">
        <f>L33+piastek4[[#This Row],[Ton mial]]</f>
        <v>599</v>
      </c>
      <c r="I34" t="str">
        <f>IF(piastek4[[#This Row],[mag koskta przed]] &lt; $P$1,IF(piastek4[[#This Row],[mag orzech przed]]&lt;$P$2, IF(piastek4[[#This Row],[mag mial przed]] &lt;$P$3, "-", "mial"), "orzech"),"kostka")</f>
        <v>mial</v>
      </c>
      <c r="J34">
        <f>IF(piastek4[[#This Row],[Typ spalania]] = "kostka", piastek4[[#This Row],[mag koskta przed]]-$P$1, piastek4[[#This Row],[mag koskta przed]])</f>
        <v>159</v>
      </c>
      <c r="K34">
        <f>IF(piastek4[[#This Row],[Typ spalania]] = "orzech", piastek4[[#This Row],[mag orzech przed]]-$P$2, piastek4[[#This Row],[mag orzech przed]])</f>
        <v>176</v>
      </c>
      <c r="L34">
        <f>IF(piastek4[[#This Row],[Typ spalania]] = "mial", piastek4[[#This Row],[mag mial przed]]-$P$3, piastek4[[#This Row],[mag mial przed]])</f>
        <v>279</v>
      </c>
    </row>
    <row r="35" spans="1:12" x14ac:dyDescent="0.45">
      <c r="A35">
        <v>106</v>
      </c>
      <c r="B35">
        <v>89</v>
      </c>
      <c r="C35">
        <v>75</v>
      </c>
      <c r="D35">
        <f t="shared" si="0"/>
        <v>33</v>
      </c>
      <c r="E35" s="1">
        <v>41959</v>
      </c>
      <c r="F35">
        <f>J34+piastek4[[#This Row],[Ton kostak]]</f>
        <v>265</v>
      </c>
      <c r="G35">
        <f>K34+piastek4[[#This Row],[Ton orzech]]</f>
        <v>265</v>
      </c>
      <c r="H35">
        <f>L34+piastek4[[#This Row],[Ton mial]]</f>
        <v>354</v>
      </c>
      <c r="I35" t="str">
        <f>IF(piastek4[[#This Row],[mag koskta przed]] &lt; $P$1,IF(piastek4[[#This Row],[mag orzech przed]]&lt;$P$2, IF(piastek4[[#This Row],[mag mial przed]] &lt;$P$3, "-", "mial"), "orzech"),"kostka")</f>
        <v>kostka</v>
      </c>
      <c r="J35">
        <f>IF(piastek4[[#This Row],[Typ spalania]] = "kostka", piastek4[[#This Row],[mag koskta przed]]-$P$1, piastek4[[#This Row],[mag koskta przed]])</f>
        <v>65</v>
      </c>
      <c r="K35">
        <f>IF(piastek4[[#This Row],[Typ spalania]] = "orzech", piastek4[[#This Row],[mag orzech przed]]-$P$2, piastek4[[#This Row],[mag orzech przed]])</f>
        <v>265</v>
      </c>
      <c r="L35">
        <f>IF(piastek4[[#This Row],[Typ spalania]] = "mial", piastek4[[#This Row],[mag mial przed]]-$P$3, piastek4[[#This Row],[mag mial przed]])</f>
        <v>354</v>
      </c>
    </row>
    <row r="36" spans="1:12" x14ac:dyDescent="0.45">
      <c r="A36">
        <v>57</v>
      </c>
      <c r="B36">
        <v>119</v>
      </c>
      <c r="C36">
        <v>64</v>
      </c>
      <c r="D36">
        <f t="shared" si="0"/>
        <v>34</v>
      </c>
      <c r="E36" s="1">
        <v>41960</v>
      </c>
      <c r="F36">
        <f>J35+piastek4[[#This Row],[Ton kostak]]</f>
        <v>122</v>
      </c>
      <c r="G36">
        <f>K35+piastek4[[#This Row],[Ton orzech]]</f>
        <v>384</v>
      </c>
      <c r="H36">
        <f>L35+piastek4[[#This Row],[Ton mial]]</f>
        <v>418</v>
      </c>
      <c r="I36" t="str">
        <f>IF(piastek4[[#This Row],[mag koskta przed]] &lt; $P$1,IF(piastek4[[#This Row],[mag orzech przed]]&lt;$P$2, IF(piastek4[[#This Row],[mag mial przed]] &lt;$P$3, "-", "mial"), "orzech"),"kostka")</f>
        <v>orzech</v>
      </c>
      <c r="J36">
        <f>IF(piastek4[[#This Row],[Typ spalania]] = "kostka", piastek4[[#This Row],[mag koskta przed]]-$P$1, piastek4[[#This Row],[mag koskta przed]])</f>
        <v>122</v>
      </c>
      <c r="K36">
        <f>IF(piastek4[[#This Row],[Typ spalania]] = "orzech", piastek4[[#This Row],[mag orzech przed]]-$P$2, piastek4[[#This Row],[mag orzech przed]])</f>
        <v>124</v>
      </c>
      <c r="L36">
        <f>IF(piastek4[[#This Row],[Typ spalania]] = "mial", piastek4[[#This Row],[mag mial przed]]-$P$3, piastek4[[#This Row],[mag mial przed]])</f>
        <v>418</v>
      </c>
    </row>
    <row r="37" spans="1:12" x14ac:dyDescent="0.45">
      <c r="A37">
        <v>26</v>
      </c>
      <c r="B37">
        <v>87</v>
      </c>
      <c r="C37">
        <v>84</v>
      </c>
      <c r="D37">
        <f t="shared" si="0"/>
        <v>35</v>
      </c>
      <c r="E37" s="1">
        <v>41961</v>
      </c>
      <c r="F37">
        <f>J36+piastek4[[#This Row],[Ton kostak]]</f>
        <v>148</v>
      </c>
      <c r="G37">
        <f>K36+piastek4[[#This Row],[Ton orzech]]</f>
        <v>211</v>
      </c>
      <c r="H37">
        <f>L36+piastek4[[#This Row],[Ton mial]]</f>
        <v>502</v>
      </c>
      <c r="I37" t="str">
        <f>IF(piastek4[[#This Row],[mag koskta przed]] &lt; $P$1,IF(piastek4[[#This Row],[mag orzech przed]]&lt;$P$2, IF(piastek4[[#This Row],[mag mial przed]] &lt;$P$3, "-", "mial"), "orzech"),"kostka")</f>
        <v>mial</v>
      </c>
      <c r="J37">
        <f>IF(piastek4[[#This Row],[Typ spalania]] = "kostka", piastek4[[#This Row],[mag koskta przed]]-$P$1, piastek4[[#This Row],[mag koskta przed]])</f>
        <v>148</v>
      </c>
      <c r="K37">
        <f>IF(piastek4[[#This Row],[Typ spalania]] = "orzech", piastek4[[#This Row],[mag orzech przed]]-$P$2, piastek4[[#This Row],[mag orzech przed]])</f>
        <v>211</v>
      </c>
      <c r="L37">
        <f>IF(piastek4[[#This Row],[Typ spalania]] = "mial", piastek4[[#This Row],[mag mial przed]]-$P$3, piastek4[[#This Row],[mag mial przed]])</f>
        <v>182</v>
      </c>
    </row>
    <row r="38" spans="1:12" x14ac:dyDescent="0.45">
      <c r="A38">
        <v>79</v>
      </c>
      <c r="B38">
        <v>171</v>
      </c>
      <c r="C38">
        <v>75</v>
      </c>
      <c r="D38">
        <f t="shared" si="0"/>
        <v>36</v>
      </c>
      <c r="E38" s="1">
        <v>41962</v>
      </c>
      <c r="F38">
        <f>J37+piastek4[[#This Row],[Ton kostak]]</f>
        <v>227</v>
      </c>
      <c r="G38">
        <f>K37+piastek4[[#This Row],[Ton orzech]]</f>
        <v>382</v>
      </c>
      <c r="H38">
        <f>L37+piastek4[[#This Row],[Ton mial]]</f>
        <v>257</v>
      </c>
      <c r="I38" t="str">
        <f>IF(piastek4[[#This Row],[mag koskta przed]] &lt; $P$1,IF(piastek4[[#This Row],[mag orzech przed]]&lt;$P$2, IF(piastek4[[#This Row],[mag mial przed]] &lt;$P$3, "-", "mial"), "orzech"),"kostka")</f>
        <v>kostka</v>
      </c>
      <c r="J38">
        <f>IF(piastek4[[#This Row],[Typ spalania]] = "kostka", piastek4[[#This Row],[mag koskta przed]]-$P$1, piastek4[[#This Row],[mag koskta przed]])</f>
        <v>27</v>
      </c>
      <c r="K38">
        <f>IF(piastek4[[#This Row],[Typ spalania]] = "orzech", piastek4[[#This Row],[mag orzech przed]]-$P$2, piastek4[[#This Row],[mag orzech przed]])</f>
        <v>382</v>
      </c>
      <c r="L38">
        <f>IF(piastek4[[#This Row],[Typ spalania]] = "mial", piastek4[[#This Row],[mag mial przed]]-$P$3, piastek4[[#This Row],[mag mial przed]])</f>
        <v>257</v>
      </c>
    </row>
    <row r="39" spans="1:12" x14ac:dyDescent="0.45">
      <c r="A39">
        <v>192</v>
      </c>
      <c r="B39">
        <v>151</v>
      </c>
      <c r="C39">
        <v>45</v>
      </c>
      <c r="D39">
        <f t="shared" si="0"/>
        <v>37</v>
      </c>
      <c r="E39" s="1">
        <v>41963</v>
      </c>
      <c r="F39">
        <f>J38+piastek4[[#This Row],[Ton kostak]]</f>
        <v>219</v>
      </c>
      <c r="G39">
        <f>K38+piastek4[[#This Row],[Ton orzech]]</f>
        <v>533</v>
      </c>
      <c r="H39">
        <f>L38+piastek4[[#This Row],[Ton mial]]</f>
        <v>302</v>
      </c>
      <c r="I39" t="str">
        <f>IF(piastek4[[#This Row],[mag koskta przed]] &lt; $P$1,IF(piastek4[[#This Row],[mag orzech przed]]&lt;$P$2, IF(piastek4[[#This Row],[mag mial przed]] &lt;$P$3, "-", "mial"), "orzech"),"kostka")</f>
        <v>kostka</v>
      </c>
      <c r="J39">
        <f>IF(piastek4[[#This Row],[Typ spalania]] = "kostka", piastek4[[#This Row],[mag koskta przed]]-$P$1, piastek4[[#This Row],[mag koskta przed]])</f>
        <v>19</v>
      </c>
      <c r="K39">
        <f>IF(piastek4[[#This Row],[Typ spalania]] = "orzech", piastek4[[#This Row],[mag orzech przed]]-$P$2, piastek4[[#This Row],[mag orzech przed]])</f>
        <v>533</v>
      </c>
      <c r="L39">
        <f>IF(piastek4[[#This Row],[Typ spalania]] = "mial", piastek4[[#This Row],[mag mial przed]]-$P$3, piastek4[[#This Row],[mag mial przed]])</f>
        <v>302</v>
      </c>
    </row>
    <row r="40" spans="1:12" x14ac:dyDescent="0.45">
      <c r="A40">
        <v>9</v>
      </c>
      <c r="B40">
        <v>64</v>
      </c>
      <c r="C40">
        <v>22</v>
      </c>
      <c r="D40">
        <f t="shared" si="0"/>
        <v>38</v>
      </c>
      <c r="E40" s="1">
        <v>41964</v>
      </c>
      <c r="F40">
        <f>J39+piastek4[[#This Row],[Ton kostak]]</f>
        <v>28</v>
      </c>
      <c r="G40">
        <f>K39+piastek4[[#This Row],[Ton orzech]]</f>
        <v>597</v>
      </c>
      <c r="H40">
        <f>L39+piastek4[[#This Row],[Ton mial]]</f>
        <v>324</v>
      </c>
      <c r="I40" t="str">
        <f>IF(piastek4[[#This Row],[mag koskta przed]] &lt; $P$1,IF(piastek4[[#This Row],[mag orzech przed]]&lt;$P$2, IF(piastek4[[#This Row],[mag mial przed]] &lt;$P$3, "-", "mial"), "orzech"),"kostka")</f>
        <v>orzech</v>
      </c>
      <c r="J40">
        <f>IF(piastek4[[#This Row],[Typ spalania]] = "kostka", piastek4[[#This Row],[mag koskta przed]]-$P$1, piastek4[[#This Row],[mag koskta przed]])</f>
        <v>28</v>
      </c>
      <c r="K40">
        <f>IF(piastek4[[#This Row],[Typ spalania]] = "orzech", piastek4[[#This Row],[mag orzech przed]]-$P$2, piastek4[[#This Row],[mag orzech przed]])</f>
        <v>337</v>
      </c>
      <c r="L40">
        <f>IF(piastek4[[#This Row],[Typ spalania]] = "mial", piastek4[[#This Row],[mag mial przed]]-$P$3, piastek4[[#This Row],[mag mial przed]])</f>
        <v>324</v>
      </c>
    </row>
    <row r="41" spans="1:12" x14ac:dyDescent="0.45">
      <c r="A41">
        <v>123</v>
      </c>
      <c r="B41">
        <v>150</v>
      </c>
      <c r="C41">
        <v>10</v>
      </c>
      <c r="D41">
        <f t="shared" si="0"/>
        <v>39</v>
      </c>
      <c r="E41" s="1">
        <v>41965</v>
      </c>
      <c r="F41">
        <f>J40+piastek4[[#This Row],[Ton kostak]]</f>
        <v>151</v>
      </c>
      <c r="G41">
        <f>K40+piastek4[[#This Row],[Ton orzech]]</f>
        <v>487</v>
      </c>
      <c r="H41">
        <f>L40+piastek4[[#This Row],[Ton mial]]</f>
        <v>334</v>
      </c>
      <c r="I41" t="str">
        <f>IF(piastek4[[#This Row],[mag koskta przed]] &lt; $P$1,IF(piastek4[[#This Row],[mag orzech przed]]&lt;$P$2, IF(piastek4[[#This Row],[mag mial przed]] &lt;$P$3, "-", "mial"), "orzech"),"kostka")</f>
        <v>orzech</v>
      </c>
      <c r="J41">
        <f>IF(piastek4[[#This Row],[Typ spalania]] = "kostka", piastek4[[#This Row],[mag koskta przed]]-$P$1, piastek4[[#This Row],[mag koskta przed]])</f>
        <v>151</v>
      </c>
      <c r="K41">
        <f>IF(piastek4[[#This Row],[Typ spalania]] = "orzech", piastek4[[#This Row],[mag orzech przed]]-$P$2, piastek4[[#This Row],[mag orzech przed]])</f>
        <v>227</v>
      </c>
      <c r="L41">
        <f>IF(piastek4[[#This Row],[Typ spalania]] = "mial", piastek4[[#This Row],[mag mial przed]]-$P$3, piastek4[[#This Row],[mag mial przed]])</f>
        <v>334</v>
      </c>
    </row>
    <row r="42" spans="1:12" x14ac:dyDescent="0.45">
      <c r="A42">
        <v>87</v>
      </c>
      <c r="B42">
        <v>123</v>
      </c>
      <c r="C42">
        <v>33</v>
      </c>
      <c r="D42">
        <f t="shared" si="0"/>
        <v>40</v>
      </c>
      <c r="E42" s="1">
        <v>41966</v>
      </c>
      <c r="F42">
        <f>J41+piastek4[[#This Row],[Ton kostak]]</f>
        <v>238</v>
      </c>
      <c r="G42">
        <f>K41+piastek4[[#This Row],[Ton orzech]]</f>
        <v>350</v>
      </c>
      <c r="H42">
        <f>L41+piastek4[[#This Row],[Ton mial]]</f>
        <v>367</v>
      </c>
      <c r="I42" t="str">
        <f>IF(piastek4[[#This Row],[mag koskta przed]] &lt; $P$1,IF(piastek4[[#This Row],[mag orzech przed]]&lt;$P$2, IF(piastek4[[#This Row],[mag mial przed]] &lt;$P$3, "-", "mial"), "orzech"),"kostka")</f>
        <v>kostka</v>
      </c>
      <c r="J42">
        <f>IF(piastek4[[#This Row],[Typ spalania]] = "kostka", piastek4[[#This Row],[mag koskta przed]]-$P$1, piastek4[[#This Row],[mag koskta przed]])</f>
        <v>38</v>
      </c>
      <c r="K42">
        <f>IF(piastek4[[#This Row],[Typ spalania]] = "orzech", piastek4[[#This Row],[mag orzech przed]]-$P$2, piastek4[[#This Row],[mag orzech przed]])</f>
        <v>350</v>
      </c>
      <c r="L42">
        <f>IF(piastek4[[#This Row],[Typ spalania]] = "mial", piastek4[[#This Row],[mag mial przed]]-$P$3, piastek4[[#This Row],[mag mial przed]])</f>
        <v>367</v>
      </c>
    </row>
    <row r="43" spans="1:12" x14ac:dyDescent="0.45">
      <c r="A43">
        <v>165</v>
      </c>
      <c r="B43">
        <v>88</v>
      </c>
      <c r="C43">
        <v>13</v>
      </c>
      <c r="D43">
        <f t="shared" si="0"/>
        <v>41</v>
      </c>
      <c r="E43" s="1">
        <v>41967</v>
      </c>
      <c r="F43">
        <f>J42+piastek4[[#This Row],[Ton kostak]]</f>
        <v>203</v>
      </c>
      <c r="G43">
        <f>K42+piastek4[[#This Row],[Ton orzech]]</f>
        <v>438</v>
      </c>
      <c r="H43">
        <f>L42+piastek4[[#This Row],[Ton mial]]</f>
        <v>380</v>
      </c>
      <c r="I43" t="str">
        <f>IF(piastek4[[#This Row],[mag koskta przed]] &lt; $P$1,IF(piastek4[[#This Row],[mag orzech przed]]&lt;$P$2, IF(piastek4[[#This Row],[mag mial przed]] &lt;$P$3, "-", "mial"), "orzech"),"kostka")</f>
        <v>kostka</v>
      </c>
      <c r="J43">
        <f>IF(piastek4[[#This Row],[Typ spalania]] = "kostka", piastek4[[#This Row],[mag koskta przed]]-$P$1, piastek4[[#This Row],[mag koskta przed]])</f>
        <v>3</v>
      </c>
      <c r="K43">
        <f>IF(piastek4[[#This Row],[Typ spalania]] = "orzech", piastek4[[#This Row],[mag orzech przed]]-$P$2, piastek4[[#This Row],[mag orzech przed]])</f>
        <v>438</v>
      </c>
      <c r="L43">
        <f>IF(piastek4[[#This Row],[Typ spalania]] = "mial", piastek4[[#This Row],[mag mial przed]]-$P$3, piastek4[[#This Row],[mag mial przed]])</f>
        <v>380</v>
      </c>
    </row>
    <row r="44" spans="1:12" x14ac:dyDescent="0.45">
      <c r="A44">
        <v>144</v>
      </c>
      <c r="B44">
        <v>78</v>
      </c>
      <c r="C44">
        <v>82</v>
      </c>
      <c r="D44">
        <f t="shared" si="0"/>
        <v>42</v>
      </c>
      <c r="E44" s="1">
        <v>41968</v>
      </c>
      <c r="F44">
        <f>J43+piastek4[[#This Row],[Ton kostak]]</f>
        <v>147</v>
      </c>
      <c r="G44">
        <f>K43+piastek4[[#This Row],[Ton orzech]]</f>
        <v>516</v>
      </c>
      <c r="H44">
        <f>L43+piastek4[[#This Row],[Ton mial]]</f>
        <v>462</v>
      </c>
      <c r="I44" t="str">
        <f>IF(piastek4[[#This Row],[mag koskta przed]] &lt; $P$1,IF(piastek4[[#This Row],[mag orzech przed]]&lt;$P$2, IF(piastek4[[#This Row],[mag mial przed]] &lt;$P$3, "-", "mial"), "orzech"),"kostka")</f>
        <v>orzech</v>
      </c>
      <c r="J44">
        <f>IF(piastek4[[#This Row],[Typ spalania]] = "kostka", piastek4[[#This Row],[mag koskta przed]]-$P$1, piastek4[[#This Row],[mag koskta przed]])</f>
        <v>147</v>
      </c>
      <c r="K44">
        <f>IF(piastek4[[#This Row],[Typ spalania]] = "orzech", piastek4[[#This Row],[mag orzech przed]]-$P$2, piastek4[[#This Row],[mag orzech przed]])</f>
        <v>256</v>
      </c>
      <c r="L44">
        <f>IF(piastek4[[#This Row],[Typ spalania]] = "mial", piastek4[[#This Row],[mag mial przed]]-$P$3, piastek4[[#This Row],[mag mial przed]])</f>
        <v>462</v>
      </c>
    </row>
    <row r="45" spans="1:12" x14ac:dyDescent="0.45">
      <c r="A45">
        <v>54</v>
      </c>
      <c r="B45">
        <v>38</v>
      </c>
      <c r="C45">
        <v>68</v>
      </c>
      <c r="D45">
        <f t="shared" si="0"/>
        <v>43</v>
      </c>
      <c r="E45" s="1">
        <v>41969</v>
      </c>
      <c r="F45">
        <f>J44+piastek4[[#This Row],[Ton kostak]]</f>
        <v>201</v>
      </c>
      <c r="G45">
        <f>K44+piastek4[[#This Row],[Ton orzech]]</f>
        <v>294</v>
      </c>
      <c r="H45">
        <f>L44+piastek4[[#This Row],[Ton mial]]</f>
        <v>530</v>
      </c>
      <c r="I45" t="str">
        <f>IF(piastek4[[#This Row],[mag koskta przed]] &lt; $P$1,IF(piastek4[[#This Row],[mag orzech przed]]&lt;$P$2, IF(piastek4[[#This Row],[mag mial przed]] &lt;$P$3, "-", "mial"), "orzech"),"kostka")</f>
        <v>kostka</v>
      </c>
      <c r="J45">
        <f>IF(piastek4[[#This Row],[Typ spalania]] = "kostka", piastek4[[#This Row],[mag koskta przed]]-$P$1, piastek4[[#This Row],[mag koskta przed]])</f>
        <v>1</v>
      </c>
      <c r="K45">
        <f>IF(piastek4[[#This Row],[Typ spalania]] = "orzech", piastek4[[#This Row],[mag orzech przed]]-$P$2, piastek4[[#This Row],[mag orzech przed]])</f>
        <v>294</v>
      </c>
      <c r="L45">
        <f>IF(piastek4[[#This Row],[Typ spalania]] = "mial", piastek4[[#This Row],[mag mial przed]]-$P$3, piastek4[[#This Row],[mag mial przed]])</f>
        <v>530</v>
      </c>
    </row>
    <row r="46" spans="1:12" x14ac:dyDescent="0.45">
      <c r="A46">
        <v>188</v>
      </c>
      <c r="B46">
        <v>44</v>
      </c>
      <c r="C46">
        <v>86</v>
      </c>
      <c r="D46">
        <f t="shared" si="0"/>
        <v>44</v>
      </c>
      <c r="E46" s="1">
        <v>41970</v>
      </c>
      <c r="F46">
        <f>J45+piastek4[[#This Row],[Ton kostak]]</f>
        <v>189</v>
      </c>
      <c r="G46">
        <f>K45+piastek4[[#This Row],[Ton orzech]]</f>
        <v>338</v>
      </c>
      <c r="H46">
        <f>L45+piastek4[[#This Row],[Ton mial]]</f>
        <v>616</v>
      </c>
      <c r="I46" t="str">
        <f>IF(piastek4[[#This Row],[mag koskta przed]] &lt; $P$1,IF(piastek4[[#This Row],[mag orzech przed]]&lt;$P$2, IF(piastek4[[#This Row],[mag mial przed]] &lt;$P$3, "-", "mial"), "orzech"),"kostka")</f>
        <v>orzech</v>
      </c>
      <c r="J46">
        <f>IF(piastek4[[#This Row],[Typ spalania]] = "kostka", piastek4[[#This Row],[mag koskta przed]]-$P$1, piastek4[[#This Row],[mag koskta przed]])</f>
        <v>189</v>
      </c>
      <c r="K46">
        <f>IF(piastek4[[#This Row],[Typ spalania]] = "orzech", piastek4[[#This Row],[mag orzech przed]]-$P$2, piastek4[[#This Row],[mag orzech przed]])</f>
        <v>78</v>
      </c>
      <c r="L46">
        <f>IF(piastek4[[#This Row],[Typ spalania]] = "mial", piastek4[[#This Row],[mag mial przed]]-$P$3, piastek4[[#This Row],[mag mial przed]])</f>
        <v>616</v>
      </c>
    </row>
    <row r="47" spans="1:12" x14ac:dyDescent="0.45">
      <c r="A47">
        <v>165</v>
      </c>
      <c r="B47">
        <v>170</v>
      </c>
      <c r="C47">
        <v>62</v>
      </c>
      <c r="D47">
        <f t="shared" si="0"/>
        <v>45</v>
      </c>
      <c r="E47" s="1">
        <v>41971</v>
      </c>
      <c r="F47">
        <f>J46+piastek4[[#This Row],[Ton kostak]]</f>
        <v>354</v>
      </c>
      <c r="G47">
        <f>K46+piastek4[[#This Row],[Ton orzech]]</f>
        <v>248</v>
      </c>
      <c r="H47">
        <f>L46+piastek4[[#This Row],[Ton mial]]</f>
        <v>678</v>
      </c>
      <c r="I47" t="str">
        <f>IF(piastek4[[#This Row],[mag koskta przed]] &lt; $P$1,IF(piastek4[[#This Row],[mag orzech przed]]&lt;$P$2, IF(piastek4[[#This Row],[mag mial przed]] &lt;$P$3, "-", "mial"), "orzech"),"kostka")</f>
        <v>kostka</v>
      </c>
      <c r="J47">
        <f>IF(piastek4[[#This Row],[Typ spalania]] = "kostka", piastek4[[#This Row],[mag koskta przed]]-$P$1, piastek4[[#This Row],[mag koskta przed]])</f>
        <v>154</v>
      </c>
      <c r="K47">
        <f>IF(piastek4[[#This Row],[Typ spalania]] = "orzech", piastek4[[#This Row],[mag orzech przed]]-$P$2, piastek4[[#This Row],[mag orzech przed]])</f>
        <v>248</v>
      </c>
      <c r="L47">
        <f>IF(piastek4[[#This Row],[Typ spalania]] = "mial", piastek4[[#This Row],[mag mial przed]]-$P$3, piastek4[[#This Row],[mag mial przed]])</f>
        <v>678</v>
      </c>
    </row>
    <row r="48" spans="1:12" x14ac:dyDescent="0.45">
      <c r="A48">
        <v>24</v>
      </c>
      <c r="B48">
        <v>94</v>
      </c>
      <c r="C48">
        <v>87</v>
      </c>
      <c r="D48">
        <f t="shared" si="0"/>
        <v>46</v>
      </c>
      <c r="E48" s="1">
        <v>41972</v>
      </c>
      <c r="F48">
        <f>J47+piastek4[[#This Row],[Ton kostak]]</f>
        <v>178</v>
      </c>
      <c r="G48">
        <f>K47+piastek4[[#This Row],[Ton orzech]]</f>
        <v>342</v>
      </c>
      <c r="H48">
        <f>L47+piastek4[[#This Row],[Ton mial]]</f>
        <v>765</v>
      </c>
      <c r="I48" t="str">
        <f>IF(piastek4[[#This Row],[mag koskta przed]] &lt; $P$1,IF(piastek4[[#This Row],[mag orzech przed]]&lt;$P$2, IF(piastek4[[#This Row],[mag mial przed]] &lt;$P$3, "-", "mial"), "orzech"),"kostka")</f>
        <v>orzech</v>
      </c>
      <c r="J48">
        <f>IF(piastek4[[#This Row],[Typ spalania]] = "kostka", piastek4[[#This Row],[mag koskta przed]]-$P$1, piastek4[[#This Row],[mag koskta przed]])</f>
        <v>178</v>
      </c>
      <c r="K48">
        <f>IF(piastek4[[#This Row],[Typ spalania]] = "orzech", piastek4[[#This Row],[mag orzech przed]]-$P$2, piastek4[[#This Row],[mag orzech przed]])</f>
        <v>82</v>
      </c>
      <c r="L48">
        <f>IF(piastek4[[#This Row],[Typ spalania]] = "mial", piastek4[[#This Row],[mag mial przed]]-$P$3, piastek4[[#This Row],[mag mial przed]])</f>
        <v>765</v>
      </c>
    </row>
    <row r="49" spans="1:12" x14ac:dyDescent="0.45">
      <c r="A49">
        <v>0</v>
      </c>
      <c r="B49">
        <v>120</v>
      </c>
      <c r="C49">
        <v>60</v>
      </c>
      <c r="D49">
        <f t="shared" si="0"/>
        <v>47</v>
      </c>
      <c r="E49" s="1">
        <v>41973</v>
      </c>
      <c r="F49">
        <f>J48+piastek4[[#This Row],[Ton kostak]]</f>
        <v>178</v>
      </c>
      <c r="G49">
        <f>K48+piastek4[[#This Row],[Ton orzech]]</f>
        <v>202</v>
      </c>
      <c r="H49">
        <f>L48+piastek4[[#This Row],[Ton mial]]</f>
        <v>825</v>
      </c>
      <c r="I49" t="str">
        <f>IF(piastek4[[#This Row],[mag koskta przed]] &lt; $P$1,IF(piastek4[[#This Row],[mag orzech przed]]&lt;$P$2, IF(piastek4[[#This Row],[mag mial przed]] &lt;$P$3, "-", "mial"), "orzech"),"kostka")</f>
        <v>mial</v>
      </c>
      <c r="J49">
        <f>IF(piastek4[[#This Row],[Typ spalania]] = "kostka", piastek4[[#This Row],[mag koskta przed]]-$P$1, piastek4[[#This Row],[mag koskta przed]])</f>
        <v>178</v>
      </c>
      <c r="K49">
        <f>IF(piastek4[[#This Row],[Typ spalania]] = "orzech", piastek4[[#This Row],[mag orzech przed]]-$P$2, piastek4[[#This Row],[mag orzech przed]])</f>
        <v>202</v>
      </c>
      <c r="L49">
        <f>IF(piastek4[[#This Row],[Typ spalania]] = "mial", piastek4[[#This Row],[mag mial przed]]-$P$3, piastek4[[#This Row],[mag mial przed]])</f>
        <v>505</v>
      </c>
    </row>
    <row r="50" spans="1:12" x14ac:dyDescent="0.45">
      <c r="A50">
        <v>101</v>
      </c>
      <c r="B50">
        <v>53</v>
      </c>
      <c r="C50">
        <v>62</v>
      </c>
      <c r="D50">
        <f t="shared" si="0"/>
        <v>48</v>
      </c>
      <c r="E50" s="1">
        <v>41974</v>
      </c>
      <c r="F50">
        <f>J49+piastek4[[#This Row],[Ton kostak]]</f>
        <v>279</v>
      </c>
      <c r="G50">
        <f>K49+piastek4[[#This Row],[Ton orzech]]</f>
        <v>255</v>
      </c>
      <c r="H50">
        <f>L49+piastek4[[#This Row],[Ton mial]]</f>
        <v>567</v>
      </c>
      <c r="I50" t="str">
        <f>IF(piastek4[[#This Row],[mag koskta przed]] &lt; $P$1,IF(piastek4[[#This Row],[mag orzech przed]]&lt;$P$2, IF(piastek4[[#This Row],[mag mial przed]] &lt;$P$3, "-", "mial"), "orzech"),"kostka")</f>
        <v>kostka</v>
      </c>
      <c r="J50">
        <f>IF(piastek4[[#This Row],[Typ spalania]] = "kostka", piastek4[[#This Row],[mag koskta przed]]-$P$1, piastek4[[#This Row],[mag koskta przed]])</f>
        <v>79</v>
      </c>
      <c r="K50">
        <f>IF(piastek4[[#This Row],[Typ spalania]] = "orzech", piastek4[[#This Row],[mag orzech przed]]-$P$2, piastek4[[#This Row],[mag orzech przed]])</f>
        <v>255</v>
      </c>
      <c r="L50">
        <f>IF(piastek4[[#This Row],[Typ spalania]] = "mial", piastek4[[#This Row],[mag mial przed]]-$P$3, piastek4[[#This Row],[mag mial przed]])</f>
        <v>567</v>
      </c>
    </row>
    <row r="51" spans="1:12" x14ac:dyDescent="0.45">
      <c r="A51">
        <v>67</v>
      </c>
      <c r="B51">
        <v>147</v>
      </c>
      <c r="C51">
        <v>20</v>
      </c>
      <c r="D51">
        <f t="shared" si="0"/>
        <v>49</v>
      </c>
      <c r="E51" s="1">
        <v>41975</v>
      </c>
      <c r="F51">
        <f>J50+piastek4[[#This Row],[Ton kostak]]</f>
        <v>146</v>
      </c>
      <c r="G51">
        <f>K50+piastek4[[#This Row],[Ton orzech]]</f>
        <v>402</v>
      </c>
      <c r="H51">
        <f>L50+piastek4[[#This Row],[Ton mial]]</f>
        <v>587</v>
      </c>
      <c r="I51" t="str">
        <f>IF(piastek4[[#This Row],[mag koskta przed]] &lt; $P$1,IF(piastek4[[#This Row],[mag orzech przed]]&lt;$P$2, IF(piastek4[[#This Row],[mag mial przed]] &lt;$P$3, "-", "mial"), "orzech"),"kostka")</f>
        <v>orzech</v>
      </c>
      <c r="J51">
        <f>IF(piastek4[[#This Row],[Typ spalania]] = "kostka", piastek4[[#This Row],[mag koskta przed]]-$P$1, piastek4[[#This Row],[mag koskta przed]])</f>
        <v>146</v>
      </c>
      <c r="K51">
        <f>IF(piastek4[[#This Row],[Typ spalania]] = "orzech", piastek4[[#This Row],[mag orzech przed]]-$P$2, piastek4[[#This Row],[mag orzech przed]])</f>
        <v>142</v>
      </c>
      <c r="L51">
        <f>IF(piastek4[[#This Row],[Typ spalania]] = "mial", piastek4[[#This Row],[mag mial przed]]-$P$3, piastek4[[#This Row],[mag mial przed]])</f>
        <v>587</v>
      </c>
    </row>
    <row r="52" spans="1:12" x14ac:dyDescent="0.45">
      <c r="A52">
        <v>109</v>
      </c>
      <c r="B52">
        <v>99</v>
      </c>
      <c r="C52">
        <v>70</v>
      </c>
      <c r="D52">
        <f t="shared" si="0"/>
        <v>50</v>
      </c>
      <c r="E52" s="1">
        <v>41976</v>
      </c>
      <c r="F52">
        <f>J51+piastek4[[#This Row],[Ton kostak]]</f>
        <v>255</v>
      </c>
      <c r="G52">
        <f>K51+piastek4[[#This Row],[Ton orzech]]</f>
        <v>241</v>
      </c>
      <c r="H52">
        <f>L51+piastek4[[#This Row],[Ton mial]]</f>
        <v>657</v>
      </c>
      <c r="I52" t="str">
        <f>IF(piastek4[[#This Row],[mag koskta przed]] &lt; $P$1,IF(piastek4[[#This Row],[mag orzech przed]]&lt;$P$2, IF(piastek4[[#This Row],[mag mial przed]] &lt;$P$3, "-", "mial"), "orzech"),"kostka")</f>
        <v>kostka</v>
      </c>
      <c r="J52">
        <f>IF(piastek4[[#This Row],[Typ spalania]] = "kostka", piastek4[[#This Row],[mag koskta przed]]-$P$1, piastek4[[#This Row],[mag koskta przed]])</f>
        <v>55</v>
      </c>
      <c r="K52">
        <f>IF(piastek4[[#This Row],[Typ spalania]] = "orzech", piastek4[[#This Row],[mag orzech przed]]-$P$2, piastek4[[#This Row],[mag orzech przed]])</f>
        <v>241</v>
      </c>
      <c r="L52">
        <f>IF(piastek4[[#This Row],[Typ spalania]] = "mial", piastek4[[#This Row],[mag mial przed]]-$P$3, piastek4[[#This Row],[mag mial przed]])</f>
        <v>657</v>
      </c>
    </row>
    <row r="53" spans="1:12" x14ac:dyDescent="0.45">
      <c r="A53">
        <v>22</v>
      </c>
      <c r="B53">
        <v>16</v>
      </c>
      <c r="C53">
        <v>59</v>
      </c>
      <c r="D53">
        <f t="shared" si="0"/>
        <v>51</v>
      </c>
      <c r="E53" s="1">
        <v>41977</v>
      </c>
      <c r="F53">
        <f>J52+piastek4[[#This Row],[Ton kostak]]</f>
        <v>77</v>
      </c>
      <c r="G53">
        <f>K52+piastek4[[#This Row],[Ton orzech]]</f>
        <v>257</v>
      </c>
      <c r="H53">
        <f>L52+piastek4[[#This Row],[Ton mial]]</f>
        <v>716</v>
      </c>
      <c r="I53" t="str">
        <f>IF(piastek4[[#This Row],[mag koskta przed]] &lt; $P$1,IF(piastek4[[#This Row],[mag orzech przed]]&lt;$P$2, IF(piastek4[[#This Row],[mag mial przed]] &lt;$P$3, "-", "mial"), "orzech"),"kostka")</f>
        <v>mial</v>
      </c>
      <c r="J53">
        <f>IF(piastek4[[#This Row],[Typ spalania]] = "kostka", piastek4[[#This Row],[mag koskta przed]]-$P$1, piastek4[[#This Row],[mag koskta przed]])</f>
        <v>77</v>
      </c>
      <c r="K53">
        <f>IF(piastek4[[#This Row],[Typ spalania]] = "orzech", piastek4[[#This Row],[mag orzech przed]]-$P$2, piastek4[[#This Row],[mag orzech przed]])</f>
        <v>257</v>
      </c>
      <c r="L53">
        <f>IF(piastek4[[#This Row],[Typ spalania]] = "mial", piastek4[[#This Row],[mag mial przed]]-$P$3, piastek4[[#This Row],[mag mial przed]])</f>
        <v>396</v>
      </c>
    </row>
    <row r="54" spans="1:12" x14ac:dyDescent="0.45">
      <c r="A54">
        <v>5</v>
      </c>
      <c r="B54">
        <v>91</v>
      </c>
      <c r="C54">
        <v>73</v>
      </c>
      <c r="D54">
        <f t="shared" si="0"/>
        <v>52</v>
      </c>
      <c r="E54" s="1">
        <v>41978</v>
      </c>
      <c r="F54">
        <f>J53+piastek4[[#This Row],[Ton kostak]]</f>
        <v>82</v>
      </c>
      <c r="G54">
        <f>K53+piastek4[[#This Row],[Ton orzech]]</f>
        <v>348</v>
      </c>
      <c r="H54">
        <f>L53+piastek4[[#This Row],[Ton mial]]</f>
        <v>469</v>
      </c>
      <c r="I54" t="str">
        <f>IF(piastek4[[#This Row],[mag koskta przed]] &lt; $P$1,IF(piastek4[[#This Row],[mag orzech przed]]&lt;$P$2, IF(piastek4[[#This Row],[mag mial przed]] &lt;$P$3, "-", "mial"), "orzech"),"kostka")</f>
        <v>orzech</v>
      </c>
      <c r="J54">
        <f>IF(piastek4[[#This Row],[Typ spalania]] = "kostka", piastek4[[#This Row],[mag koskta przed]]-$P$1, piastek4[[#This Row],[mag koskta przed]])</f>
        <v>82</v>
      </c>
      <c r="K54">
        <f>IF(piastek4[[#This Row],[Typ spalania]] = "orzech", piastek4[[#This Row],[mag orzech przed]]-$P$2, piastek4[[#This Row],[mag orzech przed]])</f>
        <v>88</v>
      </c>
      <c r="L54">
        <f>IF(piastek4[[#This Row],[Typ spalania]] = "mial", piastek4[[#This Row],[mag mial przed]]-$P$3, piastek4[[#This Row],[mag mial przed]])</f>
        <v>469</v>
      </c>
    </row>
    <row r="55" spans="1:12" x14ac:dyDescent="0.45">
      <c r="A55">
        <v>105</v>
      </c>
      <c r="B55">
        <v>154</v>
      </c>
      <c r="C55">
        <v>48</v>
      </c>
      <c r="D55">
        <f t="shared" si="0"/>
        <v>53</v>
      </c>
      <c r="E55" s="1">
        <v>41979</v>
      </c>
      <c r="F55">
        <f>J54+piastek4[[#This Row],[Ton kostak]]</f>
        <v>187</v>
      </c>
      <c r="G55">
        <f>K54+piastek4[[#This Row],[Ton orzech]]</f>
        <v>242</v>
      </c>
      <c r="H55">
        <f>L54+piastek4[[#This Row],[Ton mial]]</f>
        <v>517</v>
      </c>
      <c r="I55" t="str">
        <f>IF(piastek4[[#This Row],[mag koskta przed]] &lt; $P$1,IF(piastek4[[#This Row],[mag orzech przed]]&lt;$P$2, IF(piastek4[[#This Row],[mag mial przed]] &lt;$P$3, "-", "mial"), "orzech"),"kostka")</f>
        <v>mial</v>
      </c>
      <c r="J55">
        <f>IF(piastek4[[#This Row],[Typ spalania]] = "kostka", piastek4[[#This Row],[mag koskta przed]]-$P$1, piastek4[[#This Row],[mag koskta przed]])</f>
        <v>187</v>
      </c>
      <c r="K55">
        <f>IF(piastek4[[#This Row],[Typ spalania]] = "orzech", piastek4[[#This Row],[mag orzech przed]]-$P$2, piastek4[[#This Row],[mag orzech przed]])</f>
        <v>242</v>
      </c>
      <c r="L55">
        <f>IF(piastek4[[#This Row],[Typ spalania]] = "mial", piastek4[[#This Row],[mag mial przed]]-$P$3, piastek4[[#This Row],[mag mial przed]])</f>
        <v>197</v>
      </c>
    </row>
    <row r="56" spans="1:12" x14ac:dyDescent="0.45">
      <c r="A56">
        <v>108</v>
      </c>
      <c r="B56">
        <v>5</v>
      </c>
      <c r="C56">
        <v>71</v>
      </c>
      <c r="D56">
        <f t="shared" si="0"/>
        <v>54</v>
      </c>
      <c r="E56" s="1">
        <v>41980</v>
      </c>
      <c r="F56">
        <f>J55+piastek4[[#This Row],[Ton kostak]]</f>
        <v>295</v>
      </c>
      <c r="G56">
        <f>K55+piastek4[[#This Row],[Ton orzech]]</f>
        <v>247</v>
      </c>
      <c r="H56">
        <f>L55+piastek4[[#This Row],[Ton mial]]</f>
        <v>268</v>
      </c>
      <c r="I56" t="str">
        <f>IF(piastek4[[#This Row],[mag koskta przed]] &lt; $P$1,IF(piastek4[[#This Row],[mag orzech przed]]&lt;$P$2, IF(piastek4[[#This Row],[mag mial przed]] &lt;$P$3, "-", "mial"), "orzech"),"kostka")</f>
        <v>kostka</v>
      </c>
      <c r="J56">
        <f>IF(piastek4[[#This Row],[Typ spalania]] = "kostka", piastek4[[#This Row],[mag koskta przed]]-$P$1, piastek4[[#This Row],[mag koskta przed]])</f>
        <v>95</v>
      </c>
      <c r="K56">
        <f>IF(piastek4[[#This Row],[Typ spalania]] = "orzech", piastek4[[#This Row],[mag orzech przed]]-$P$2, piastek4[[#This Row],[mag orzech przed]])</f>
        <v>247</v>
      </c>
      <c r="L56">
        <f>IF(piastek4[[#This Row],[Typ spalania]] = "mial", piastek4[[#This Row],[mag mial przed]]-$P$3, piastek4[[#This Row],[mag mial przed]])</f>
        <v>268</v>
      </c>
    </row>
    <row r="57" spans="1:12" x14ac:dyDescent="0.45">
      <c r="A57">
        <v>64</v>
      </c>
      <c r="B57">
        <v>37</v>
      </c>
      <c r="C57">
        <v>89</v>
      </c>
      <c r="D57">
        <f t="shared" si="0"/>
        <v>55</v>
      </c>
      <c r="E57" s="1">
        <v>41981</v>
      </c>
      <c r="F57">
        <f>J56+piastek4[[#This Row],[Ton kostak]]</f>
        <v>159</v>
      </c>
      <c r="G57">
        <f>K56+piastek4[[#This Row],[Ton orzech]]</f>
        <v>284</v>
      </c>
      <c r="H57">
        <f>L56+piastek4[[#This Row],[Ton mial]]</f>
        <v>357</v>
      </c>
      <c r="I57" t="str">
        <f>IF(piastek4[[#This Row],[mag koskta przed]] &lt; $P$1,IF(piastek4[[#This Row],[mag orzech przed]]&lt;$P$2, IF(piastek4[[#This Row],[mag mial przed]] &lt;$P$3, "-", "mial"), "orzech"),"kostka")</f>
        <v>orzech</v>
      </c>
      <c r="J57">
        <f>IF(piastek4[[#This Row],[Typ spalania]] = "kostka", piastek4[[#This Row],[mag koskta przed]]-$P$1, piastek4[[#This Row],[mag koskta przed]])</f>
        <v>159</v>
      </c>
      <c r="K57">
        <f>IF(piastek4[[#This Row],[Typ spalania]] = "orzech", piastek4[[#This Row],[mag orzech przed]]-$P$2, piastek4[[#This Row],[mag orzech przed]])</f>
        <v>24</v>
      </c>
      <c r="L57">
        <f>IF(piastek4[[#This Row],[Typ spalania]] = "mial", piastek4[[#This Row],[mag mial przed]]-$P$3, piastek4[[#This Row],[mag mial przed]])</f>
        <v>357</v>
      </c>
    </row>
    <row r="58" spans="1:12" x14ac:dyDescent="0.45">
      <c r="A58">
        <v>114</v>
      </c>
      <c r="B58">
        <v>140</v>
      </c>
      <c r="C58">
        <v>36</v>
      </c>
      <c r="D58">
        <f t="shared" si="0"/>
        <v>56</v>
      </c>
      <c r="E58" s="1">
        <v>41982</v>
      </c>
      <c r="F58">
        <f>J57+piastek4[[#This Row],[Ton kostak]]</f>
        <v>273</v>
      </c>
      <c r="G58">
        <f>K57+piastek4[[#This Row],[Ton orzech]]</f>
        <v>164</v>
      </c>
      <c r="H58">
        <f>L57+piastek4[[#This Row],[Ton mial]]</f>
        <v>393</v>
      </c>
      <c r="I58" t="str">
        <f>IF(piastek4[[#This Row],[mag koskta przed]] &lt; $P$1,IF(piastek4[[#This Row],[mag orzech przed]]&lt;$P$2, IF(piastek4[[#This Row],[mag mial przed]] &lt;$P$3, "-", "mial"), "orzech"),"kostka")</f>
        <v>kostka</v>
      </c>
      <c r="J58">
        <f>IF(piastek4[[#This Row],[Typ spalania]] = "kostka", piastek4[[#This Row],[mag koskta przed]]-$P$1, piastek4[[#This Row],[mag koskta przed]])</f>
        <v>73</v>
      </c>
      <c r="K58">
        <f>IF(piastek4[[#This Row],[Typ spalania]] = "orzech", piastek4[[#This Row],[mag orzech przed]]-$P$2, piastek4[[#This Row],[mag orzech przed]])</f>
        <v>164</v>
      </c>
      <c r="L58">
        <f>IF(piastek4[[#This Row],[Typ spalania]] = "mial", piastek4[[#This Row],[mag mial przed]]-$P$3, piastek4[[#This Row],[mag mial przed]])</f>
        <v>393</v>
      </c>
    </row>
    <row r="59" spans="1:12" x14ac:dyDescent="0.45">
      <c r="A59">
        <v>147</v>
      </c>
      <c r="B59">
        <v>140</v>
      </c>
      <c r="C59">
        <v>61</v>
      </c>
      <c r="D59">
        <f t="shared" si="0"/>
        <v>57</v>
      </c>
      <c r="E59" s="1">
        <v>41983</v>
      </c>
      <c r="F59">
        <f>J58+piastek4[[#This Row],[Ton kostak]]</f>
        <v>220</v>
      </c>
      <c r="G59">
        <f>K58+piastek4[[#This Row],[Ton orzech]]</f>
        <v>304</v>
      </c>
      <c r="H59">
        <f>L58+piastek4[[#This Row],[Ton mial]]</f>
        <v>454</v>
      </c>
      <c r="I59" t="str">
        <f>IF(piastek4[[#This Row],[mag koskta przed]] &lt; $P$1,IF(piastek4[[#This Row],[mag orzech przed]]&lt;$P$2, IF(piastek4[[#This Row],[mag mial przed]] &lt;$P$3, "-", "mial"), "orzech"),"kostka")</f>
        <v>kostka</v>
      </c>
      <c r="J59">
        <f>IF(piastek4[[#This Row],[Typ spalania]] = "kostka", piastek4[[#This Row],[mag koskta przed]]-$P$1, piastek4[[#This Row],[mag koskta przed]])</f>
        <v>20</v>
      </c>
      <c r="K59">
        <f>IF(piastek4[[#This Row],[Typ spalania]] = "orzech", piastek4[[#This Row],[mag orzech przed]]-$P$2, piastek4[[#This Row],[mag orzech przed]])</f>
        <v>304</v>
      </c>
      <c r="L59">
        <f>IF(piastek4[[#This Row],[Typ spalania]] = "mial", piastek4[[#This Row],[mag mial przed]]-$P$3, piastek4[[#This Row],[mag mial przed]])</f>
        <v>454</v>
      </c>
    </row>
    <row r="60" spans="1:12" x14ac:dyDescent="0.45">
      <c r="A60">
        <v>69</v>
      </c>
      <c r="B60">
        <v>120</v>
      </c>
      <c r="C60">
        <v>52</v>
      </c>
      <c r="D60">
        <f t="shared" si="0"/>
        <v>58</v>
      </c>
      <c r="E60" s="1">
        <v>41984</v>
      </c>
      <c r="F60">
        <f>J59+piastek4[[#This Row],[Ton kostak]]</f>
        <v>89</v>
      </c>
      <c r="G60">
        <f>K59+piastek4[[#This Row],[Ton orzech]]</f>
        <v>424</v>
      </c>
      <c r="H60">
        <f>L59+piastek4[[#This Row],[Ton mial]]</f>
        <v>506</v>
      </c>
      <c r="I60" t="str">
        <f>IF(piastek4[[#This Row],[mag koskta przed]] &lt; $P$1,IF(piastek4[[#This Row],[mag orzech przed]]&lt;$P$2, IF(piastek4[[#This Row],[mag mial przed]] &lt;$P$3, "-", "mial"), "orzech"),"kostka")</f>
        <v>orzech</v>
      </c>
      <c r="J60">
        <f>IF(piastek4[[#This Row],[Typ spalania]] = "kostka", piastek4[[#This Row],[mag koskta przed]]-$P$1, piastek4[[#This Row],[mag koskta przed]])</f>
        <v>89</v>
      </c>
      <c r="K60">
        <f>IF(piastek4[[#This Row],[Typ spalania]] = "orzech", piastek4[[#This Row],[mag orzech przed]]-$P$2, piastek4[[#This Row],[mag orzech przed]])</f>
        <v>164</v>
      </c>
      <c r="L60">
        <f>IF(piastek4[[#This Row],[Typ spalania]] = "mial", piastek4[[#This Row],[mag mial przed]]-$P$3, piastek4[[#This Row],[mag mial przed]])</f>
        <v>506</v>
      </c>
    </row>
    <row r="61" spans="1:12" x14ac:dyDescent="0.45">
      <c r="A61">
        <v>101</v>
      </c>
      <c r="B61">
        <v>39</v>
      </c>
      <c r="C61">
        <v>10</v>
      </c>
      <c r="D61">
        <f t="shared" si="0"/>
        <v>59</v>
      </c>
      <c r="E61" s="1">
        <v>41985</v>
      </c>
      <c r="F61">
        <f>J60+piastek4[[#This Row],[Ton kostak]]</f>
        <v>190</v>
      </c>
      <c r="G61">
        <f>K60+piastek4[[#This Row],[Ton orzech]]</f>
        <v>203</v>
      </c>
      <c r="H61">
        <f>L60+piastek4[[#This Row],[Ton mial]]</f>
        <v>516</v>
      </c>
      <c r="I61" t="str">
        <f>IF(piastek4[[#This Row],[mag koskta przed]] &lt; $P$1,IF(piastek4[[#This Row],[mag orzech przed]]&lt;$P$2, IF(piastek4[[#This Row],[mag mial przed]] &lt;$P$3, "-", "mial"), "orzech"),"kostka")</f>
        <v>mial</v>
      </c>
      <c r="J61">
        <f>IF(piastek4[[#This Row],[Typ spalania]] = "kostka", piastek4[[#This Row],[mag koskta przed]]-$P$1, piastek4[[#This Row],[mag koskta przed]])</f>
        <v>190</v>
      </c>
      <c r="K61">
        <f>IF(piastek4[[#This Row],[Typ spalania]] = "orzech", piastek4[[#This Row],[mag orzech przed]]-$P$2, piastek4[[#This Row],[mag orzech przed]])</f>
        <v>203</v>
      </c>
      <c r="L61">
        <f>IF(piastek4[[#This Row],[Typ spalania]] = "mial", piastek4[[#This Row],[mag mial przed]]-$P$3, piastek4[[#This Row],[mag mial przed]])</f>
        <v>196</v>
      </c>
    </row>
    <row r="62" spans="1:12" x14ac:dyDescent="0.45">
      <c r="A62">
        <v>158</v>
      </c>
      <c r="B62">
        <v>36</v>
      </c>
      <c r="C62">
        <v>79</v>
      </c>
      <c r="D62">
        <f t="shared" si="0"/>
        <v>60</v>
      </c>
      <c r="E62" s="1">
        <v>41986</v>
      </c>
      <c r="F62">
        <f>J61+piastek4[[#This Row],[Ton kostak]]</f>
        <v>348</v>
      </c>
      <c r="G62">
        <f>K61+piastek4[[#This Row],[Ton orzech]]</f>
        <v>239</v>
      </c>
      <c r="H62">
        <f>L61+piastek4[[#This Row],[Ton mial]]</f>
        <v>275</v>
      </c>
      <c r="I62" t="str">
        <f>IF(piastek4[[#This Row],[mag koskta przed]] &lt; $P$1,IF(piastek4[[#This Row],[mag orzech przed]]&lt;$P$2, IF(piastek4[[#This Row],[mag mial przed]] &lt;$P$3, "-", "mial"), "orzech"),"kostka")</f>
        <v>kostka</v>
      </c>
      <c r="J62">
        <f>IF(piastek4[[#This Row],[Typ spalania]] = "kostka", piastek4[[#This Row],[mag koskta przed]]-$P$1, piastek4[[#This Row],[mag koskta przed]])</f>
        <v>148</v>
      </c>
      <c r="K62">
        <f>IF(piastek4[[#This Row],[Typ spalania]] = "orzech", piastek4[[#This Row],[mag orzech przed]]-$P$2, piastek4[[#This Row],[mag orzech przed]])</f>
        <v>239</v>
      </c>
      <c r="L62">
        <f>IF(piastek4[[#This Row],[Typ spalania]] = "mial", piastek4[[#This Row],[mag mial przed]]-$P$3, piastek4[[#This Row],[mag mial przed]])</f>
        <v>275</v>
      </c>
    </row>
    <row r="63" spans="1:12" x14ac:dyDescent="0.45">
      <c r="A63">
        <v>79</v>
      </c>
      <c r="B63">
        <v>105</v>
      </c>
      <c r="C63">
        <v>73</v>
      </c>
      <c r="D63">
        <f t="shared" si="0"/>
        <v>61</v>
      </c>
      <c r="E63" s="1">
        <v>41987</v>
      </c>
      <c r="F63">
        <f>J62+piastek4[[#This Row],[Ton kostak]]</f>
        <v>227</v>
      </c>
      <c r="G63">
        <f>K62+piastek4[[#This Row],[Ton orzech]]</f>
        <v>344</v>
      </c>
      <c r="H63">
        <f>L62+piastek4[[#This Row],[Ton mial]]</f>
        <v>348</v>
      </c>
      <c r="I63" t="str">
        <f>IF(piastek4[[#This Row],[mag koskta przed]] &lt; $P$1,IF(piastek4[[#This Row],[mag orzech przed]]&lt;$P$2, IF(piastek4[[#This Row],[mag mial przed]] &lt;$P$3, "-", "mial"), "orzech"),"kostka")</f>
        <v>kostka</v>
      </c>
      <c r="J63">
        <f>IF(piastek4[[#This Row],[Typ spalania]] = "kostka", piastek4[[#This Row],[mag koskta przed]]-$P$1, piastek4[[#This Row],[mag koskta przed]])</f>
        <v>27</v>
      </c>
      <c r="K63">
        <f>IF(piastek4[[#This Row],[Typ spalania]] = "orzech", piastek4[[#This Row],[mag orzech przed]]-$P$2, piastek4[[#This Row],[mag orzech przed]])</f>
        <v>344</v>
      </c>
      <c r="L63">
        <f>IF(piastek4[[#This Row],[Typ spalania]] = "mial", piastek4[[#This Row],[mag mial przed]]-$P$3, piastek4[[#This Row],[mag mial przed]])</f>
        <v>348</v>
      </c>
    </row>
    <row r="64" spans="1:12" x14ac:dyDescent="0.45">
      <c r="A64">
        <v>5</v>
      </c>
      <c r="B64">
        <v>24</v>
      </c>
      <c r="C64">
        <v>43</v>
      </c>
      <c r="D64">
        <f t="shared" si="0"/>
        <v>62</v>
      </c>
      <c r="E64" s="1">
        <v>41988</v>
      </c>
      <c r="F64">
        <f>J63+piastek4[[#This Row],[Ton kostak]]</f>
        <v>32</v>
      </c>
      <c r="G64">
        <f>K63+piastek4[[#This Row],[Ton orzech]]</f>
        <v>368</v>
      </c>
      <c r="H64">
        <f>L63+piastek4[[#This Row],[Ton mial]]</f>
        <v>391</v>
      </c>
      <c r="I64" t="str">
        <f>IF(piastek4[[#This Row],[mag koskta przed]] &lt; $P$1,IF(piastek4[[#This Row],[mag orzech przed]]&lt;$P$2, IF(piastek4[[#This Row],[mag mial przed]] &lt;$P$3, "-", "mial"), "orzech"),"kostka")</f>
        <v>orzech</v>
      </c>
      <c r="J64">
        <f>IF(piastek4[[#This Row],[Typ spalania]] = "kostka", piastek4[[#This Row],[mag koskta przed]]-$P$1, piastek4[[#This Row],[mag koskta przed]])</f>
        <v>32</v>
      </c>
      <c r="K64">
        <f>IF(piastek4[[#This Row],[Typ spalania]] = "orzech", piastek4[[#This Row],[mag orzech przed]]-$P$2, piastek4[[#This Row],[mag orzech przed]])</f>
        <v>108</v>
      </c>
      <c r="L64">
        <f>IF(piastek4[[#This Row],[Typ spalania]] = "mial", piastek4[[#This Row],[mag mial przed]]-$P$3, piastek4[[#This Row],[mag mial przed]])</f>
        <v>391</v>
      </c>
    </row>
    <row r="65" spans="1:12" x14ac:dyDescent="0.45">
      <c r="A65">
        <v>68</v>
      </c>
      <c r="B65">
        <v>112</v>
      </c>
      <c r="C65">
        <v>25</v>
      </c>
      <c r="D65">
        <f t="shared" si="0"/>
        <v>63</v>
      </c>
      <c r="E65" s="1">
        <v>41989</v>
      </c>
      <c r="F65">
        <f>J64+piastek4[[#This Row],[Ton kostak]]</f>
        <v>100</v>
      </c>
      <c r="G65">
        <f>K64+piastek4[[#This Row],[Ton orzech]]</f>
        <v>220</v>
      </c>
      <c r="H65">
        <f>L64+piastek4[[#This Row],[Ton mial]]</f>
        <v>416</v>
      </c>
      <c r="I65" t="str">
        <f>IF(piastek4[[#This Row],[mag koskta przed]] &lt; $P$1,IF(piastek4[[#This Row],[mag orzech przed]]&lt;$P$2, IF(piastek4[[#This Row],[mag mial przed]] &lt;$P$3, "-", "mial"), "orzech"),"kostka")</f>
        <v>mial</v>
      </c>
      <c r="J65">
        <f>IF(piastek4[[#This Row],[Typ spalania]] = "kostka", piastek4[[#This Row],[mag koskta przed]]-$P$1, piastek4[[#This Row],[mag koskta przed]])</f>
        <v>100</v>
      </c>
      <c r="K65">
        <f>IF(piastek4[[#This Row],[Typ spalania]] = "orzech", piastek4[[#This Row],[mag orzech przed]]-$P$2, piastek4[[#This Row],[mag orzech przed]])</f>
        <v>220</v>
      </c>
      <c r="L65">
        <f>IF(piastek4[[#This Row],[Typ spalania]] = "mial", piastek4[[#This Row],[mag mial przed]]-$P$3, piastek4[[#This Row],[mag mial przed]])</f>
        <v>96</v>
      </c>
    </row>
    <row r="66" spans="1:12" x14ac:dyDescent="0.45">
      <c r="A66">
        <v>37</v>
      </c>
      <c r="B66">
        <v>57</v>
      </c>
      <c r="C66">
        <v>81</v>
      </c>
      <c r="D66">
        <f t="shared" si="0"/>
        <v>64</v>
      </c>
      <c r="E66" s="1">
        <v>41990</v>
      </c>
      <c r="F66">
        <f>J65+piastek4[[#This Row],[Ton kostak]]</f>
        <v>137</v>
      </c>
      <c r="G66">
        <f>K65+piastek4[[#This Row],[Ton orzech]]</f>
        <v>277</v>
      </c>
      <c r="H66">
        <f>L65+piastek4[[#This Row],[Ton mial]]</f>
        <v>177</v>
      </c>
      <c r="I66" t="str">
        <f>IF(piastek4[[#This Row],[mag koskta przed]] &lt; $P$1,IF(piastek4[[#This Row],[mag orzech przed]]&lt;$P$2, IF(piastek4[[#This Row],[mag mial przed]] &lt;$P$3, "-", "mial"), "orzech"),"kostka")</f>
        <v>orzech</v>
      </c>
      <c r="J66">
        <f>IF(piastek4[[#This Row],[Typ spalania]] = "kostka", piastek4[[#This Row],[mag koskta przed]]-$P$1, piastek4[[#This Row],[mag koskta przed]])</f>
        <v>137</v>
      </c>
      <c r="K66">
        <f>IF(piastek4[[#This Row],[Typ spalania]] = "orzech", piastek4[[#This Row],[mag orzech przed]]-$P$2, piastek4[[#This Row],[mag orzech przed]])</f>
        <v>17</v>
      </c>
      <c r="L66">
        <f>IF(piastek4[[#This Row],[Typ spalania]] = "mial", piastek4[[#This Row],[mag mial przed]]-$P$3, piastek4[[#This Row],[mag mial przed]])</f>
        <v>177</v>
      </c>
    </row>
    <row r="67" spans="1:12" x14ac:dyDescent="0.45">
      <c r="A67">
        <v>188</v>
      </c>
      <c r="B67">
        <v>28</v>
      </c>
      <c r="C67">
        <v>7</v>
      </c>
      <c r="D67">
        <f t="shared" si="0"/>
        <v>65</v>
      </c>
      <c r="E67" s="1">
        <v>41991</v>
      </c>
      <c r="F67">
        <f>J66+piastek4[[#This Row],[Ton kostak]]</f>
        <v>325</v>
      </c>
      <c r="G67">
        <f>K66+piastek4[[#This Row],[Ton orzech]]</f>
        <v>45</v>
      </c>
      <c r="H67">
        <f>L66+piastek4[[#This Row],[Ton mial]]</f>
        <v>184</v>
      </c>
      <c r="I67" t="str">
        <f>IF(piastek4[[#This Row],[mag koskta przed]] &lt; $P$1,IF(piastek4[[#This Row],[mag orzech przed]]&lt;$P$2, IF(piastek4[[#This Row],[mag mial przed]] &lt;$P$3, "-", "mial"), "orzech"),"kostka")</f>
        <v>kostka</v>
      </c>
      <c r="J67">
        <f>IF(piastek4[[#This Row],[Typ spalania]] = "kostka", piastek4[[#This Row],[mag koskta przed]]-$P$1, piastek4[[#This Row],[mag koskta przed]])</f>
        <v>125</v>
      </c>
      <c r="K67">
        <f>IF(piastek4[[#This Row],[Typ spalania]] = "orzech", piastek4[[#This Row],[mag orzech przed]]-$P$2, piastek4[[#This Row],[mag orzech przed]])</f>
        <v>45</v>
      </c>
      <c r="L67">
        <f>IF(piastek4[[#This Row],[Typ spalania]] = "mial", piastek4[[#This Row],[mag mial przed]]-$P$3, piastek4[[#This Row],[mag mial przed]])</f>
        <v>184</v>
      </c>
    </row>
    <row r="68" spans="1:12" x14ac:dyDescent="0.45">
      <c r="A68">
        <v>167</v>
      </c>
      <c r="B68">
        <v>41</v>
      </c>
      <c r="C68">
        <v>45</v>
      </c>
      <c r="D68">
        <f t="shared" si="0"/>
        <v>66</v>
      </c>
      <c r="E68" s="1">
        <v>41992</v>
      </c>
      <c r="F68">
        <f>J67+piastek4[[#This Row],[Ton kostak]]</f>
        <v>292</v>
      </c>
      <c r="G68">
        <f>K67+piastek4[[#This Row],[Ton orzech]]</f>
        <v>86</v>
      </c>
      <c r="H68">
        <f>L67+piastek4[[#This Row],[Ton mial]]</f>
        <v>229</v>
      </c>
      <c r="I68" t="str">
        <f>IF(piastek4[[#This Row],[mag koskta przed]] &lt; $P$1,IF(piastek4[[#This Row],[mag orzech przed]]&lt;$P$2, IF(piastek4[[#This Row],[mag mial przed]] &lt;$P$3, "-", "mial"), "orzech"),"kostka")</f>
        <v>kostka</v>
      </c>
      <c r="J68">
        <f>IF(piastek4[[#This Row],[Typ spalania]] = "kostka", piastek4[[#This Row],[mag koskta przed]]-$P$1, piastek4[[#This Row],[mag koskta przed]])</f>
        <v>92</v>
      </c>
      <c r="K68">
        <f>IF(piastek4[[#This Row],[Typ spalania]] = "orzech", piastek4[[#This Row],[mag orzech przed]]-$P$2, piastek4[[#This Row],[mag orzech przed]])</f>
        <v>86</v>
      </c>
      <c r="L68">
        <f>IF(piastek4[[#This Row],[Typ spalania]] = "mial", piastek4[[#This Row],[mag mial przed]]-$P$3, piastek4[[#This Row],[mag mial przed]])</f>
        <v>229</v>
      </c>
    </row>
    <row r="69" spans="1:12" x14ac:dyDescent="0.45">
      <c r="A69">
        <v>197</v>
      </c>
      <c r="B69">
        <v>82</v>
      </c>
      <c r="C69">
        <v>43</v>
      </c>
      <c r="D69">
        <f t="shared" ref="D69:D132" si="1">D68+1</f>
        <v>67</v>
      </c>
      <c r="E69" s="1">
        <v>41993</v>
      </c>
      <c r="F69">
        <f>J68+piastek4[[#This Row],[Ton kostak]]</f>
        <v>289</v>
      </c>
      <c r="G69">
        <f>K68+piastek4[[#This Row],[Ton orzech]]</f>
        <v>168</v>
      </c>
      <c r="H69">
        <f>L68+piastek4[[#This Row],[Ton mial]]</f>
        <v>272</v>
      </c>
      <c r="I69" t="str">
        <f>IF(piastek4[[#This Row],[mag koskta przed]] &lt; $P$1,IF(piastek4[[#This Row],[mag orzech przed]]&lt;$P$2, IF(piastek4[[#This Row],[mag mial przed]] &lt;$P$3, "-", "mial"), "orzech"),"kostka")</f>
        <v>kostka</v>
      </c>
      <c r="J69">
        <f>IF(piastek4[[#This Row],[Typ spalania]] = "kostka", piastek4[[#This Row],[mag koskta przed]]-$P$1, piastek4[[#This Row],[mag koskta przed]])</f>
        <v>89</v>
      </c>
      <c r="K69">
        <f>IF(piastek4[[#This Row],[Typ spalania]] = "orzech", piastek4[[#This Row],[mag orzech przed]]-$P$2, piastek4[[#This Row],[mag orzech przed]])</f>
        <v>168</v>
      </c>
      <c r="L69">
        <f>IF(piastek4[[#This Row],[Typ spalania]] = "mial", piastek4[[#This Row],[mag mial przed]]-$P$3, piastek4[[#This Row],[mag mial przed]])</f>
        <v>272</v>
      </c>
    </row>
    <row r="70" spans="1:12" x14ac:dyDescent="0.45">
      <c r="A70">
        <v>54</v>
      </c>
      <c r="B70">
        <v>130</v>
      </c>
      <c r="C70">
        <v>50</v>
      </c>
      <c r="D70">
        <f t="shared" si="1"/>
        <v>68</v>
      </c>
      <c r="E70" s="1">
        <v>41994</v>
      </c>
      <c r="F70">
        <f>J69+piastek4[[#This Row],[Ton kostak]]</f>
        <v>143</v>
      </c>
      <c r="G70">
        <f>K69+piastek4[[#This Row],[Ton orzech]]</f>
        <v>298</v>
      </c>
      <c r="H70">
        <f>L69+piastek4[[#This Row],[Ton mial]]</f>
        <v>322</v>
      </c>
      <c r="I70" t="str">
        <f>IF(piastek4[[#This Row],[mag koskta przed]] &lt; $P$1,IF(piastek4[[#This Row],[mag orzech przed]]&lt;$P$2, IF(piastek4[[#This Row],[mag mial przed]] &lt;$P$3, "-", "mial"), "orzech"),"kostka")</f>
        <v>orzech</v>
      </c>
      <c r="J70">
        <f>IF(piastek4[[#This Row],[Typ spalania]] = "kostka", piastek4[[#This Row],[mag koskta przed]]-$P$1, piastek4[[#This Row],[mag koskta przed]])</f>
        <v>143</v>
      </c>
      <c r="K70">
        <f>IF(piastek4[[#This Row],[Typ spalania]] = "orzech", piastek4[[#This Row],[mag orzech przed]]-$P$2, piastek4[[#This Row],[mag orzech przed]])</f>
        <v>38</v>
      </c>
      <c r="L70">
        <f>IF(piastek4[[#This Row],[Typ spalania]] = "mial", piastek4[[#This Row],[mag mial przed]]-$P$3, piastek4[[#This Row],[mag mial przed]])</f>
        <v>322</v>
      </c>
    </row>
    <row r="71" spans="1:12" x14ac:dyDescent="0.45">
      <c r="A71">
        <v>19</v>
      </c>
      <c r="B71">
        <v>153</v>
      </c>
      <c r="C71">
        <v>65</v>
      </c>
      <c r="D71">
        <f t="shared" si="1"/>
        <v>69</v>
      </c>
      <c r="E71" s="1">
        <v>41995</v>
      </c>
      <c r="F71">
        <f>J70+piastek4[[#This Row],[Ton kostak]]</f>
        <v>162</v>
      </c>
      <c r="G71">
        <f>K70+piastek4[[#This Row],[Ton orzech]]</f>
        <v>191</v>
      </c>
      <c r="H71">
        <f>L70+piastek4[[#This Row],[Ton mial]]</f>
        <v>387</v>
      </c>
      <c r="I71" t="str">
        <f>IF(piastek4[[#This Row],[mag koskta przed]] &lt; $P$1,IF(piastek4[[#This Row],[mag orzech przed]]&lt;$P$2, IF(piastek4[[#This Row],[mag mial przed]] &lt;$P$3, "-", "mial"), "orzech"),"kostka")</f>
        <v>mial</v>
      </c>
      <c r="J71">
        <f>IF(piastek4[[#This Row],[Typ spalania]] = "kostka", piastek4[[#This Row],[mag koskta przed]]-$P$1, piastek4[[#This Row],[mag koskta przed]])</f>
        <v>162</v>
      </c>
      <c r="K71">
        <f>IF(piastek4[[#This Row],[Typ spalania]] = "orzech", piastek4[[#This Row],[mag orzech przed]]-$P$2, piastek4[[#This Row],[mag orzech przed]])</f>
        <v>191</v>
      </c>
      <c r="L71">
        <f>IF(piastek4[[#This Row],[Typ spalania]] = "mial", piastek4[[#This Row],[mag mial przed]]-$P$3, piastek4[[#This Row],[mag mial przed]])</f>
        <v>67</v>
      </c>
    </row>
    <row r="72" spans="1:12" x14ac:dyDescent="0.45">
      <c r="A72">
        <v>27</v>
      </c>
      <c r="B72">
        <v>160</v>
      </c>
      <c r="C72">
        <v>81</v>
      </c>
      <c r="D72">
        <f t="shared" si="1"/>
        <v>70</v>
      </c>
      <c r="E72" s="1">
        <v>41996</v>
      </c>
      <c r="F72">
        <f>J71+piastek4[[#This Row],[Ton kostak]]</f>
        <v>189</v>
      </c>
      <c r="G72">
        <f>K71+piastek4[[#This Row],[Ton orzech]]</f>
        <v>351</v>
      </c>
      <c r="H72">
        <f>L71+piastek4[[#This Row],[Ton mial]]</f>
        <v>148</v>
      </c>
      <c r="I72" t="str">
        <f>IF(piastek4[[#This Row],[mag koskta przed]] &lt; $P$1,IF(piastek4[[#This Row],[mag orzech przed]]&lt;$P$2, IF(piastek4[[#This Row],[mag mial przed]] &lt;$P$3, "-", "mial"), "orzech"),"kostka")</f>
        <v>orzech</v>
      </c>
      <c r="J72">
        <f>IF(piastek4[[#This Row],[Typ spalania]] = "kostka", piastek4[[#This Row],[mag koskta przed]]-$P$1, piastek4[[#This Row],[mag koskta przed]])</f>
        <v>189</v>
      </c>
      <c r="K72">
        <f>IF(piastek4[[#This Row],[Typ spalania]] = "orzech", piastek4[[#This Row],[mag orzech przed]]-$P$2, piastek4[[#This Row],[mag orzech przed]])</f>
        <v>91</v>
      </c>
      <c r="L72">
        <f>IF(piastek4[[#This Row],[Typ spalania]] = "mial", piastek4[[#This Row],[mag mial przed]]-$P$3, piastek4[[#This Row],[mag mial przed]])</f>
        <v>148</v>
      </c>
    </row>
    <row r="73" spans="1:12" x14ac:dyDescent="0.45">
      <c r="A73">
        <v>11</v>
      </c>
      <c r="B73">
        <v>140</v>
      </c>
      <c r="C73">
        <v>77</v>
      </c>
      <c r="D73">
        <f t="shared" si="1"/>
        <v>71</v>
      </c>
      <c r="E73" s="1">
        <v>41997</v>
      </c>
      <c r="F73">
        <f>J72+piastek4[[#This Row],[Ton kostak]]</f>
        <v>200</v>
      </c>
      <c r="G73">
        <f>K72+piastek4[[#This Row],[Ton orzech]]</f>
        <v>231</v>
      </c>
      <c r="H73">
        <f>L72+piastek4[[#This Row],[Ton mial]]</f>
        <v>225</v>
      </c>
      <c r="I73" t="str">
        <f>IF(piastek4[[#This Row],[mag koskta przed]] &lt; $P$1,IF(piastek4[[#This Row],[mag orzech przed]]&lt;$P$2, IF(piastek4[[#This Row],[mag mial przed]] &lt;$P$3, "-", "mial"), "orzech"),"kostka")</f>
        <v>kostka</v>
      </c>
      <c r="J73">
        <f>IF(piastek4[[#This Row],[Typ spalania]] = "kostka", piastek4[[#This Row],[mag koskta przed]]-$P$1, piastek4[[#This Row],[mag koskta przed]])</f>
        <v>0</v>
      </c>
      <c r="K73">
        <f>IF(piastek4[[#This Row],[Typ spalania]] = "orzech", piastek4[[#This Row],[mag orzech przed]]-$P$2, piastek4[[#This Row],[mag orzech przed]])</f>
        <v>231</v>
      </c>
      <c r="L73">
        <f>IF(piastek4[[#This Row],[Typ spalania]] = "mial", piastek4[[#This Row],[mag mial przed]]-$P$3, piastek4[[#This Row],[mag mial przed]])</f>
        <v>225</v>
      </c>
    </row>
    <row r="74" spans="1:12" x14ac:dyDescent="0.45">
      <c r="A74">
        <v>182</v>
      </c>
      <c r="B74">
        <v>50</v>
      </c>
      <c r="C74">
        <v>22</v>
      </c>
      <c r="D74">
        <f t="shared" si="1"/>
        <v>72</v>
      </c>
      <c r="E74" s="1">
        <v>41998</v>
      </c>
      <c r="F74">
        <f>J73+piastek4[[#This Row],[Ton kostak]]</f>
        <v>182</v>
      </c>
      <c r="G74">
        <f>K73+piastek4[[#This Row],[Ton orzech]]</f>
        <v>281</v>
      </c>
      <c r="H74">
        <f>L73+piastek4[[#This Row],[Ton mial]]</f>
        <v>247</v>
      </c>
      <c r="I74" t="str">
        <f>IF(piastek4[[#This Row],[mag koskta przed]] &lt; $P$1,IF(piastek4[[#This Row],[mag orzech przed]]&lt;$P$2, IF(piastek4[[#This Row],[mag mial przed]] &lt;$P$3, "-", "mial"), "orzech"),"kostka")</f>
        <v>orzech</v>
      </c>
      <c r="J74">
        <f>IF(piastek4[[#This Row],[Typ spalania]] = "kostka", piastek4[[#This Row],[mag koskta przed]]-$P$1, piastek4[[#This Row],[mag koskta przed]])</f>
        <v>182</v>
      </c>
      <c r="K74">
        <f>IF(piastek4[[#This Row],[Typ spalania]] = "orzech", piastek4[[#This Row],[mag orzech przed]]-$P$2, piastek4[[#This Row],[mag orzech przed]])</f>
        <v>21</v>
      </c>
      <c r="L74">
        <f>IF(piastek4[[#This Row],[Typ spalania]] = "mial", piastek4[[#This Row],[mag mial przed]]-$P$3, piastek4[[#This Row],[mag mial przed]])</f>
        <v>247</v>
      </c>
    </row>
    <row r="75" spans="1:12" x14ac:dyDescent="0.45">
      <c r="A75">
        <v>63</v>
      </c>
      <c r="B75">
        <v>83</v>
      </c>
      <c r="C75">
        <v>69</v>
      </c>
      <c r="D75">
        <f t="shared" si="1"/>
        <v>73</v>
      </c>
      <c r="E75" s="1">
        <v>41999</v>
      </c>
      <c r="F75">
        <f>J74+piastek4[[#This Row],[Ton kostak]]</f>
        <v>245</v>
      </c>
      <c r="G75">
        <f>K74+piastek4[[#This Row],[Ton orzech]]</f>
        <v>104</v>
      </c>
      <c r="H75">
        <f>L74+piastek4[[#This Row],[Ton mial]]</f>
        <v>316</v>
      </c>
      <c r="I75" t="str">
        <f>IF(piastek4[[#This Row],[mag koskta przed]] &lt; $P$1,IF(piastek4[[#This Row],[mag orzech przed]]&lt;$P$2, IF(piastek4[[#This Row],[mag mial przed]] &lt;$P$3, "-", "mial"), "orzech"),"kostka")</f>
        <v>kostka</v>
      </c>
      <c r="J75">
        <f>IF(piastek4[[#This Row],[Typ spalania]] = "kostka", piastek4[[#This Row],[mag koskta przed]]-$P$1, piastek4[[#This Row],[mag koskta przed]])</f>
        <v>45</v>
      </c>
      <c r="K75">
        <f>IF(piastek4[[#This Row],[Typ spalania]] = "orzech", piastek4[[#This Row],[mag orzech przed]]-$P$2, piastek4[[#This Row],[mag orzech przed]])</f>
        <v>104</v>
      </c>
      <c r="L75">
        <f>IF(piastek4[[#This Row],[Typ spalania]] = "mial", piastek4[[#This Row],[mag mial przed]]-$P$3, piastek4[[#This Row],[mag mial przed]])</f>
        <v>316</v>
      </c>
    </row>
    <row r="76" spans="1:12" x14ac:dyDescent="0.45">
      <c r="A76">
        <v>33</v>
      </c>
      <c r="B76">
        <v>59</v>
      </c>
      <c r="C76">
        <v>46</v>
      </c>
      <c r="D76">
        <f t="shared" si="1"/>
        <v>74</v>
      </c>
      <c r="E76" s="1">
        <v>42000</v>
      </c>
      <c r="F76">
        <f>J75+piastek4[[#This Row],[Ton kostak]]</f>
        <v>78</v>
      </c>
      <c r="G76">
        <f>K75+piastek4[[#This Row],[Ton orzech]]</f>
        <v>163</v>
      </c>
      <c r="H76">
        <f>L75+piastek4[[#This Row],[Ton mial]]</f>
        <v>362</v>
      </c>
      <c r="I76" t="str">
        <f>IF(piastek4[[#This Row],[mag koskta przed]] &lt; $P$1,IF(piastek4[[#This Row],[mag orzech przed]]&lt;$P$2, IF(piastek4[[#This Row],[mag mial przed]] &lt;$P$3, "-", "mial"), "orzech"),"kostka")</f>
        <v>mial</v>
      </c>
      <c r="J76">
        <f>IF(piastek4[[#This Row],[Typ spalania]] = "kostka", piastek4[[#This Row],[mag koskta przed]]-$P$1, piastek4[[#This Row],[mag koskta przed]])</f>
        <v>78</v>
      </c>
      <c r="K76">
        <f>IF(piastek4[[#This Row],[Typ spalania]] = "orzech", piastek4[[#This Row],[mag orzech przed]]-$P$2, piastek4[[#This Row],[mag orzech przed]])</f>
        <v>163</v>
      </c>
      <c r="L76">
        <f>IF(piastek4[[#This Row],[Typ spalania]] = "mial", piastek4[[#This Row],[mag mial przed]]-$P$3, piastek4[[#This Row],[mag mial przed]])</f>
        <v>42</v>
      </c>
    </row>
    <row r="77" spans="1:12" x14ac:dyDescent="0.45">
      <c r="A77">
        <v>119</v>
      </c>
      <c r="B77">
        <v>57</v>
      </c>
      <c r="C77">
        <v>67</v>
      </c>
      <c r="D77">
        <f t="shared" si="1"/>
        <v>75</v>
      </c>
      <c r="E77" s="1">
        <v>42001</v>
      </c>
      <c r="F77">
        <f>J76+piastek4[[#This Row],[Ton kostak]]</f>
        <v>197</v>
      </c>
      <c r="G77">
        <f>K76+piastek4[[#This Row],[Ton orzech]]</f>
        <v>220</v>
      </c>
      <c r="H77">
        <f>L76+piastek4[[#This Row],[Ton mial]]</f>
        <v>109</v>
      </c>
      <c r="I77" t="str">
        <f>IF(piastek4[[#This Row],[mag koskta przed]] &lt; $P$1,IF(piastek4[[#This Row],[mag orzech przed]]&lt;$P$2, IF(piastek4[[#This Row],[mag mial przed]] &lt;$P$3, "-", "mial"), "orzech"),"kostka")</f>
        <v>-</v>
      </c>
      <c r="J77">
        <f>IF(piastek4[[#This Row],[Typ spalania]] = "kostka", piastek4[[#This Row],[mag koskta przed]]-$P$1, piastek4[[#This Row],[mag koskta przed]])</f>
        <v>197</v>
      </c>
      <c r="K77">
        <f>IF(piastek4[[#This Row],[Typ spalania]] = "orzech", piastek4[[#This Row],[mag orzech przed]]-$P$2, piastek4[[#This Row],[mag orzech przed]])</f>
        <v>220</v>
      </c>
      <c r="L77">
        <f>IF(piastek4[[#This Row],[Typ spalania]] = "mial", piastek4[[#This Row],[mag mial przed]]-$P$3, piastek4[[#This Row],[mag mial przed]])</f>
        <v>109</v>
      </c>
    </row>
    <row r="78" spans="1:12" x14ac:dyDescent="0.45">
      <c r="A78">
        <v>58</v>
      </c>
      <c r="B78">
        <v>176</v>
      </c>
      <c r="C78">
        <v>16</v>
      </c>
      <c r="D78">
        <f t="shared" si="1"/>
        <v>76</v>
      </c>
      <c r="E78" s="1">
        <v>42002</v>
      </c>
      <c r="F78">
        <f>J77+piastek4[[#This Row],[Ton kostak]]</f>
        <v>255</v>
      </c>
      <c r="G78">
        <f>K77+piastek4[[#This Row],[Ton orzech]]</f>
        <v>396</v>
      </c>
      <c r="H78">
        <f>L77+piastek4[[#This Row],[Ton mial]]</f>
        <v>125</v>
      </c>
      <c r="I78" t="str">
        <f>IF(piastek4[[#This Row],[mag koskta przed]] &lt; $P$1,IF(piastek4[[#This Row],[mag orzech przed]]&lt;$P$2, IF(piastek4[[#This Row],[mag mial przed]] &lt;$P$3, "-", "mial"), "orzech"),"kostka")</f>
        <v>kostka</v>
      </c>
      <c r="J78">
        <f>IF(piastek4[[#This Row],[Typ spalania]] = "kostka", piastek4[[#This Row],[mag koskta przed]]-$P$1, piastek4[[#This Row],[mag koskta przed]])</f>
        <v>55</v>
      </c>
      <c r="K78">
        <f>IF(piastek4[[#This Row],[Typ spalania]] = "orzech", piastek4[[#This Row],[mag orzech przed]]-$P$2, piastek4[[#This Row],[mag orzech przed]])</f>
        <v>396</v>
      </c>
      <c r="L78">
        <f>IF(piastek4[[#This Row],[Typ spalania]] = "mial", piastek4[[#This Row],[mag mial przed]]-$P$3, piastek4[[#This Row],[mag mial przed]])</f>
        <v>125</v>
      </c>
    </row>
    <row r="79" spans="1:12" x14ac:dyDescent="0.45">
      <c r="A79">
        <v>174</v>
      </c>
      <c r="B79">
        <v>61</v>
      </c>
      <c r="C79">
        <v>46</v>
      </c>
      <c r="D79">
        <f t="shared" si="1"/>
        <v>77</v>
      </c>
      <c r="E79" s="1">
        <v>42003</v>
      </c>
      <c r="F79">
        <f>J78+piastek4[[#This Row],[Ton kostak]]</f>
        <v>229</v>
      </c>
      <c r="G79">
        <f>K78+piastek4[[#This Row],[Ton orzech]]</f>
        <v>457</v>
      </c>
      <c r="H79">
        <f>L78+piastek4[[#This Row],[Ton mial]]</f>
        <v>171</v>
      </c>
      <c r="I79" t="str">
        <f>IF(piastek4[[#This Row],[mag koskta przed]] &lt; $P$1,IF(piastek4[[#This Row],[mag orzech przed]]&lt;$P$2, IF(piastek4[[#This Row],[mag mial przed]] &lt;$P$3, "-", "mial"), "orzech"),"kostka")</f>
        <v>kostka</v>
      </c>
      <c r="J79">
        <f>IF(piastek4[[#This Row],[Typ spalania]] = "kostka", piastek4[[#This Row],[mag koskta przed]]-$P$1, piastek4[[#This Row],[mag koskta przed]])</f>
        <v>29</v>
      </c>
      <c r="K79">
        <f>IF(piastek4[[#This Row],[Typ spalania]] = "orzech", piastek4[[#This Row],[mag orzech przed]]-$P$2, piastek4[[#This Row],[mag orzech przed]])</f>
        <v>457</v>
      </c>
      <c r="L79">
        <f>IF(piastek4[[#This Row],[Typ spalania]] = "mial", piastek4[[#This Row],[mag mial przed]]-$P$3, piastek4[[#This Row],[mag mial przed]])</f>
        <v>171</v>
      </c>
    </row>
    <row r="80" spans="1:12" x14ac:dyDescent="0.45">
      <c r="A80">
        <v>45</v>
      </c>
      <c r="B80">
        <v>154</v>
      </c>
      <c r="C80">
        <v>0</v>
      </c>
      <c r="D80">
        <f t="shared" si="1"/>
        <v>78</v>
      </c>
      <c r="E80" s="1">
        <v>42004</v>
      </c>
      <c r="F80">
        <f>J79+piastek4[[#This Row],[Ton kostak]]</f>
        <v>74</v>
      </c>
      <c r="G80">
        <f>K79+piastek4[[#This Row],[Ton orzech]]</f>
        <v>611</v>
      </c>
      <c r="H80">
        <f>L79+piastek4[[#This Row],[Ton mial]]</f>
        <v>171</v>
      </c>
      <c r="I80" t="str">
        <f>IF(piastek4[[#This Row],[mag koskta przed]] &lt; $P$1,IF(piastek4[[#This Row],[mag orzech przed]]&lt;$P$2, IF(piastek4[[#This Row],[mag mial przed]] &lt;$P$3, "-", "mial"), "orzech"),"kostka")</f>
        <v>orzech</v>
      </c>
      <c r="J80">
        <f>IF(piastek4[[#This Row],[Typ spalania]] = "kostka", piastek4[[#This Row],[mag koskta przed]]-$P$1, piastek4[[#This Row],[mag koskta przed]])</f>
        <v>74</v>
      </c>
      <c r="K80">
        <f>IF(piastek4[[#This Row],[Typ spalania]] = "orzech", piastek4[[#This Row],[mag orzech przed]]-$P$2, piastek4[[#This Row],[mag orzech przed]])</f>
        <v>351</v>
      </c>
      <c r="L80">
        <f>IF(piastek4[[#This Row],[Typ spalania]] = "mial", piastek4[[#This Row],[mag mial przed]]-$P$3, piastek4[[#This Row],[mag mial przed]])</f>
        <v>171</v>
      </c>
    </row>
    <row r="81" spans="1:12" x14ac:dyDescent="0.45">
      <c r="A81">
        <v>94</v>
      </c>
      <c r="B81">
        <v>120</v>
      </c>
      <c r="C81">
        <v>95</v>
      </c>
      <c r="D81">
        <f t="shared" si="1"/>
        <v>79</v>
      </c>
      <c r="E81" s="1">
        <v>42005</v>
      </c>
      <c r="F81">
        <f>J80+piastek4[[#This Row],[Ton kostak]]</f>
        <v>168</v>
      </c>
      <c r="G81">
        <f>K80+piastek4[[#This Row],[Ton orzech]]</f>
        <v>471</v>
      </c>
      <c r="H81">
        <f>L80+piastek4[[#This Row],[Ton mial]]</f>
        <v>266</v>
      </c>
      <c r="I81" t="str">
        <f>IF(piastek4[[#This Row],[mag koskta przed]] &lt; $P$1,IF(piastek4[[#This Row],[mag orzech przed]]&lt;$P$2, IF(piastek4[[#This Row],[mag mial przed]] &lt;$P$3, "-", "mial"), "orzech"),"kostka")</f>
        <v>orzech</v>
      </c>
      <c r="J81">
        <f>IF(piastek4[[#This Row],[Typ spalania]] = "kostka", piastek4[[#This Row],[mag koskta przed]]-$P$1, piastek4[[#This Row],[mag koskta przed]])</f>
        <v>168</v>
      </c>
      <c r="K81">
        <f>IF(piastek4[[#This Row],[Typ spalania]] = "orzech", piastek4[[#This Row],[mag orzech przed]]-$P$2, piastek4[[#This Row],[mag orzech przed]])</f>
        <v>211</v>
      </c>
      <c r="L81">
        <f>IF(piastek4[[#This Row],[Typ spalania]] = "mial", piastek4[[#This Row],[mag mial przed]]-$P$3, piastek4[[#This Row],[mag mial przed]])</f>
        <v>266</v>
      </c>
    </row>
    <row r="82" spans="1:12" x14ac:dyDescent="0.45">
      <c r="A82">
        <v>12</v>
      </c>
      <c r="B82">
        <v>5</v>
      </c>
      <c r="C82">
        <v>42</v>
      </c>
      <c r="D82">
        <f t="shared" si="1"/>
        <v>80</v>
      </c>
      <c r="E82" s="1">
        <v>42006</v>
      </c>
      <c r="F82">
        <f>J81+piastek4[[#This Row],[Ton kostak]]</f>
        <v>180</v>
      </c>
      <c r="G82">
        <f>K81+piastek4[[#This Row],[Ton orzech]]</f>
        <v>216</v>
      </c>
      <c r="H82">
        <f>L81+piastek4[[#This Row],[Ton mial]]</f>
        <v>308</v>
      </c>
      <c r="I82" t="str">
        <f>IF(piastek4[[#This Row],[mag koskta przed]] &lt; $P$1,IF(piastek4[[#This Row],[mag orzech przed]]&lt;$P$2, IF(piastek4[[#This Row],[mag mial przed]] &lt;$P$3, "-", "mial"), "orzech"),"kostka")</f>
        <v>-</v>
      </c>
      <c r="J82">
        <f>IF(piastek4[[#This Row],[Typ spalania]] = "kostka", piastek4[[#This Row],[mag koskta przed]]-$P$1, piastek4[[#This Row],[mag koskta przed]])</f>
        <v>180</v>
      </c>
      <c r="K82">
        <f>IF(piastek4[[#This Row],[Typ spalania]] = "orzech", piastek4[[#This Row],[mag orzech przed]]-$P$2, piastek4[[#This Row],[mag orzech przed]])</f>
        <v>216</v>
      </c>
      <c r="L82">
        <f>IF(piastek4[[#This Row],[Typ spalania]] = "mial", piastek4[[#This Row],[mag mial przed]]-$P$3, piastek4[[#This Row],[mag mial przed]])</f>
        <v>308</v>
      </c>
    </row>
    <row r="83" spans="1:12" x14ac:dyDescent="0.45">
      <c r="A83">
        <v>80</v>
      </c>
      <c r="B83">
        <v>170</v>
      </c>
      <c r="C83">
        <v>96</v>
      </c>
      <c r="D83">
        <f t="shared" si="1"/>
        <v>81</v>
      </c>
      <c r="E83" s="1">
        <v>42007</v>
      </c>
      <c r="F83">
        <f>J82+piastek4[[#This Row],[Ton kostak]]</f>
        <v>260</v>
      </c>
      <c r="G83">
        <f>K82+piastek4[[#This Row],[Ton orzech]]</f>
        <v>386</v>
      </c>
      <c r="H83">
        <f>L82+piastek4[[#This Row],[Ton mial]]</f>
        <v>404</v>
      </c>
      <c r="I83" t="str">
        <f>IF(piastek4[[#This Row],[mag koskta przed]] &lt; $P$1,IF(piastek4[[#This Row],[mag orzech przed]]&lt;$P$2, IF(piastek4[[#This Row],[mag mial przed]] &lt;$P$3, "-", "mial"), "orzech"),"kostka")</f>
        <v>kostka</v>
      </c>
      <c r="J83">
        <f>IF(piastek4[[#This Row],[Typ spalania]] = "kostka", piastek4[[#This Row],[mag koskta przed]]-$P$1, piastek4[[#This Row],[mag koskta przed]])</f>
        <v>60</v>
      </c>
      <c r="K83">
        <f>IF(piastek4[[#This Row],[Typ spalania]] = "orzech", piastek4[[#This Row],[mag orzech przed]]-$P$2, piastek4[[#This Row],[mag orzech przed]])</f>
        <v>386</v>
      </c>
      <c r="L83">
        <f>IF(piastek4[[#This Row],[Typ spalania]] = "mial", piastek4[[#This Row],[mag mial przed]]-$P$3, piastek4[[#This Row],[mag mial przed]])</f>
        <v>404</v>
      </c>
    </row>
    <row r="84" spans="1:12" x14ac:dyDescent="0.45">
      <c r="A84">
        <v>80</v>
      </c>
      <c r="B84">
        <v>10</v>
      </c>
      <c r="C84">
        <v>30</v>
      </c>
      <c r="D84">
        <f t="shared" si="1"/>
        <v>82</v>
      </c>
      <c r="E84" s="1">
        <v>42008</v>
      </c>
      <c r="F84">
        <f>J83+piastek4[[#This Row],[Ton kostak]]</f>
        <v>140</v>
      </c>
      <c r="G84">
        <f>K83+piastek4[[#This Row],[Ton orzech]]</f>
        <v>396</v>
      </c>
      <c r="H84">
        <f>L83+piastek4[[#This Row],[Ton mial]]</f>
        <v>434</v>
      </c>
      <c r="I84" t="str">
        <f>IF(piastek4[[#This Row],[mag koskta przed]] &lt; $P$1,IF(piastek4[[#This Row],[mag orzech przed]]&lt;$P$2, IF(piastek4[[#This Row],[mag mial przed]] &lt;$P$3, "-", "mial"), "orzech"),"kostka")</f>
        <v>orzech</v>
      </c>
      <c r="J84">
        <f>IF(piastek4[[#This Row],[Typ spalania]] = "kostka", piastek4[[#This Row],[mag koskta przed]]-$P$1, piastek4[[#This Row],[mag koskta przed]])</f>
        <v>140</v>
      </c>
      <c r="K84">
        <f>IF(piastek4[[#This Row],[Typ spalania]] = "orzech", piastek4[[#This Row],[mag orzech przed]]-$P$2, piastek4[[#This Row],[mag orzech przed]])</f>
        <v>136</v>
      </c>
      <c r="L84">
        <f>IF(piastek4[[#This Row],[Typ spalania]] = "mial", piastek4[[#This Row],[mag mial przed]]-$P$3, piastek4[[#This Row],[mag mial przed]])</f>
        <v>434</v>
      </c>
    </row>
    <row r="85" spans="1:12" x14ac:dyDescent="0.45">
      <c r="A85">
        <v>90</v>
      </c>
      <c r="B85">
        <v>80</v>
      </c>
      <c r="C85">
        <v>31</v>
      </c>
      <c r="D85">
        <f t="shared" si="1"/>
        <v>83</v>
      </c>
      <c r="E85" s="1">
        <v>42009</v>
      </c>
      <c r="F85">
        <f>J84+piastek4[[#This Row],[Ton kostak]]</f>
        <v>230</v>
      </c>
      <c r="G85">
        <f>K84+piastek4[[#This Row],[Ton orzech]]</f>
        <v>216</v>
      </c>
      <c r="H85">
        <f>L84+piastek4[[#This Row],[Ton mial]]</f>
        <v>465</v>
      </c>
      <c r="I85" t="str">
        <f>IF(piastek4[[#This Row],[mag koskta przed]] &lt; $P$1,IF(piastek4[[#This Row],[mag orzech przed]]&lt;$P$2, IF(piastek4[[#This Row],[mag mial przed]] &lt;$P$3, "-", "mial"), "orzech"),"kostka")</f>
        <v>kostka</v>
      </c>
      <c r="J85">
        <f>IF(piastek4[[#This Row],[Typ spalania]] = "kostka", piastek4[[#This Row],[mag koskta przed]]-$P$1, piastek4[[#This Row],[mag koskta przed]])</f>
        <v>30</v>
      </c>
      <c r="K85">
        <f>IF(piastek4[[#This Row],[Typ spalania]] = "orzech", piastek4[[#This Row],[mag orzech przed]]-$P$2, piastek4[[#This Row],[mag orzech przed]])</f>
        <v>216</v>
      </c>
      <c r="L85">
        <f>IF(piastek4[[#This Row],[Typ spalania]] = "mial", piastek4[[#This Row],[mag mial przed]]-$P$3, piastek4[[#This Row],[mag mial przed]])</f>
        <v>465</v>
      </c>
    </row>
    <row r="86" spans="1:12" x14ac:dyDescent="0.45">
      <c r="A86">
        <v>130</v>
      </c>
      <c r="B86">
        <v>163</v>
      </c>
      <c r="C86">
        <v>92</v>
      </c>
      <c r="D86">
        <f t="shared" si="1"/>
        <v>84</v>
      </c>
      <c r="E86" s="1">
        <v>42010</v>
      </c>
      <c r="F86">
        <f>J85+piastek4[[#This Row],[Ton kostak]]</f>
        <v>160</v>
      </c>
      <c r="G86">
        <f>K85+piastek4[[#This Row],[Ton orzech]]</f>
        <v>379</v>
      </c>
      <c r="H86">
        <f>L85+piastek4[[#This Row],[Ton mial]]</f>
        <v>557</v>
      </c>
      <c r="I86" t="str">
        <f>IF(piastek4[[#This Row],[mag koskta przed]] &lt; $P$1,IF(piastek4[[#This Row],[mag orzech przed]]&lt;$P$2, IF(piastek4[[#This Row],[mag mial przed]] &lt;$P$3, "-", "mial"), "orzech"),"kostka")</f>
        <v>orzech</v>
      </c>
      <c r="J86">
        <f>IF(piastek4[[#This Row],[Typ spalania]] = "kostka", piastek4[[#This Row],[mag koskta przed]]-$P$1, piastek4[[#This Row],[mag koskta przed]])</f>
        <v>160</v>
      </c>
      <c r="K86">
        <f>IF(piastek4[[#This Row],[Typ spalania]] = "orzech", piastek4[[#This Row],[mag orzech przed]]-$P$2, piastek4[[#This Row],[mag orzech przed]])</f>
        <v>119</v>
      </c>
      <c r="L86">
        <f>IF(piastek4[[#This Row],[Typ spalania]] = "mial", piastek4[[#This Row],[mag mial przed]]-$P$3, piastek4[[#This Row],[mag mial przed]])</f>
        <v>557</v>
      </c>
    </row>
    <row r="87" spans="1:12" x14ac:dyDescent="0.45">
      <c r="A87">
        <v>54</v>
      </c>
      <c r="B87">
        <v>7</v>
      </c>
      <c r="C87">
        <v>79</v>
      </c>
      <c r="D87">
        <f t="shared" si="1"/>
        <v>85</v>
      </c>
      <c r="E87" s="1">
        <v>42011</v>
      </c>
      <c r="F87">
        <f>J86+piastek4[[#This Row],[Ton kostak]]</f>
        <v>214</v>
      </c>
      <c r="G87">
        <f>K86+piastek4[[#This Row],[Ton orzech]]</f>
        <v>126</v>
      </c>
      <c r="H87">
        <f>L86+piastek4[[#This Row],[Ton mial]]</f>
        <v>636</v>
      </c>
      <c r="I87" t="str">
        <f>IF(piastek4[[#This Row],[mag koskta przed]] &lt; $P$1,IF(piastek4[[#This Row],[mag orzech przed]]&lt;$P$2, IF(piastek4[[#This Row],[mag mial przed]] &lt;$P$3, "-", "mial"), "orzech"),"kostka")</f>
        <v>kostka</v>
      </c>
      <c r="J87">
        <f>IF(piastek4[[#This Row],[Typ spalania]] = "kostka", piastek4[[#This Row],[mag koskta przed]]-$P$1, piastek4[[#This Row],[mag koskta przed]])</f>
        <v>14</v>
      </c>
      <c r="K87">
        <f>IF(piastek4[[#This Row],[Typ spalania]] = "orzech", piastek4[[#This Row],[mag orzech przed]]-$P$2, piastek4[[#This Row],[mag orzech przed]])</f>
        <v>126</v>
      </c>
      <c r="L87">
        <f>IF(piastek4[[#This Row],[Typ spalania]] = "mial", piastek4[[#This Row],[mag mial przed]]-$P$3, piastek4[[#This Row],[mag mial przed]])</f>
        <v>636</v>
      </c>
    </row>
    <row r="88" spans="1:12" x14ac:dyDescent="0.45">
      <c r="A88">
        <v>88</v>
      </c>
      <c r="B88">
        <v>125</v>
      </c>
      <c r="C88">
        <v>97</v>
      </c>
      <c r="D88">
        <f t="shared" si="1"/>
        <v>86</v>
      </c>
      <c r="E88" s="1">
        <v>42012</v>
      </c>
      <c r="F88">
        <f>J87+piastek4[[#This Row],[Ton kostak]]</f>
        <v>102</v>
      </c>
      <c r="G88">
        <f>K87+piastek4[[#This Row],[Ton orzech]]</f>
        <v>251</v>
      </c>
      <c r="H88">
        <f>L87+piastek4[[#This Row],[Ton mial]]</f>
        <v>733</v>
      </c>
      <c r="I88" t="str">
        <f>IF(piastek4[[#This Row],[mag koskta przed]] &lt; $P$1,IF(piastek4[[#This Row],[mag orzech przed]]&lt;$P$2, IF(piastek4[[#This Row],[mag mial przed]] &lt;$P$3, "-", "mial"), "orzech"),"kostka")</f>
        <v>mial</v>
      </c>
      <c r="J88">
        <f>IF(piastek4[[#This Row],[Typ spalania]] = "kostka", piastek4[[#This Row],[mag koskta przed]]-$P$1, piastek4[[#This Row],[mag koskta przed]])</f>
        <v>102</v>
      </c>
      <c r="K88">
        <f>IF(piastek4[[#This Row],[Typ spalania]] = "orzech", piastek4[[#This Row],[mag orzech przed]]-$P$2, piastek4[[#This Row],[mag orzech przed]])</f>
        <v>251</v>
      </c>
      <c r="L88">
        <f>IF(piastek4[[#This Row],[Typ spalania]] = "mial", piastek4[[#This Row],[mag mial przed]]-$P$3, piastek4[[#This Row],[mag mial przed]])</f>
        <v>413</v>
      </c>
    </row>
    <row r="89" spans="1:12" x14ac:dyDescent="0.45">
      <c r="A89">
        <v>83</v>
      </c>
      <c r="B89">
        <v>85</v>
      </c>
      <c r="C89">
        <v>99</v>
      </c>
      <c r="D89">
        <f t="shared" si="1"/>
        <v>87</v>
      </c>
      <c r="E89" s="1">
        <v>42013</v>
      </c>
      <c r="F89">
        <f>J88+piastek4[[#This Row],[Ton kostak]]</f>
        <v>185</v>
      </c>
      <c r="G89">
        <f>K88+piastek4[[#This Row],[Ton orzech]]</f>
        <v>336</v>
      </c>
      <c r="H89">
        <f>L88+piastek4[[#This Row],[Ton mial]]</f>
        <v>512</v>
      </c>
      <c r="I89" t="str">
        <f>IF(piastek4[[#This Row],[mag koskta przed]] &lt; $P$1,IF(piastek4[[#This Row],[mag orzech przed]]&lt;$P$2, IF(piastek4[[#This Row],[mag mial przed]] &lt;$P$3, "-", "mial"), "orzech"),"kostka")</f>
        <v>orzech</v>
      </c>
      <c r="J89">
        <f>IF(piastek4[[#This Row],[Typ spalania]] = "kostka", piastek4[[#This Row],[mag koskta przed]]-$P$1, piastek4[[#This Row],[mag koskta przed]])</f>
        <v>185</v>
      </c>
      <c r="K89">
        <f>IF(piastek4[[#This Row],[Typ spalania]] = "orzech", piastek4[[#This Row],[mag orzech przed]]-$P$2, piastek4[[#This Row],[mag orzech przed]])</f>
        <v>76</v>
      </c>
      <c r="L89">
        <f>IF(piastek4[[#This Row],[Typ spalania]] = "mial", piastek4[[#This Row],[mag mial przed]]-$P$3, piastek4[[#This Row],[mag mial przed]])</f>
        <v>512</v>
      </c>
    </row>
    <row r="90" spans="1:12" x14ac:dyDescent="0.45">
      <c r="A90">
        <v>139</v>
      </c>
      <c r="B90">
        <v>155</v>
      </c>
      <c r="C90">
        <v>11</v>
      </c>
      <c r="D90">
        <f t="shared" si="1"/>
        <v>88</v>
      </c>
      <c r="E90" s="1">
        <v>42014</v>
      </c>
      <c r="F90">
        <f>J89+piastek4[[#This Row],[Ton kostak]]</f>
        <v>324</v>
      </c>
      <c r="G90">
        <f>K89+piastek4[[#This Row],[Ton orzech]]</f>
        <v>231</v>
      </c>
      <c r="H90">
        <f>L89+piastek4[[#This Row],[Ton mial]]</f>
        <v>523</v>
      </c>
      <c r="I90" t="str">
        <f>IF(piastek4[[#This Row],[mag koskta przed]] &lt; $P$1,IF(piastek4[[#This Row],[mag orzech przed]]&lt;$P$2, IF(piastek4[[#This Row],[mag mial przed]] &lt;$P$3, "-", "mial"), "orzech"),"kostka")</f>
        <v>kostka</v>
      </c>
      <c r="J90">
        <f>IF(piastek4[[#This Row],[Typ spalania]] = "kostka", piastek4[[#This Row],[mag koskta przed]]-$P$1, piastek4[[#This Row],[mag koskta przed]])</f>
        <v>124</v>
      </c>
      <c r="K90">
        <f>IF(piastek4[[#This Row],[Typ spalania]] = "orzech", piastek4[[#This Row],[mag orzech przed]]-$P$2, piastek4[[#This Row],[mag orzech przed]])</f>
        <v>231</v>
      </c>
      <c r="L90">
        <f>IF(piastek4[[#This Row],[Typ spalania]] = "mial", piastek4[[#This Row],[mag mial przed]]-$P$3, piastek4[[#This Row],[mag mial przed]])</f>
        <v>523</v>
      </c>
    </row>
    <row r="91" spans="1:12" x14ac:dyDescent="0.45">
      <c r="A91">
        <v>82</v>
      </c>
      <c r="B91">
        <v>43</v>
      </c>
      <c r="C91">
        <v>93</v>
      </c>
      <c r="D91">
        <f t="shared" si="1"/>
        <v>89</v>
      </c>
      <c r="E91" s="1">
        <v>42015</v>
      </c>
      <c r="F91">
        <f>J90+piastek4[[#This Row],[Ton kostak]]</f>
        <v>206</v>
      </c>
      <c r="G91">
        <f>K90+piastek4[[#This Row],[Ton orzech]]</f>
        <v>274</v>
      </c>
      <c r="H91">
        <f>L90+piastek4[[#This Row],[Ton mial]]</f>
        <v>616</v>
      </c>
      <c r="I91" t="str">
        <f>IF(piastek4[[#This Row],[mag koskta przed]] &lt; $P$1,IF(piastek4[[#This Row],[mag orzech przed]]&lt;$P$2, IF(piastek4[[#This Row],[mag mial przed]] &lt;$P$3, "-", "mial"), "orzech"),"kostka")</f>
        <v>kostka</v>
      </c>
      <c r="J91">
        <f>IF(piastek4[[#This Row],[Typ spalania]] = "kostka", piastek4[[#This Row],[mag koskta przed]]-$P$1, piastek4[[#This Row],[mag koskta przed]])</f>
        <v>6</v>
      </c>
      <c r="K91">
        <f>IF(piastek4[[#This Row],[Typ spalania]] = "orzech", piastek4[[#This Row],[mag orzech przed]]-$P$2, piastek4[[#This Row],[mag orzech przed]])</f>
        <v>274</v>
      </c>
      <c r="L91">
        <f>IF(piastek4[[#This Row],[Typ spalania]] = "mial", piastek4[[#This Row],[mag mial przed]]-$P$3, piastek4[[#This Row],[mag mial przed]])</f>
        <v>616</v>
      </c>
    </row>
    <row r="92" spans="1:12" x14ac:dyDescent="0.45">
      <c r="A92">
        <v>23</v>
      </c>
      <c r="B92">
        <v>40</v>
      </c>
      <c r="C92">
        <v>83</v>
      </c>
      <c r="D92">
        <f t="shared" si="1"/>
        <v>90</v>
      </c>
      <c r="E92" s="1">
        <v>42016</v>
      </c>
      <c r="F92">
        <f>J91+piastek4[[#This Row],[Ton kostak]]</f>
        <v>29</v>
      </c>
      <c r="G92">
        <f>K91+piastek4[[#This Row],[Ton orzech]]</f>
        <v>314</v>
      </c>
      <c r="H92">
        <f>L91+piastek4[[#This Row],[Ton mial]]</f>
        <v>699</v>
      </c>
      <c r="I92" t="str">
        <f>IF(piastek4[[#This Row],[mag koskta przed]] &lt; $P$1,IF(piastek4[[#This Row],[mag orzech przed]]&lt;$P$2, IF(piastek4[[#This Row],[mag mial przed]] &lt;$P$3, "-", "mial"), "orzech"),"kostka")</f>
        <v>orzech</v>
      </c>
      <c r="J92">
        <f>IF(piastek4[[#This Row],[Typ spalania]] = "kostka", piastek4[[#This Row],[mag koskta przed]]-$P$1, piastek4[[#This Row],[mag koskta przed]])</f>
        <v>29</v>
      </c>
      <c r="K92">
        <f>IF(piastek4[[#This Row],[Typ spalania]] = "orzech", piastek4[[#This Row],[mag orzech przed]]-$P$2, piastek4[[#This Row],[mag orzech przed]])</f>
        <v>54</v>
      </c>
      <c r="L92">
        <f>IF(piastek4[[#This Row],[Typ spalania]] = "mial", piastek4[[#This Row],[mag mial przed]]-$P$3, piastek4[[#This Row],[mag mial przed]])</f>
        <v>699</v>
      </c>
    </row>
    <row r="93" spans="1:12" x14ac:dyDescent="0.45">
      <c r="A93">
        <v>118</v>
      </c>
      <c r="B93">
        <v>165</v>
      </c>
      <c r="C93">
        <v>56</v>
      </c>
      <c r="D93">
        <f t="shared" si="1"/>
        <v>91</v>
      </c>
      <c r="E93" s="1">
        <v>42017</v>
      </c>
      <c r="F93">
        <f>J92+piastek4[[#This Row],[Ton kostak]]</f>
        <v>147</v>
      </c>
      <c r="G93">
        <f>K92+piastek4[[#This Row],[Ton orzech]]</f>
        <v>219</v>
      </c>
      <c r="H93">
        <f>L92+piastek4[[#This Row],[Ton mial]]</f>
        <v>755</v>
      </c>
      <c r="I93" t="str">
        <f>IF(piastek4[[#This Row],[mag koskta przed]] &lt; $P$1,IF(piastek4[[#This Row],[mag orzech przed]]&lt;$P$2, IF(piastek4[[#This Row],[mag mial przed]] &lt;$P$3, "-", "mial"), "orzech"),"kostka")</f>
        <v>mial</v>
      </c>
      <c r="J93">
        <f>IF(piastek4[[#This Row],[Typ spalania]] = "kostka", piastek4[[#This Row],[mag koskta przed]]-$P$1, piastek4[[#This Row],[mag koskta przed]])</f>
        <v>147</v>
      </c>
      <c r="K93">
        <f>IF(piastek4[[#This Row],[Typ spalania]] = "orzech", piastek4[[#This Row],[mag orzech przed]]-$P$2, piastek4[[#This Row],[mag orzech przed]])</f>
        <v>219</v>
      </c>
      <c r="L93">
        <f>IF(piastek4[[#This Row],[Typ spalania]] = "mial", piastek4[[#This Row],[mag mial przed]]-$P$3, piastek4[[#This Row],[mag mial przed]])</f>
        <v>435</v>
      </c>
    </row>
    <row r="94" spans="1:12" x14ac:dyDescent="0.45">
      <c r="A94">
        <v>59</v>
      </c>
      <c r="B94">
        <v>35</v>
      </c>
      <c r="C94">
        <v>17</v>
      </c>
      <c r="D94">
        <f t="shared" si="1"/>
        <v>92</v>
      </c>
      <c r="E94" s="1">
        <v>42018</v>
      </c>
      <c r="F94">
        <f>J93+piastek4[[#This Row],[Ton kostak]]</f>
        <v>206</v>
      </c>
      <c r="G94">
        <f>K93+piastek4[[#This Row],[Ton orzech]]</f>
        <v>254</v>
      </c>
      <c r="H94">
        <f>L93+piastek4[[#This Row],[Ton mial]]</f>
        <v>452</v>
      </c>
      <c r="I94" t="str">
        <f>IF(piastek4[[#This Row],[mag koskta przed]] &lt; $P$1,IF(piastek4[[#This Row],[mag orzech przed]]&lt;$P$2, IF(piastek4[[#This Row],[mag mial przed]] &lt;$P$3, "-", "mial"), "orzech"),"kostka")</f>
        <v>kostka</v>
      </c>
      <c r="J94">
        <f>IF(piastek4[[#This Row],[Typ spalania]] = "kostka", piastek4[[#This Row],[mag koskta przed]]-$P$1, piastek4[[#This Row],[mag koskta przed]])</f>
        <v>6</v>
      </c>
      <c r="K94">
        <f>IF(piastek4[[#This Row],[Typ spalania]] = "orzech", piastek4[[#This Row],[mag orzech przed]]-$P$2, piastek4[[#This Row],[mag orzech przed]])</f>
        <v>254</v>
      </c>
      <c r="L94">
        <f>IF(piastek4[[#This Row],[Typ spalania]] = "mial", piastek4[[#This Row],[mag mial przed]]-$P$3, piastek4[[#This Row],[mag mial przed]])</f>
        <v>452</v>
      </c>
    </row>
    <row r="95" spans="1:12" x14ac:dyDescent="0.45">
      <c r="A95">
        <v>127</v>
      </c>
      <c r="B95">
        <v>58</v>
      </c>
      <c r="C95">
        <v>39</v>
      </c>
      <c r="D95">
        <f t="shared" si="1"/>
        <v>93</v>
      </c>
      <c r="E95" s="1">
        <v>42019</v>
      </c>
      <c r="F95">
        <f>J94+piastek4[[#This Row],[Ton kostak]]</f>
        <v>133</v>
      </c>
      <c r="G95">
        <f>K94+piastek4[[#This Row],[Ton orzech]]</f>
        <v>312</v>
      </c>
      <c r="H95">
        <f>L94+piastek4[[#This Row],[Ton mial]]</f>
        <v>491</v>
      </c>
      <c r="I95" t="str">
        <f>IF(piastek4[[#This Row],[mag koskta przed]] &lt; $P$1,IF(piastek4[[#This Row],[mag orzech przed]]&lt;$P$2, IF(piastek4[[#This Row],[mag mial przed]] &lt;$P$3, "-", "mial"), "orzech"),"kostka")</f>
        <v>orzech</v>
      </c>
      <c r="J95">
        <f>IF(piastek4[[#This Row],[Typ spalania]] = "kostka", piastek4[[#This Row],[mag koskta przed]]-$P$1, piastek4[[#This Row],[mag koskta przed]])</f>
        <v>133</v>
      </c>
      <c r="K95">
        <f>IF(piastek4[[#This Row],[Typ spalania]] = "orzech", piastek4[[#This Row],[mag orzech przed]]-$P$2, piastek4[[#This Row],[mag orzech przed]])</f>
        <v>52</v>
      </c>
      <c r="L95">
        <f>IF(piastek4[[#This Row],[Typ spalania]] = "mial", piastek4[[#This Row],[mag mial przed]]-$P$3, piastek4[[#This Row],[mag mial przed]])</f>
        <v>491</v>
      </c>
    </row>
    <row r="96" spans="1:12" x14ac:dyDescent="0.45">
      <c r="A96">
        <v>121</v>
      </c>
      <c r="B96">
        <v>175</v>
      </c>
      <c r="C96">
        <v>77</v>
      </c>
      <c r="D96">
        <f t="shared" si="1"/>
        <v>94</v>
      </c>
      <c r="E96" s="1">
        <v>42020</v>
      </c>
      <c r="F96">
        <f>J95+piastek4[[#This Row],[Ton kostak]]</f>
        <v>254</v>
      </c>
      <c r="G96">
        <f>K95+piastek4[[#This Row],[Ton orzech]]</f>
        <v>227</v>
      </c>
      <c r="H96">
        <f>L95+piastek4[[#This Row],[Ton mial]]</f>
        <v>568</v>
      </c>
      <c r="I96" t="str">
        <f>IF(piastek4[[#This Row],[mag koskta przed]] &lt; $P$1,IF(piastek4[[#This Row],[mag orzech przed]]&lt;$P$2, IF(piastek4[[#This Row],[mag mial przed]] &lt;$P$3, "-", "mial"), "orzech"),"kostka")</f>
        <v>kostka</v>
      </c>
      <c r="J96">
        <f>IF(piastek4[[#This Row],[Typ spalania]] = "kostka", piastek4[[#This Row],[mag koskta przed]]-$P$1, piastek4[[#This Row],[mag koskta przed]])</f>
        <v>54</v>
      </c>
      <c r="K96">
        <f>IF(piastek4[[#This Row],[Typ spalania]] = "orzech", piastek4[[#This Row],[mag orzech przed]]-$P$2, piastek4[[#This Row],[mag orzech przed]])</f>
        <v>227</v>
      </c>
      <c r="L96">
        <f>IF(piastek4[[#This Row],[Typ spalania]] = "mial", piastek4[[#This Row],[mag mial przed]]-$P$3, piastek4[[#This Row],[mag mial przed]])</f>
        <v>568</v>
      </c>
    </row>
    <row r="97" spans="1:12" x14ac:dyDescent="0.45">
      <c r="A97">
        <v>80</v>
      </c>
      <c r="B97">
        <v>101</v>
      </c>
      <c r="C97">
        <v>3</v>
      </c>
      <c r="D97">
        <f t="shared" si="1"/>
        <v>95</v>
      </c>
      <c r="E97" s="1">
        <v>42021</v>
      </c>
      <c r="F97">
        <f>J96+piastek4[[#This Row],[Ton kostak]]</f>
        <v>134</v>
      </c>
      <c r="G97">
        <f>K96+piastek4[[#This Row],[Ton orzech]]</f>
        <v>328</v>
      </c>
      <c r="H97">
        <f>L96+piastek4[[#This Row],[Ton mial]]</f>
        <v>571</v>
      </c>
      <c r="I97" t="str">
        <f>IF(piastek4[[#This Row],[mag koskta przed]] &lt; $P$1,IF(piastek4[[#This Row],[mag orzech przed]]&lt;$P$2, IF(piastek4[[#This Row],[mag mial przed]] &lt;$P$3, "-", "mial"), "orzech"),"kostka")</f>
        <v>orzech</v>
      </c>
      <c r="J97">
        <f>IF(piastek4[[#This Row],[Typ spalania]] = "kostka", piastek4[[#This Row],[mag koskta przed]]-$P$1, piastek4[[#This Row],[mag koskta przed]])</f>
        <v>134</v>
      </c>
      <c r="K97">
        <f>IF(piastek4[[#This Row],[Typ spalania]] = "orzech", piastek4[[#This Row],[mag orzech przed]]-$P$2, piastek4[[#This Row],[mag orzech przed]])</f>
        <v>68</v>
      </c>
      <c r="L97">
        <f>IF(piastek4[[#This Row],[Typ spalania]] = "mial", piastek4[[#This Row],[mag mial przed]]-$P$3, piastek4[[#This Row],[mag mial przed]])</f>
        <v>571</v>
      </c>
    </row>
    <row r="98" spans="1:12" x14ac:dyDescent="0.45">
      <c r="A98">
        <v>189</v>
      </c>
      <c r="B98">
        <v>161</v>
      </c>
      <c r="C98">
        <v>53</v>
      </c>
      <c r="D98">
        <f t="shared" si="1"/>
        <v>96</v>
      </c>
      <c r="E98" s="1">
        <v>42022</v>
      </c>
      <c r="F98">
        <f>J97+piastek4[[#This Row],[Ton kostak]]</f>
        <v>323</v>
      </c>
      <c r="G98">
        <f>K97+piastek4[[#This Row],[Ton orzech]]</f>
        <v>229</v>
      </c>
      <c r="H98">
        <f>L97+piastek4[[#This Row],[Ton mial]]</f>
        <v>624</v>
      </c>
      <c r="I98" t="str">
        <f>IF(piastek4[[#This Row],[mag koskta przed]] &lt; $P$1,IF(piastek4[[#This Row],[mag orzech przed]]&lt;$P$2, IF(piastek4[[#This Row],[mag mial przed]] &lt;$P$3, "-", "mial"), "orzech"),"kostka")</f>
        <v>kostka</v>
      </c>
      <c r="J98">
        <f>IF(piastek4[[#This Row],[Typ spalania]] = "kostka", piastek4[[#This Row],[mag koskta przed]]-$P$1, piastek4[[#This Row],[mag koskta przed]])</f>
        <v>123</v>
      </c>
      <c r="K98">
        <f>IF(piastek4[[#This Row],[Typ spalania]] = "orzech", piastek4[[#This Row],[mag orzech przed]]-$P$2, piastek4[[#This Row],[mag orzech przed]])</f>
        <v>229</v>
      </c>
      <c r="L98">
        <f>IF(piastek4[[#This Row],[Typ spalania]] = "mial", piastek4[[#This Row],[mag mial przed]]-$P$3, piastek4[[#This Row],[mag mial przed]])</f>
        <v>624</v>
      </c>
    </row>
    <row r="99" spans="1:12" x14ac:dyDescent="0.45">
      <c r="A99">
        <v>18</v>
      </c>
      <c r="B99">
        <v>61</v>
      </c>
      <c r="C99">
        <v>19</v>
      </c>
      <c r="D99">
        <f t="shared" si="1"/>
        <v>97</v>
      </c>
      <c r="E99" s="1">
        <v>42023</v>
      </c>
      <c r="F99">
        <f>J98+piastek4[[#This Row],[Ton kostak]]</f>
        <v>141</v>
      </c>
      <c r="G99">
        <f>K98+piastek4[[#This Row],[Ton orzech]]</f>
        <v>290</v>
      </c>
      <c r="H99">
        <f>L98+piastek4[[#This Row],[Ton mial]]</f>
        <v>643</v>
      </c>
      <c r="I99" t="str">
        <f>IF(piastek4[[#This Row],[mag koskta przed]] &lt; $P$1,IF(piastek4[[#This Row],[mag orzech przed]]&lt;$P$2, IF(piastek4[[#This Row],[mag mial przed]] &lt;$P$3, "-", "mial"), "orzech"),"kostka")</f>
        <v>orzech</v>
      </c>
      <c r="J99">
        <f>IF(piastek4[[#This Row],[Typ spalania]] = "kostka", piastek4[[#This Row],[mag koskta przed]]-$P$1, piastek4[[#This Row],[mag koskta przed]])</f>
        <v>141</v>
      </c>
      <c r="K99">
        <f>IF(piastek4[[#This Row],[Typ spalania]] = "orzech", piastek4[[#This Row],[mag orzech przed]]-$P$2, piastek4[[#This Row],[mag orzech przed]])</f>
        <v>30</v>
      </c>
      <c r="L99">
        <f>IF(piastek4[[#This Row],[Typ spalania]] = "mial", piastek4[[#This Row],[mag mial przed]]-$P$3, piastek4[[#This Row],[mag mial przed]])</f>
        <v>643</v>
      </c>
    </row>
    <row r="100" spans="1:12" x14ac:dyDescent="0.45">
      <c r="A100">
        <v>68</v>
      </c>
      <c r="B100">
        <v>127</v>
      </c>
      <c r="C100">
        <v>3</v>
      </c>
      <c r="D100">
        <f t="shared" si="1"/>
        <v>98</v>
      </c>
      <c r="E100" s="1">
        <v>42024</v>
      </c>
      <c r="F100">
        <f>J99+piastek4[[#This Row],[Ton kostak]]</f>
        <v>209</v>
      </c>
      <c r="G100">
        <f>K99+piastek4[[#This Row],[Ton orzech]]</f>
        <v>157</v>
      </c>
      <c r="H100">
        <f>L99+piastek4[[#This Row],[Ton mial]]</f>
        <v>646</v>
      </c>
      <c r="I100" t="str">
        <f>IF(piastek4[[#This Row],[mag koskta przed]] &lt; $P$1,IF(piastek4[[#This Row],[mag orzech przed]]&lt;$P$2, IF(piastek4[[#This Row],[mag mial przed]] &lt;$P$3, "-", "mial"), "orzech"),"kostka")</f>
        <v>kostka</v>
      </c>
      <c r="J100">
        <f>IF(piastek4[[#This Row],[Typ spalania]] = "kostka", piastek4[[#This Row],[mag koskta przed]]-$P$1, piastek4[[#This Row],[mag koskta przed]])</f>
        <v>9</v>
      </c>
      <c r="K100">
        <f>IF(piastek4[[#This Row],[Typ spalania]] = "orzech", piastek4[[#This Row],[mag orzech przed]]-$P$2, piastek4[[#This Row],[mag orzech przed]])</f>
        <v>157</v>
      </c>
      <c r="L100">
        <f>IF(piastek4[[#This Row],[Typ spalania]] = "mial", piastek4[[#This Row],[mag mial przed]]-$P$3, piastek4[[#This Row],[mag mial przed]])</f>
        <v>646</v>
      </c>
    </row>
    <row r="101" spans="1:12" x14ac:dyDescent="0.45">
      <c r="A101">
        <v>37</v>
      </c>
      <c r="B101">
        <v>112</v>
      </c>
      <c r="C101">
        <v>68</v>
      </c>
      <c r="D101">
        <f t="shared" si="1"/>
        <v>99</v>
      </c>
      <c r="E101" s="1">
        <v>42025</v>
      </c>
      <c r="F101">
        <f>J100+piastek4[[#This Row],[Ton kostak]]</f>
        <v>46</v>
      </c>
      <c r="G101">
        <f>K100+piastek4[[#This Row],[Ton orzech]]</f>
        <v>269</v>
      </c>
      <c r="H101">
        <f>L100+piastek4[[#This Row],[Ton mial]]</f>
        <v>714</v>
      </c>
      <c r="I101" t="str">
        <f>IF(piastek4[[#This Row],[mag koskta przed]] &lt; $P$1,IF(piastek4[[#This Row],[mag orzech przed]]&lt;$P$2, IF(piastek4[[#This Row],[mag mial przed]] &lt;$P$3, "-", "mial"), "orzech"),"kostka")</f>
        <v>orzech</v>
      </c>
      <c r="J101">
        <f>IF(piastek4[[#This Row],[Typ spalania]] = "kostka", piastek4[[#This Row],[mag koskta przed]]-$P$1, piastek4[[#This Row],[mag koskta przed]])</f>
        <v>46</v>
      </c>
      <c r="K101">
        <f>IF(piastek4[[#This Row],[Typ spalania]] = "orzech", piastek4[[#This Row],[mag orzech przed]]-$P$2, piastek4[[#This Row],[mag orzech przed]])</f>
        <v>9</v>
      </c>
      <c r="L101">
        <f>IF(piastek4[[#This Row],[Typ spalania]] = "mial", piastek4[[#This Row],[mag mial przed]]-$P$3, piastek4[[#This Row],[mag mial przed]])</f>
        <v>714</v>
      </c>
    </row>
    <row r="102" spans="1:12" x14ac:dyDescent="0.45">
      <c r="A102">
        <v>40</v>
      </c>
      <c r="B102">
        <v>140</v>
      </c>
      <c r="C102">
        <v>15</v>
      </c>
      <c r="D102">
        <f t="shared" si="1"/>
        <v>100</v>
      </c>
      <c r="E102" s="1">
        <v>42026</v>
      </c>
      <c r="F102">
        <f>J101+piastek4[[#This Row],[Ton kostak]]</f>
        <v>86</v>
      </c>
      <c r="G102">
        <f>K101+piastek4[[#This Row],[Ton orzech]]</f>
        <v>149</v>
      </c>
      <c r="H102">
        <f>L101+piastek4[[#This Row],[Ton mial]]</f>
        <v>729</v>
      </c>
      <c r="I102" t="str">
        <f>IF(piastek4[[#This Row],[mag koskta przed]] &lt; $P$1,IF(piastek4[[#This Row],[mag orzech przed]]&lt;$P$2, IF(piastek4[[#This Row],[mag mial przed]] &lt;$P$3, "-", "mial"), "orzech"),"kostka")</f>
        <v>mial</v>
      </c>
      <c r="J102">
        <f>IF(piastek4[[#This Row],[Typ spalania]] = "kostka", piastek4[[#This Row],[mag koskta przed]]-$P$1, piastek4[[#This Row],[mag koskta przed]])</f>
        <v>86</v>
      </c>
      <c r="K102">
        <f>IF(piastek4[[#This Row],[Typ spalania]] = "orzech", piastek4[[#This Row],[mag orzech przed]]-$P$2, piastek4[[#This Row],[mag orzech przed]])</f>
        <v>149</v>
      </c>
      <c r="L102">
        <f>IF(piastek4[[#This Row],[Typ spalania]] = "mial", piastek4[[#This Row],[mag mial przed]]-$P$3, piastek4[[#This Row],[mag mial przed]])</f>
        <v>409</v>
      </c>
    </row>
    <row r="103" spans="1:12" x14ac:dyDescent="0.45">
      <c r="A103">
        <v>189</v>
      </c>
      <c r="B103">
        <v>87</v>
      </c>
      <c r="C103">
        <v>64</v>
      </c>
      <c r="D103">
        <f t="shared" si="1"/>
        <v>101</v>
      </c>
      <c r="E103" s="1">
        <v>42027</v>
      </c>
      <c r="F103">
        <f>J102+piastek4[[#This Row],[Ton kostak]]</f>
        <v>275</v>
      </c>
      <c r="G103">
        <f>K102+piastek4[[#This Row],[Ton orzech]]</f>
        <v>236</v>
      </c>
      <c r="H103">
        <f>L102+piastek4[[#This Row],[Ton mial]]</f>
        <v>473</v>
      </c>
      <c r="I103" t="str">
        <f>IF(piastek4[[#This Row],[mag koskta przed]] &lt; $P$1,IF(piastek4[[#This Row],[mag orzech przed]]&lt;$P$2, IF(piastek4[[#This Row],[mag mial przed]] &lt;$P$3, "-", "mial"), "orzech"),"kostka")</f>
        <v>kostka</v>
      </c>
      <c r="J103">
        <f>IF(piastek4[[#This Row],[Typ spalania]] = "kostka", piastek4[[#This Row],[mag koskta przed]]-$P$1, piastek4[[#This Row],[mag koskta przed]])</f>
        <v>75</v>
      </c>
      <c r="K103">
        <f>IF(piastek4[[#This Row],[Typ spalania]] = "orzech", piastek4[[#This Row],[mag orzech przed]]-$P$2, piastek4[[#This Row],[mag orzech przed]])</f>
        <v>236</v>
      </c>
      <c r="L103">
        <f>IF(piastek4[[#This Row],[Typ spalania]] = "mial", piastek4[[#This Row],[mag mial przed]]-$P$3, piastek4[[#This Row],[mag mial przed]])</f>
        <v>473</v>
      </c>
    </row>
    <row r="104" spans="1:12" x14ac:dyDescent="0.45">
      <c r="A104">
        <v>145</v>
      </c>
      <c r="B104">
        <v>18</v>
      </c>
      <c r="C104">
        <v>1</v>
      </c>
      <c r="D104">
        <f t="shared" si="1"/>
        <v>102</v>
      </c>
      <c r="E104" s="1">
        <v>42028</v>
      </c>
      <c r="F104">
        <f>J103+piastek4[[#This Row],[Ton kostak]]</f>
        <v>220</v>
      </c>
      <c r="G104">
        <f>K103+piastek4[[#This Row],[Ton orzech]]</f>
        <v>254</v>
      </c>
      <c r="H104">
        <f>L103+piastek4[[#This Row],[Ton mial]]</f>
        <v>474</v>
      </c>
      <c r="I104" t="str">
        <f>IF(piastek4[[#This Row],[mag koskta przed]] &lt; $P$1,IF(piastek4[[#This Row],[mag orzech przed]]&lt;$P$2, IF(piastek4[[#This Row],[mag mial przed]] &lt;$P$3, "-", "mial"), "orzech"),"kostka")</f>
        <v>kostka</v>
      </c>
      <c r="J104">
        <f>IF(piastek4[[#This Row],[Typ spalania]] = "kostka", piastek4[[#This Row],[mag koskta przed]]-$P$1, piastek4[[#This Row],[mag koskta przed]])</f>
        <v>20</v>
      </c>
      <c r="K104">
        <f>IF(piastek4[[#This Row],[Typ spalania]] = "orzech", piastek4[[#This Row],[mag orzech przed]]-$P$2, piastek4[[#This Row],[mag orzech przed]])</f>
        <v>254</v>
      </c>
      <c r="L104">
        <f>IF(piastek4[[#This Row],[Typ spalania]] = "mial", piastek4[[#This Row],[mag mial przed]]-$P$3, piastek4[[#This Row],[mag mial przed]])</f>
        <v>474</v>
      </c>
    </row>
    <row r="105" spans="1:12" x14ac:dyDescent="0.45">
      <c r="A105">
        <v>148</v>
      </c>
      <c r="B105">
        <v>27</v>
      </c>
      <c r="C105">
        <v>13</v>
      </c>
      <c r="D105">
        <f t="shared" si="1"/>
        <v>103</v>
      </c>
      <c r="E105" s="1">
        <v>42029</v>
      </c>
      <c r="F105">
        <f>J104+piastek4[[#This Row],[Ton kostak]]</f>
        <v>168</v>
      </c>
      <c r="G105">
        <f>K104+piastek4[[#This Row],[Ton orzech]]</f>
        <v>281</v>
      </c>
      <c r="H105">
        <f>L104+piastek4[[#This Row],[Ton mial]]</f>
        <v>487</v>
      </c>
      <c r="I105" t="str">
        <f>IF(piastek4[[#This Row],[mag koskta przed]] &lt; $P$1,IF(piastek4[[#This Row],[mag orzech przed]]&lt;$P$2, IF(piastek4[[#This Row],[mag mial przed]] &lt;$P$3, "-", "mial"), "orzech"),"kostka")</f>
        <v>orzech</v>
      </c>
      <c r="J105">
        <f>IF(piastek4[[#This Row],[Typ spalania]] = "kostka", piastek4[[#This Row],[mag koskta przed]]-$P$1, piastek4[[#This Row],[mag koskta przed]])</f>
        <v>168</v>
      </c>
      <c r="K105">
        <f>IF(piastek4[[#This Row],[Typ spalania]] = "orzech", piastek4[[#This Row],[mag orzech przed]]-$P$2, piastek4[[#This Row],[mag orzech przed]])</f>
        <v>21</v>
      </c>
      <c r="L105">
        <f>IF(piastek4[[#This Row],[Typ spalania]] = "mial", piastek4[[#This Row],[mag mial przed]]-$P$3, piastek4[[#This Row],[mag mial przed]])</f>
        <v>487</v>
      </c>
    </row>
    <row r="106" spans="1:12" x14ac:dyDescent="0.45">
      <c r="A106">
        <v>127</v>
      </c>
      <c r="B106">
        <v>161</v>
      </c>
      <c r="C106">
        <v>31</v>
      </c>
      <c r="D106">
        <f t="shared" si="1"/>
        <v>104</v>
      </c>
      <c r="E106" s="1">
        <v>42030</v>
      </c>
      <c r="F106">
        <f>J105+piastek4[[#This Row],[Ton kostak]]</f>
        <v>295</v>
      </c>
      <c r="G106">
        <f>K105+piastek4[[#This Row],[Ton orzech]]</f>
        <v>182</v>
      </c>
      <c r="H106">
        <f>L105+piastek4[[#This Row],[Ton mial]]</f>
        <v>518</v>
      </c>
      <c r="I106" t="str">
        <f>IF(piastek4[[#This Row],[mag koskta przed]] &lt; $P$1,IF(piastek4[[#This Row],[mag orzech przed]]&lt;$P$2, IF(piastek4[[#This Row],[mag mial przed]] &lt;$P$3, "-", "mial"), "orzech"),"kostka")</f>
        <v>kostka</v>
      </c>
      <c r="J106">
        <f>IF(piastek4[[#This Row],[Typ spalania]] = "kostka", piastek4[[#This Row],[mag koskta przed]]-$P$1, piastek4[[#This Row],[mag koskta przed]])</f>
        <v>95</v>
      </c>
      <c r="K106">
        <f>IF(piastek4[[#This Row],[Typ spalania]] = "orzech", piastek4[[#This Row],[mag orzech przed]]-$P$2, piastek4[[#This Row],[mag orzech przed]])</f>
        <v>182</v>
      </c>
      <c r="L106">
        <f>IF(piastek4[[#This Row],[Typ spalania]] = "mial", piastek4[[#This Row],[mag mial przed]]-$P$3, piastek4[[#This Row],[mag mial przed]])</f>
        <v>518</v>
      </c>
    </row>
    <row r="107" spans="1:12" x14ac:dyDescent="0.45">
      <c r="A107">
        <v>131</v>
      </c>
      <c r="B107">
        <v>1</v>
      </c>
      <c r="C107">
        <v>98</v>
      </c>
      <c r="D107">
        <f t="shared" si="1"/>
        <v>105</v>
      </c>
      <c r="E107" s="1">
        <v>42031</v>
      </c>
      <c r="F107">
        <f>J106+piastek4[[#This Row],[Ton kostak]]</f>
        <v>226</v>
      </c>
      <c r="G107">
        <f>K106+piastek4[[#This Row],[Ton orzech]]</f>
        <v>183</v>
      </c>
      <c r="H107">
        <f>L106+piastek4[[#This Row],[Ton mial]]</f>
        <v>616</v>
      </c>
      <c r="I107" t="str">
        <f>IF(piastek4[[#This Row],[mag koskta przed]] &lt; $P$1,IF(piastek4[[#This Row],[mag orzech przed]]&lt;$P$2, IF(piastek4[[#This Row],[mag mial przed]] &lt;$P$3, "-", "mial"), "orzech"),"kostka")</f>
        <v>kostka</v>
      </c>
      <c r="J107">
        <f>IF(piastek4[[#This Row],[Typ spalania]] = "kostka", piastek4[[#This Row],[mag koskta przed]]-$P$1, piastek4[[#This Row],[mag koskta przed]])</f>
        <v>26</v>
      </c>
      <c r="K107">
        <f>IF(piastek4[[#This Row],[Typ spalania]] = "orzech", piastek4[[#This Row],[mag orzech przed]]-$P$2, piastek4[[#This Row],[mag orzech przed]])</f>
        <v>183</v>
      </c>
      <c r="L107">
        <f>IF(piastek4[[#This Row],[Typ spalania]] = "mial", piastek4[[#This Row],[mag mial przed]]-$P$3, piastek4[[#This Row],[mag mial przed]])</f>
        <v>616</v>
      </c>
    </row>
    <row r="108" spans="1:12" x14ac:dyDescent="0.45">
      <c r="A108">
        <v>142</v>
      </c>
      <c r="B108">
        <v>131</v>
      </c>
      <c r="C108">
        <v>62</v>
      </c>
      <c r="D108">
        <f t="shared" si="1"/>
        <v>106</v>
      </c>
      <c r="E108" s="1">
        <v>42032</v>
      </c>
      <c r="F108">
        <f>J107+piastek4[[#This Row],[Ton kostak]]</f>
        <v>168</v>
      </c>
      <c r="G108">
        <f>K107+piastek4[[#This Row],[Ton orzech]]</f>
        <v>314</v>
      </c>
      <c r="H108">
        <f>L107+piastek4[[#This Row],[Ton mial]]</f>
        <v>678</v>
      </c>
      <c r="I108" t="str">
        <f>IF(piastek4[[#This Row],[mag koskta przed]] &lt; $P$1,IF(piastek4[[#This Row],[mag orzech przed]]&lt;$P$2, IF(piastek4[[#This Row],[mag mial przed]] &lt;$P$3, "-", "mial"), "orzech"),"kostka")</f>
        <v>orzech</v>
      </c>
      <c r="J108">
        <f>IF(piastek4[[#This Row],[Typ spalania]] = "kostka", piastek4[[#This Row],[mag koskta przed]]-$P$1, piastek4[[#This Row],[mag koskta przed]])</f>
        <v>168</v>
      </c>
      <c r="K108">
        <f>IF(piastek4[[#This Row],[Typ spalania]] = "orzech", piastek4[[#This Row],[mag orzech przed]]-$P$2, piastek4[[#This Row],[mag orzech przed]])</f>
        <v>54</v>
      </c>
      <c r="L108">
        <f>IF(piastek4[[#This Row],[Typ spalania]] = "mial", piastek4[[#This Row],[mag mial przed]]-$P$3, piastek4[[#This Row],[mag mial przed]])</f>
        <v>678</v>
      </c>
    </row>
    <row r="109" spans="1:12" x14ac:dyDescent="0.45">
      <c r="A109">
        <v>121</v>
      </c>
      <c r="B109">
        <v>150</v>
      </c>
      <c r="C109">
        <v>25</v>
      </c>
      <c r="D109">
        <f t="shared" si="1"/>
        <v>107</v>
      </c>
      <c r="E109" s="1">
        <v>42033</v>
      </c>
      <c r="F109">
        <f>J108+piastek4[[#This Row],[Ton kostak]]</f>
        <v>289</v>
      </c>
      <c r="G109">
        <f>K108+piastek4[[#This Row],[Ton orzech]]</f>
        <v>204</v>
      </c>
      <c r="H109">
        <f>L108+piastek4[[#This Row],[Ton mial]]</f>
        <v>703</v>
      </c>
      <c r="I109" t="str">
        <f>IF(piastek4[[#This Row],[mag koskta przed]] &lt; $P$1,IF(piastek4[[#This Row],[mag orzech przed]]&lt;$P$2, IF(piastek4[[#This Row],[mag mial przed]] &lt;$P$3, "-", "mial"), "orzech"),"kostka")</f>
        <v>kostka</v>
      </c>
      <c r="J109">
        <f>IF(piastek4[[#This Row],[Typ spalania]] = "kostka", piastek4[[#This Row],[mag koskta przed]]-$P$1, piastek4[[#This Row],[mag koskta przed]])</f>
        <v>89</v>
      </c>
      <c r="K109">
        <f>IF(piastek4[[#This Row],[Typ spalania]] = "orzech", piastek4[[#This Row],[mag orzech przed]]-$P$2, piastek4[[#This Row],[mag orzech przed]])</f>
        <v>204</v>
      </c>
      <c r="L109">
        <f>IF(piastek4[[#This Row],[Typ spalania]] = "mial", piastek4[[#This Row],[mag mial przed]]-$P$3, piastek4[[#This Row],[mag mial przed]])</f>
        <v>703</v>
      </c>
    </row>
    <row r="110" spans="1:12" x14ac:dyDescent="0.45">
      <c r="A110">
        <v>33</v>
      </c>
      <c r="B110">
        <v>113</v>
      </c>
      <c r="C110">
        <v>62</v>
      </c>
      <c r="D110">
        <f t="shared" si="1"/>
        <v>108</v>
      </c>
      <c r="E110" s="1">
        <v>42034</v>
      </c>
      <c r="F110">
        <f>J109+piastek4[[#This Row],[Ton kostak]]</f>
        <v>122</v>
      </c>
      <c r="G110">
        <f>K109+piastek4[[#This Row],[Ton orzech]]</f>
        <v>317</v>
      </c>
      <c r="H110">
        <f>L109+piastek4[[#This Row],[Ton mial]]</f>
        <v>765</v>
      </c>
      <c r="I110" t="str">
        <f>IF(piastek4[[#This Row],[mag koskta przed]] &lt; $P$1,IF(piastek4[[#This Row],[mag orzech przed]]&lt;$P$2, IF(piastek4[[#This Row],[mag mial przed]] &lt;$P$3, "-", "mial"), "orzech"),"kostka")</f>
        <v>orzech</v>
      </c>
      <c r="J110">
        <f>IF(piastek4[[#This Row],[Typ spalania]] = "kostka", piastek4[[#This Row],[mag koskta przed]]-$P$1, piastek4[[#This Row],[mag koskta przed]])</f>
        <v>122</v>
      </c>
      <c r="K110">
        <f>IF(piastek4[[#This Row],[Typ spalania]] = "orzech", piastek4[[#This Row],[mag orzech przed]]-$P$2, piastek4[[#This Row],[mag orzech przed]])</f>
        <v>57</v>
      </c>
      <c r="L110">
        <f>IF(piastek4[[#This Row],[Typ spalania]] = "mial", piastek4[[#This Row],[mag mial przed]]-$P$3, piastek4[[#This Row],[mag mial przed]])</f>
        <v>765</v>
      </c>
    </row>
    <row r="111" spans="1:12" x14ac:dyDescent="0.45">
      <c r="A111">
        <v>142</v>
      </c>
      <c r="B111">
        <v>44</v>
      </c>
      <c r="C111">
        <v>92</v>
      </c>
      <c r="D111">
        <f t="shared" si="1"/>
        <v>109</v>
      </c>
      <c r="E111" s="1">
        <v>42035</v>
      </c>
      <c r="F111">
        <f>J110+piastek4[[#This Row],[Ton kostak]]</f>
        <v>264</v>
      </c>
      <c r="G111">
        <f>K110+piastek4[[#This Row],[Ton orzech]]</f>
        <v>101</v>
      </c>
      <c r="H111">
        <f>L110+piastek4[[#This Row],[Ton mial]]</f>
        <v>857</v>
      </c>
      <c r="I111" t="str">
        <f>IF(piastek4[[#This Row],[mag koskta przed]] &lt; $P$1,IF(piastek4[[#This Row],[mag orzech przed]]&lt;$P$2, IF(piastek4[[#This Row],[mag mial przed]] &lt;$P$3, "-", "mial"), "orzech"),"kostka")</f>
        <v>kostka</v>
      </c>
      <c r="J111">
        <f>IF(piastek4[[#This Row],[Typ spalania]] = "kostka", piastek4[[#This Row],[mag koskta przed]]-$P$1, piastek4[[#This Row],[mag koskta przed]])</f>
        <v>64</v>
      </c>
      <c r="K111">
        <f>IF(piastek4[[#This Row],[Typ spalania]] = "orzech", piastek4[[#This Row],[mag orzech przed]]-$P$2, piastek4[[#This Row],[mag orzech przed]])</f>
        <v>101</v>
      </c>
      <c r="L111">
        <f>IF(piastek4[[#This Row],[Typ spalania]] = "mial", piastek4[[#This Row],[mag mial przed]]-$P$3, piastek4[[#This Row],[mag mial przed]])</f>
        <v>857</v>
      </c>
    </row>
    <row r="112" spans="1:12" x14ac:dyDescent="0.45">
      <c r="A112">
        <v>119</v>
      </c>
      <c r="B112">
        <v>167</v>
      </c>
      <c r="C112">
        <v>64</v>
      </c>
      <c r="D112">
        <f t="shared" si="1"/>
        <v>110</v>
      </c>
      <c r="E112" s="1">
        <v>42036</v>
      </c>
      <c r="F112">
        <f>J111+piastek4[[#This Row],[Ton kostak]]</f>
        <v>183</v>
      </c>
      <c r="G112">
        <f>K111+piastek4[[#This Row],[Ton orzech]]</f>
        <v>268</v>
      </c>
      <c r="H112">
        <f>L111+piastek4[[#This Row],[Ton mial]]</f>
        <v>921</v>
      </c>
      <c r="I112" t="str">
        <f>IF(piastek4[[#This Row],[mag koskta przed]] &lt; $P$1,IF(piastek4[[#This Row],[mag orzech przed]]&lt;$P$2, IF(piastek4[[#This Row],[mag mial przed]] &lt;$P$3, "-", "mial"), "orzech"),"kostka")</f>
        <v>orzech</v>
      </c>
      <c r="J112">
        <f>IF(piastek4[[#This Row],[Typ spalania]] = "kostka", piastek4[[#This Row],[mag koskta przed]]-$P$1, piastek4[[#This Row],[mag koskta przed]])</f>
        <v>183</v>
      </c>
      <c r="K112">
        <f>IF(piastek4[[#This Row],[Typ spalania]] = "orzech", piastek4[[#This Row],[mag orzech przed]]-$P$2, piastek4[[#This Row],[mag orzech przed]])</f>
        <v>8</v>
      </c>
      <c r="L112">
        <f>IF(piastek4[[#This Row],[Typ spalania]] = "mial", piastek4[[#This Row],[mag mial przed]]-$P$3, piastek4[[#This Row],[mag mial przed]])</f>
        <v>921</v>
      </c>
    </row>
    <row r="113" spans="1:12" x14ac:dyDescent="0.45">
      <c r="A113">
        <v>54</v>
      </c>
      <c r="B113">
        <v>109</v>
      </c>
      <c r="C113">
        <v>65</v>
      </c>
      <c r="D113">
        <f t="shared" si="1"/>
        <v>111</v>
      </c>
      <c r="E113" s="1">
        <v>42037</v>
      </c>
      <c r="F113">
        <f>J112+piastek4[[#This Row],[Ton kostak]]</f>
        <v>237</v>
      </c>
      <c r="G113">
        <f>K112+piastek4[[#This Row],[Ton orzech]]</f>
        <v>117</v>
      </c>
      <c r="H113">
        <f>L112+piastek4[[#This Row],[Ton mial]]</f>
        <v>986</v>
      </c>
      <c r="I113" t="str">
        <f>IF(piastek4[[#This Row],[mag koskta przed]] &lt; $P$1,IF(piastek4[[#This Row],[mag orzech przed]]&lt;$P$2, IF(piastek4[[#This Row],[mag mial przed]] &lt;$P$3, "-", "mial"), "orzech"),"kostka")</f>
        <v>kostka</v>
      </c>
      <c r="J113">
        <f>IF(piastek4[[#This Row],[Typ spalania]] = "kostka", piastek4[[#This Row],[mag koskta przed]]-$P$1, piastek4[[#This Row],[mag koskta przed]])</f>
        <v>37</v>
      </c>
      <c r="K113">
        <f>IF(piastek4[[#This Row],[Typ spalania]] = "orzech", piastek4[[#This Row],[mag orzech przed]]-$P$2, piastek4[[#This Row],[mag orzech przed]])</f>
        <v>117</v>
      </c>
      <c r="L113">
        <f>IF(piastek4[[#This Row],[Typ spalania]] = "mial", piastek4[[#This Row],[mag mial przed]]-$P$3, piastek4[[#This Row],[mag mial przed]])</f>
        <v>986</v>
      </c>
    </row>
    <row r="114" spans="1:12" x14ac:dyDescent="0.45">
      <c r="A114">
        <v>53</v>
      </c>
      <c r="B114">
        <v>94</v>
      </c>
      <c r="C114">
        <v>43</v>
      </c>
      <c r="D114">
        <f t="shared" si="1"/>
        <v>112</v>
      </c>
      <c r="E114" s="1">
        <v>42038</v>
      </c>
      <c r="F114">
        <f>J113+piastek4[[#This Row],[Ton kostak]]</f>
        <v>90</v>
      </c>
      <c r="G114">
        <f>K113+piastek4[[#This Row],[Ton orzech]]</f>
        <v>211</v>
      </c>
      <c r="H114">
        <f>L113+piastek4[[#This Row],[Ton mial]]</f>
        <v>1029</v>
      </c>
      <c r="I114" t="str">
        <f>IF(piastek4[[#This Row],[mag koskta przed]] &lt; $P$1,IF(piastek4[[#This Row],[mag orzech przed]]&lt;$P$2, IF(piastek4[[#This Row],[mag mial przed]] &lt;$P$3, "-", "mial"), "orzech"),"kostka")</f>
        <v>mial</v>
      </c>
      <c r="J114">
        <f>IF(piastek4[[#This Row],[Typ spalania]] = "kostka", piastek4[[#This Row],[mag koskta przed]]-$P$1, piastek4[[#This Row],[mag koskta przed]])</f>
        <v>90</v>
      </c>
      <c r="K114">
        <f>IF(piastek4[[#This Row],[Typ spalania]] = "orzech", piastek4[[#This Row],[mag orzech przed]]-$P$2, piastek4[[#This Row],[mag orzech przed]])</f>
        <v>211</v>
      </c>
      <c r="L114">
        <f>IF(piastek4[[#This Row],[Typ spalania]] = "mial", piastek4[[#This Row],[mag mial przed]]-$P$3, piastek4[[#This Row],[mag mial przed]])</f>
        <v>709</v>
      </c>
    </row>
    <row r="115" spans="1:12" x14ac:dyDescent="0.45">
      <c r="A115">
        <v>165</v>
      </c>
      <c r="B115">
        <v>101</v>
      </c>
      <c r="C115">
        <v>8</v>
      </c>
      <c r="D115">
        <f t="shared" si="1"/>
        <v>113</v>
      </c>
      <c r="E115" s="1">
        <v>42039</v>
      </c>
      <c r="F115">
        <f>J114+piastek4[[#This Row],[Ton kostak]]</f>
        <v>255</v>
      </c>
      <c r="G115">
        <f>K114+piastek4[[#This Row],[Ton orzech]]</f>
        <v>312</v>
      </c>
      <c r="H115">
        <f>L114+piastek4[[#This Row],[Ton mial]]</f>
        <v>717</v>
      </c>
      <c r="I115" t="str">
        <f>IF(piastek4[[#This Row],[mag koskta przed]] &lt; $P$1,IF(piastek4[[#This Row],[mag orzech przed]]&lt;$P$2, IF(piastek4[[#This Row],[mag mial przed]] &lt;$P$3, "-", "mial"), "orzech"),"kostka")</f>
        <v>kostka</v>
      </c>
      <c r="J115">
        <f>IF(piastek4[[#This Row],[Typ spalania]] = "kostka", piastek4[[#This Row],[mag koskta przed]]-$P$1, piastek4[[#This Row],[mag koskta przed]])</f>
        <v>55</v>
      </c>
      <c r="K115">
        <f>IF(piastek4[[#This Row],[Typ spalania]] = "orzech", piastek4[[#This Row],[mag orzech przed]]-$P$2, piastek4[[#This Row],[mag orzech przed]])</f>
        <v>312</v>
      </c>
      <c r="L115">
        <f>IF(piastek4[[#This Row],[Typ spalania]] = "mial", piastek4[[#This Row],[mag mial przed]]-$P$3, piastek4[[#This Row],[mag mial przed]])</f>
        <v>717</v>
      </c>
    </row>
    <row r="116" spans="1:12" x14ac:dyDescent="0.45">
      <c r="A116">
        <v>159</v>
      </c>
      <c r="B116">
        <v>68</v>
      </c>
      <c r="C116">
        <v>96</v>
      </c>
      <c r="D116">
        <f t="shared" si="1"/>
        <v>114</v>
      </c>
      <c r="E116" s="1">
        <v>42040</v>
      </c>
      <c r="F116">
        <f>J115+piastek4[[#This Row],[Ton kostak]]</f>
        <v>214</v>
      </c>
      <c r="G116">
        <f>K115+piastek4[[#This Row],[Ton orzech]]</f>
        <v>380</v>
      </c>
      <c r="H116">
        <f>L115+piastek4[[#This Row],[Ton mial]]</f>
        <v>813</v>
      </c>
      <c r="I116" t="str">
        <f>IF(piastek4[[#This Row],[mag koskta przed]] &lt; $P$1,IF(piastek4[[#This Row],[mag orzech przed]]&lt;$P$2, IF(piastek4[[#This Row],[mag mial przed]] &lt;$P$3, "-", "mial"), "orzech"),"kostka")</f>
        <v>kostka</v>
      </c>
      <c r="J116">
        <f>IF(piastek4[[#This Row],[Typ spalania]] = "kostka", piastek4[[#This Row],[mag koskta przed]]-$P$1, piastek4[[#This Row],[mag koskta przed]])</f>
        <v>14</v>
      </c>
      <c r="K116">
        <f>IF(piastek4[[#This Row],[Typ spalania]] = "orzech", piastek4[[#This Row],[mag orzech przed]]-$P$2, piastek4[[#This Row],[mag orzech przed]])</f>
        <v>380</v>
      </c>
      <c r="L116">
        <f>IF(piastek4[[#This Row],[Typ spalania]] = "mial", piastek4[[#This Row],[mag mial przed]]-$P$3, piastek4[[#This Row],[mag mial przed]])</f>
        <v>813</v>
      </c>
    </row>
    <row r="117" spans="1:12" x14ac:dyDescent="0.45">
      <c r="A117">
        <v>79</v>
      </c>
      <c r="B117">
        <v>119</v>
      </c>
      <c r="C117">
        <v>35</v>
      </c>
      <c r="D117">
        <f t="shared" si="1"/>
        <v>115</v>
      </c>
      <c r="E117" s="1">
        <v>42041</v>
      </c>
      <c r="F117">
        <f>J116+piastek4[[#This Row],[Ton kostak]]</f>
        <v>93</v>
      </c>
      <c r="G117">
        <f>K116+piastek4[[#This Row],[Ton orzech]]</f>
        <v>499</v>
      </c>
      <c r="H117">
        <f>L116+piastek4[[#This Row],[Ton mial]]</f>
        <v>848</v>
      </c>
      <c r="I117" t="str">
        <f>IF(piastek4[[#This Row],[mag koskta przed]] &lt; $P$1,IF(piastek4[[#This Row],[mag orzech przed]]&lt;$P$2, IF(piastek4[[#This Row],[mag mial przed]] &lt;$P$3, "-", "mial"), "orzech"),"kostka")</f>
        <v>orzech</v>
      </c>
      <c r="J117">
        <f>IF(piastek4[[#This Row],[Typ spalania]] = "kostka", piastek4[[#This Row],[mag koskta przed]]-$P$1, piastek4[[#This Row],[mag koskta przed]])</f>
        <v>93</v>
      </c>
      <c r="K117">
        <f>IF(piastek4[[#This Row],[Typ spalania]] = "orzech", piastek4[[#This Row],[mag orzech przed]]-$P$2, piastek4[[#This Row],[mag orzech przed]])</f>
        <v>239</v>
      </c>
      <c r="L117">
        <f>IF(piastek4[[#This Row],[Typ spalania]] = "mial", piastek4[[#This Row],[mag mial przed]]-$P$3, piastek4[[#This Row],[mag mial przed]])</f>
        <v>848</v>
      </c>
    </row>
    <row r="118" spans="1:12" x14ac:dyDescent="0.45">
      <c r="A118">
        <v>128</v>
      </c>
      <c r="B118">
        <v>148</v>
      </c>
      <c r="C118">
        <v>77</v>
      </c>
      <c r="D118">
        <f t="shared" si="1"/>
        <v>116</v>
      </c>
      <c r="E118" s="1">
        <v>42042</v>
      </c>
      <c r="F118">
        <f>J117+piastek4[[#This Row],[Ton kostak]]</f>
        <v>221</v>
      </c>
      <c r="G118">
        <f>K117+piastek4[[#This Row],[Ton orzech]]</f>
        <v>387</v>
      </c>
      <c r="H118">
        <f>L117+piastek4[[#This Row],[Ton mial]]</f>
        <v>925</v>
      </c>
      <c r="I118" t="str">
        <f>IF(piastek4[[#This Row],[mag koskta przed]] &lt; $P$1,IF(piastek4[[#This Row],[mag orzech przed]]&lt;$P$2, IF(piastek4[[#This Row],[mag mial przed]] &lt;$P$3, "-", "mial"), "orzech"),"kostka")</f>
        <v>kostka</v>
      </c>
      <c r="J118">
        <f>IF(piastek4[[#This Row],[Typ spalania]] = "kostka", piastek4[[#This Row],[mag koskta przed]]-$P$1, piastek4[[#This Row],[mag koskta przed]])</f>
        <v>21</v>
      </c>
      <c r="K118">
        <f>IF(piastek4[[#This Row],[Typ spalania]] = "orzech", piastek4[[#This Row],[mag orzech przed]]-$P$2, piastek4[[#This Row],[mag orzech przed]])</f>
        <v>387</v>
      </c>
      <c r="L118">
        <f>IF(piastek4[[#This Row],[Typ spalania]] = "mial", piastek4[[#This Row],[mag mial przed]]-$P$3, piastek4[[#This Row],[mag mial przed]])</f>
        <v>925</v>
      </c>
    </row>
    <row r="119" spans="1:12" x14ac:dyDescent="0.45">
      <c r="A119">
        <v>195</v>
      </c>
      <c r="B119">
        <v>39</v>
      </c>
      <c r="C119">
        <v>77</v>
      </c>
      <c r="D119">
        <f t="shared" si="1"/>
        <v>117</v>
      </c>
      <c r="E119" s="1">
        <v>42043</v>
      </c>
      <c r="F119">
        <f>J118+piastek4[[#This Row],[Ton kostak]]</f>
        <v>216</v>
      </c>
      <c r="G119">
        <f>K118+piastek4[[#This Row],[Ton orzech]]</f>
        <v>426</v>
      </c>
      <c r="H119">
        <f>L118+piastek4[[#This Row],[Ton mial]]</f>
        <v>1002</v>
      </c>
      <c r="I119" t="str">
        <f>IF(piastek4[[#This Row],[mag koskta przed]] &lt; $P$1,IF(piastek4[[#This Row],[mag orzech przed]]&lt;$P$2, IF(piastek4[[#This Row],[mag mial przed]] &lt;$P$3, "-", "mial"), "orzech"),"kostka")</f>
        <v>kostka</v>
      </c>
      <c r="J119">
        <f>IF(piastek4[[#This Row],[Typ spalania]] = "kostka", piastek4[[#This Row],[mag koskta przed]]-$P$1, piastek4[[#This Row],[mag koskta przed]])</f>
        <v>16</v>
      </c>
      <c r="K119">
        <f>IF(piastek4[[#This Row],[Typ spalania]] = "orzech", piastek4[[#This Row],[mag orzech przed]]-$P$2, piastek4[[#This Row],[mag orzech przed]])</f>
        <v>426</v>
      </c>
      <c r="L119">
        <f>IF(piastek4[[#This Row],[Typ spalania]] = "mial", piastek4[[#This Row],[mag mial przed]]-$P$3, piastek4[[#This Row],[mag mial przed]])</f>
        <v>1002</v>
      </c>
    </row>
    <row r="120" spans="1:12" x14ac:dyDescent="0.45">
      <c r="A120">
        <v>87</v>
      </c>
      <c r="B120">
        <v>8</v>
      </c>
      <c r="C120">
        <v>17</v>
      </c>
      <c r="D120">
        <f t="shared" si="1"/>
        <v>118</v>
      </c>
      <c r="E120" s="1">
        <v>42044</v>
      </c>
      <c r="F120">
        <f>J119+piastek4[[#This Row],[Ton kostak]]</f>
        <v>103</v>
      </c>
      <c r="G120">
        <f>K119+piastek4[[#This Row],[Ton orzech]]</f>
        <v>434</v>
      </c>
      <c r="H120">
        <f>L119+piastek4[[#This Row],[Ton mial]]</f>
        <v>1019</v>
      </c>
      <c r="I120" t="str">
        <f>IF(piastek4[[#This Row],[mag koskta przed]] &lt; $P$1,IF(piastek4[[#This Row],[mag orzech przed]]&lt;$P$2, IF(piastek4[[#This Row],[mag mial przed]] &lt;$P$3, "-", "mial"), "orzech"),"kostka")</f>
        <v>orzech</v>
      </c>
      <c r="J120">
        <f>IF(piastek4[[#This Row],[Typ spalania]] = "kostka", piastek4[[#This Row],[mag koskta przed]]-$P$1, piastek4[[#This Row],[mag koskta przed]])</f>
        <v>103</v>
      </c>
      <c r="K120">
        <f>IF(piastek4[[#This Row],[Typ spalania]] = "orzech", piastek4[[#This Row],[mag orzech przed]]-$P$2, piastek4[[#This Row],[mag orzech przed]])</f>
        <v>174</v>
      </c>
      <c r="L120">
        <f>IF(piastek4[[#This Row],[Typ spalania]] = "mial", piastek4[[#This Row],[mag mial przed]]-$P$3, piastek4[[#This Row],[mag mial przed]])</f>
        <v>1019</v>
      </c>
    </row>
    <row r="121" spans="1:12" x14ac:dyDescent="0.45">
      <c r="A121">
        <v>114</v>
      </c>
      <c r="B121">
        <v>124</v>
      </c>
      <c r="C121">
        <v>94</v>
      </c>
      <c r="D121">
        <f t="shared" si="1"/>
        <v>119</v>
      </c>
      <c r="E121" s="1">
        <v>42045</v>
      </c>
      <c r="F121">
        <f>J120+piastek4[[#This Row],[Ton kostak]]</f>
        <v>217</v>
      </c>
      <c r="G121">
        <f>K120+piastek4[[#This Row],[Ton orzech]]</f>
        <v>298</v>
      </c>
      <c r="H121">
        <f>L120+piastek4[[#This Row],[Ton mial]]</f>
        <v>1113</v>
      </c>
      <c r="I121" t="str">
        <f>IF(piastek4[[#This Row],[mag koskta przed]] &lt; $P$1,IF(piastek4[[#This Row],[mag orzech przed]]&lt;$P$2, IF(piastek4[[#This Row],[mag mial przed]] &lt;$P$3, "-", "mial"), "orzech"),"kostka")</f>
        <v>kostka</v>
      </c>
      <c r="J121">
        <f>IF(piastek4[[#This Row],[Typ spalania]] = "kostka", piastek4[[#This Row],[mag koskta przed]]-$P$1, piastek4[[#This Row],[mag koskta przed]])</f>
        <v>17</v>
      </c>
      <c r="K121">
        <f>IF(piastek4[[#This Row],[Typ spalania]] = "orzech", piastek4[[#This Row],[mag orzech przed]]-$P$2, piastek4[[#This Row],[mag orzech przed]])</f>
        <v>298</v>
      </c>
      <c r="L121">
        <f>IF(piastek4[[#This Row],[Typ spalania]] = "mial", piastek4[[#This Row],[mag mial przed]]-$P$3, piastek4[[#This Row],[mag mial przed]])</f>
        <v>1113</v>
      </c>
    </row>
    <row r="122" spans="1:12" x14ac:dyDescent="0.45">
      <c r="A122">
        <v>126</v>
      </c>
      <c r="B122">
        <v>122</v>
      </c>
      <c r="C122">
        <v>39</v>
      </c>
      <c r="D122">
        <f t="shared" si="1"/>
        <v>120</v>
      </c>
      <c r="E122" s="1">
        <v>42046</v>
      </c>
      <c r="F122">
        <f>J121+piastek4[[#This Row],[Ton kostak]]</f>
        <v>143</v>
      </c>
      <c r="G122">
        <f>K121+piastek4[[#This Row],[Ton orzech]]</f>
        <v>420</v>
      </c>
      <c r="H122">
        <f>L121+piastek4[[#This Row],[Ton mial]]</f>
        <v>1152</v>
      </c>
      <c r="I122" t="str">
        <f>IF(piastek4[[#This Row],[mag koskta przed]] &lt; $P$1,IF(piastek4[[#This Row],[mag orzech przed]]&lt;$P$2, IF(piastek4[[#This Row],[mag mial przed]] &lt;$P$3, "-", "mial"), "orzech"),"kostka")</f>
        <v>orzech</v>
      </c>
      <c r="J122">
        <f>IF(piastek4[[#This Row],[Typ spalania]] = "kostka", piastek4[[#This Row],[mag koskta przed]]-$P$1, piastek4[[#This Row],[mag koskta przed]])</f>
        <v>143</v>
      </c>
      <c r="K122">
        <f>IF(piastek4[[#This Row],[Typ spalania]] = "orzech", piastek4[[#This Row],[mag orzech przed]]-$P$2, piastek4[[#This Row],[mag orzech przed]])</f>
        <v>160</v>
      </c>
      <c r="L122">
        <f>IF(piastek4[[#This Row],[Typ spalania]] = "mial", piastek4[[#This Row],[mag mial przed]]-$P$3, piastek4[[#This Row],[mag mial przed]])</f>
        <v>1152</v>
      </c>
    </row>
    <row r="123" spans="1:12" x14ac:dyDescent="0.45">
      <c r="A123">
        <v>96</v>
      </c>
      <c r="B123">
        <v>113</v>
      </c>
      <c r="C123">
        <v>28</v>
      </c>
      <c r="D123">
        <f t="shared" si="1"/>
        <v>121</v>
      </c>
      <c r="E123" s="1">
        <v>42047</v>
      </c>
      <c r="F123">
        <f>J122+piastek4[[#This Row],[Ton kostak]]</f>
        <v>239</v>
      </c>
      <c r="G123">
        <f>K122+piastek4[[#This Row],[Ton orzech]]</f>
        <v>273</v>
      </c>
      <c r="H123">
        <f>L122+piastek4[[#This Row],[Ton mial]]</f>
        <v>1180</v>
      </c>
      <c r="I123" t="str">
        <f>IF(piastek4[[#This Row],[mag koskta przed]] &lt; $P$1,IF(piastek4[[#This Row],[mag orzech przed]]&lt;$P$2, IF(piastek4[[#This Row],[mag mial przed]] &lt;$P$3, "-", "mial"), "orzech"),"kostka")</f>
        <v>kostka</v>
      </c>
      <c r="J123">
        <f>IF(piastek4[[#This Row],[Typ spalania]] = "kostka", piastek4[[#This Row],[mag koskta przed]]-$P$1, piastek4[[#This Row],[mag koskta przed]])</f>
        <v>39</v>
      </c>
      <c r="K123">
        <f>IF(piastek4[[#This Row],[Typ spalania]] = "orzech", piastek4[[#This Row],[mag orzech przed]]-$P$2, piastek4[[#This Row],[mag orzech przed]])</f>
        <v>273</v>
      </c>
      <c r="L123">
        <f>IF(piastek4[[#This Row],[Typ spalania]] = "mial", piastek4[[#This Row],[mag mial przed]]-$P$3, piastek4[[#This Row],[mag mial przed]])</f>
        <v>1180</v>
      </c>
    </row>
    <row r="124" spans="1:12" x14ac:dyDescent="0.45">
      <c r="A124">
        <v>165</v>
      </c>
      <c r="B124">
        <v>4</v>
      </c>
      <c r="C124">
        <v>83</v>
      </c>
      <c r="D124">
        <f t="shared" si="1"/>
        <v>122</v>
      </c>
      <c r="E124" s="1">
        <v>42048</v>
      </c>
      <c r="F124">
        <f>J123+piastek4[[#This Row],[Ton kostak]]</f>
        <v>204</v>
      </c>
      <c r="G124">
        <f>K123+piastek4[[#This Row],[Ton orzech]]</f>
        <v>277</v>
      </c>
      <c r="H124">
        <f>L123+piastek4[[#This Row],[Ton mial]]</f>
        <v>1263</v>
      </c>
      <c r="I124" t="str">
        <f>IF(piastek4[[#This Row],[mag koskta przed]] &lt; $P$1,IF(piastek4[[#This Row],[mag orzech przed]]&lt;$P$2, IF(piastek4[[#This Row],[mag mial przed]] &lt;$P$3, "-", "mial"), "orzech"),"kostka")</f>
        <v>kostka</v>
      </c>
      <c r="J124">
        <f>IF(piastek4[[#This Row],[Typ spalania]] = "kostka", piastek4[[#This Row],[mag koskta przed]]-$P$1, piastek4[[#This Row],[mag koskta przed]])</f>
        <v>4</v>
      </c>
      <c r="K124">
        <f>IF(piastek4[[#This Row],[Typ spalania]] = "orzech", piastek4[[#This Row],[mag orzech przed]]-$P$2, piastek4[[#This Row],[mag orzech przed]])</f>
        <v>277</v>
      </c>
      <c r="L124">
        <f>IF(piastek4[[#This Row],[Typ spalania]] = "mial", piastek4[[#This Row],[mag mial przed]]-$P$3, piastek4[[#This Row],[mag mial przed]])</f>
        <v>1263</v>
      </c>
    </row>
    <row r="125" spans="1:12" x14ac:dyDescent="0.45">
      <c r="A125">
        <v>1</v>
      </c>
      <c r="B125">
        <v>117</v>
      </c>
      <c r="C125">
        <v>76</v>
      </c>
      <c r="D125">
        <f t="shared" si="1"/>
        <v>123</v>
      </c>
      <c r="E125" s="1">
        <v>42049</v>
      </c>
      <c r="F125">
        <f>J124+piastek4[[#This Row],[Ton kostak]]</f>
        <v>5</v>
      </c>
      <c r="G125">
        <f>K124+piastek4[[#This Row],[Ton orzech]]</f>
        <v>394</v>
      </c>
      <c r="H125">
        <f>L124+piastek4[[#This Row],[Ton mial]]</f>
        <v>1339</v>
      </c>
      <c r="I125" t="str">
        <f>IF(piastek4[[#This Row],[mag koskta przed]] &lt; $P$1,IF(piastek4[[#This Row],[mag orzech przed]]&lt;$P$2, IF(piastek4[[#This Row],[mag mial przed]] &lt;$P$3, "-", "mial"), "orzech"),"kostka")</f>
        <v>orzech</v>
      </c>
      <c r="J125">
        <f>IF(piastek4[[#This Row],[Typ spalania]] = "kostka", piastek4[[#This Row],[mag koskta przed]]-$P$1, piastek4[[#This Row],[mag koskta przed]])</f>
        <v>5</v>
      </c>
      <c r="K125">
        <f>IF(piastek4[[#This Row],[Typ spalania]] = "orzech", piastek4[[#This Row],[mag orzech przed]]-$P$2, piastek4[[#This Row],[mag orzech przed]])</f>
        <v>134</v>
      </c>
      <c r="L125">
        <f>IF(piastek4[[#This Row],[Typ spalania]] = "mial", piastek4[[#This Row],[mag mial przed]]-$P$3, piastek4[[#This Row],[mag mial przed]])</f>
        <v>1339</v>
      </c>
    </row>
    <row r="126" spans="1:12" x14ac:dyDescent="0.45">
      <c r="A126">
        <v>107</v>
      </c>
      <c r="B126">
        <v>70</v>
      </c>
      <c r="C126">
        <v>28</v>
      </c>
      <c r="D126">
        <f t="shared" si="1"/>
        <v>124</v>
      </c>
      <c r="E126" s="1">
        <v>42050</v>
      </c>
      <c r="F126">
        <f>J125+piastek4[[#This Row],[Ton kostak]]</f>
        <v>112</v>
      </c>
      <c r="G126">
        <f>K125+piastek4[[#This Row],[Ton orzech]]</f>
        <v>204</v>
      </c>
      <c r="H126">
        <f>L125+piastek4[[#This Row],[Ton mial]]</f>
        <v>1367</v>
      </c>
      <c r="I126" t="str">
        <f>IF(piastek4[[#This Row],[mag koskta przed]] &lt; $P$1,IF(piastek4[[#This Row],[mag orzech przed]]&lt;$P$2, IF(piastek4[[#This Row],[mag mial przed]] &lt;$P$3, "-", "mial"), "orzech"),"kostka")</f>
        <v>mial</v>
      </c>
      <c r="J126">
        <f>IF(piastek4[[#This Row],[Typ spalania]] = "kostka", piastek4[[#This Row],[mag koskta przed]]-$P$1, piastek4[[#This Row],[mag koskta przed]])</f>
        <v>112</v>
      </c>
      <c r="K126">
        <f>IF(piastek4[[#This Row],[Typ spalania]] = "orzech", piastek4[[#This Row],[mag orzech przed]]-$P$2, piastek4[[#This Row],[mag orzech przed]])</f>
        <v>204</v>
      </c>
      <c r="L126">
        <f>IF(piastek4[[#This Row],[Typ spalania]] = "mial", piastek4[[#This Row],[mag mial przed]]-$P$3, piastek4[[#This Row],[mag mial przed]])</f>
        <v>1047</v>
      </c>
    </row>
    <row r="127" spans="1:12" x14ac:dyDescent="0.45">
      <c r="A127">
        <v>83</v>
      </c>
      <c r="B127">
        <v>81</v>
      </c>
      <c r="C127">
        <v>1</v>
      </c>
      <c r="D127">
        <f t="shared" si="1"/>
        <v>125</v>
      </c>
      <c r="E127" s="1">
        <v>42051</v>
      </c>
      <c r="F127">
        <f>J126+piastek4[[#This Row],[Ton kostak]]</f>
        <v>195</v>
      </c>
      <c r="G127">
        <f>K126+piastek4[[#This Row],[Ton orzech]]</f>
        <v>285</v>
      </c>
      <c r="H127">
        <f>L126+piastek4[[#This Row],[Ton mial]]</f>
        <v>1048</v>
      </c>
      <c r="I127" t="str">
        <f>IF(piastek4[[#This Row],[mag koskta przed]] &lt; $P$1,IF(piastek4[[#This Row],[mag orzech przed]]&lt;$P$2, IF(piastek4[[#This Row],[mag mial przed]] &lt;$P$3, "-", "mial"), "orzech"),"kostka")</f>
        <v>orzech</v>
      </c>
      <c r="J127">
        <f>IF(piastek4[[#This Row],[Typ spalania]] = "kostka", piastek4[[#This Row],[mag koskta przed]]-$P$1, piastek4[[#This Row],[mag koskta przed]])</f>
        <v>195</v>
      </c>
      <c r="K127">
        <f>IF(piastek4[[#This Row],[Typ spalania]] = "orzech", piastek4[[#This Row],[mag orzech przed]]-$P$2, piastek4[[#This Row],[mag orzech przed]])</f>
        <v>25</v>
      </c>
      <c r="L127">
        <f>IF(piastek4[[#This Row],[Typ spalania]] = "mial", piastek4[[#This Row],[mag mial przed]]-$P$3, piastek4[[#This Row],[mag mial przed]])</f>
        <v>1048</v>
      </c>
    </row>
    <row r="128" spans="1:12" x14ac:dyDescent="0.45">
      <c r="A128">
        <v>43</v>
      </c>
      <c r="B128">
        <v>109</v>
      </c>
      <c r="C128">
        <v>50</v>
      </c>
      <c r="D128">
        <f t="shared" si="1"/>
        <v>126</v>
      </c>
      <c r="E128" s="1">
        <v>42052</v>
      </c>
      <c r="F128">
        <f>J127+piastek4[[#This Row],[Ton kostak]]</f>
        <v>238</v>
      </c>
      <c r="G128">
        <f>K127+piastek4[[#This Row],[Ton orzech]]</f>
        <v>134</v>
      </c>
      <c r="H128">
        <f>L127+piastek4[[#This Row],[Ton mial]]</f>
        <v>1098</v>
      </c>
      <c r="I128" t="str">
        <f>IF(piastek4[[#This Row],[mag koskta przed]] &lt; $P$1,IF(piastek4[[#This Row],[mag orzech przed]]&lt;$P$2, IF(piastek4[[#This Row],[mag mial przed]] &lt;$P$3, "-", "mial"), "orzech"),"kostka")</f>
        <v>kostka</v>
      </c>
      <c r="J128">
        <f>IF(piastek4[[#This Row],[Typ spalania]] = "kostka", piastek4[[#This Row],[mag koskta przed]]-$P$1, piastek4[[#This Row],[mag koskta przed]])</f>
        <v>38</v>
      </c>
      <c r="K128">
        <f>IF(piastek4[[#This Row],[Typ spalania]] = "orzech", piastek4[[#This Row],[mag orzech przed]]-$P$2, piastek4[[#This Row],[mag orzech przed]])</f>
        <v>134</v>
      </c>
      <c r="L128">
        <f>IF(piastek4[[#This Row],[Typ spalania]] = "mial", piastek4[[#This Row],[mag mial przed]]-$P$3, piastek4[[#This Row],[mag mial przed]])</f>
        <v>1098</v>
      </c>
    </row>
    <row r="129" spans="1:12" x14ac:dyDescent="0.45">
      <c r="A129">
        <v>52</v>
      </c>
      <c r="B129">
        <v>110</v>
      </c>
      <c r="C129">
        <v>19</v>
      </c>
      <c r="D129">
        <f t="shared" si="1"/>
        <v>127</v>
      </c>
      <c r="E129" s="1">
        <v>42053</v>
      </c>
      <c r="F129">
        <f>J128+piastek4[[#This Row],[Ton kostak]]</f>
        <v>90</v>
      </c>
      <c r="G129">
        <f>K128+piastek4[[#This Row],[Ton orzech]]</f>
        <v>244</v>
      </c>
      <c r="H129">
        <f>L128+piastek4[[#This Row],[Ton mial]]</f>
        <v>1117</v>
      </c>
      <c r="I129" t="str">
        <f>IF(piastek4[[#This Row],[mag koskta przed]] &lt; $P$1,IF(piastek4[[#This Row],[mag orzech przed]]&lt;$P$2, IF(piastek4[[#This Row],[mag mial przed]] &lt;$P$3, "-", "mial"), "orzech"),"kostka")</f>
        <v>mial</v>
      </c>
      <c r="J129">
        <f>IF(piastek4[[#This Row],[Typ spalania]] = "kostka", piastek4[[#This Row],[mag koskta przed]]-$P$1, piastek4[[#This Row],[mag koskta przed]])</f>
        <v>90</v>
      </c>
      <c r="K129">
        <f>IF(piastek4[[#This Row],[Typ spalania]] = "orzech", piastek4[[#This Row],[mag orzech przed]]-$P$2, piastek4[[#This Row],[mag orzech przed]])</f>
        <v>244</v>
      </c>
      <c r="L129">
        <f>IF(piastek4[[#This Row],[Typ spalania]] = "mial", piastek4[[#This Row],[mag mial przed]]-$P$3, piastek4[[#This Row],[mag mial przed]])</f>
        <v>797</v>
      </c>
    </row>
    <row r="130" spans="1:12" x14ac:dyDescent="0.45">
      <c r="A130">
        <v>104</v>
      </c>
      <c r="B130">
        <v>132</v>
      </c>
      <c r="C130">
        <v>57</v>
      </c>
      <c r="D130">
        <f t="shared" si="1"/>
        <v>128</v>
      </c>
      <c r="E130" s="1">
        <v>42054</v>
      </c>
      <c r="F130">
        <f>J129+piastek4[[#This Row],[Ton kostak]]</f>
        <v>194</v>
      </c>
      <c r="G130">
        <f>K129+piastek4[[#This Row],[Ton orzech]]</f>
        <v>376</v>
      </c>
      <c r="H130">
        <f>L129+piastek4[[#This Row],[Ton mial]]</f>
        <v>854</v>
      </c>
      <c r="I130" t="str">
        <f>IF(piastek4[[#This Row],[mag koskta przed]] &lt; $P$1,IF(piastek4[[#This Row],[mag orzech przed]]&lt;$P$2, IF(piastek4[[#This Row],[mag mial przed]] &lt;$P$3, "-", "mial"), "orzech"),"kostka")</f>
        <v>orzech</v>
      </c>
      <c r="J130">
        <f>IF(piastek4[[#This Row],[Typ spalania]] = "kostka", piastek4[[#This Row],[mag koskta przed]]-$P$1, piastek4[[#This Row],[mag koskta przed]])</f>
        <v>194</v>
      </c>
      <c r="K130">
        <f>IF(piastek4[[#This Row],[Typ spalania]] = "orzech", piastek4[[#This Row],[mag orzech przed]]-$P$2, piastek4[[#This Row],[mag orzech przed]])</f>
        <v>116</v>
      </c>
      <c r="L130">
        <f>IF(piastek4[[#This Row],[Typ spalania]] = "mial", piastek4[[#This Row],[mag mial przed]]-$P$3, piastek4[[#This Row],[mag mial przed]])</f>
        <v>854</v>
      </c>
    </row>
    <row r="131" spans="1:12" x14ac:dyDescent="0.45">
      <c r="A131">
        <v>57</v>
      </c>
      <c r="B131">
        <v>150</v>
      </c>
      <c r="C131">
        <v>36</v>
      </c>
      <c r="D131">
        <f t="shared" si="1"/>
        <v>129</v>
      </c>
      <c r="E131" s="1">
        <v>42055</v>
      </c>
      <c r="F131">
        <f>J130+piastek4[[#This Row],[Ton kostak]]</f>
        <v>251</v>
      </c>
      <c r="G131">
        <f>K130+piastek4[[#This Row],[Ton orzech]]</f>
        <v>266</v>
      </c>
      <c r="H131">
        <f>L130+piastek4[[#This Row],[Ton mial]]</f>
        <v>890</v>
      </c>
      <c r="I131" t="str">
        <f>IF(piastek4[[#This Row],[mag koskta przed]] &lt; $P$1,IF(piastek4[[#This Row],[mag orzech przed]]&lt;$P$2, IF(piastek4[[#This Row],[mag mial przed]] &lt;$P$3, "-", "mial"), "orzech"),"kostka")</f>
        <v>kostka</v>
      </c>
      <c r="J131">
        <f>IF(piastek4[[#This Row],[Typ spalania]] = "kostka", piastek4[[#This Row],[mag koskta przed]]-$P$1, piastek4[[#This Row],[mag koskta przed]])</f>
        <v>51</v>
      </c>
      <c r="K131">
        <f>IF(piastek4[[#This Row],[Typ spalania]] = "orzech", piastek4[[#This Row],[mag orzech przed]]-$P$2, piastek4[[#This Row],[mag orzech przed]])</f>
        <v>266</v>
      </c>
      <c r="L131">
        <f>IF(piastek4[[#This Row],[Typ spalania]] = "mial", piastek4[[#This Row],[mag mial przed]]-$P$3, piastek4[[#This Row],[mag mial przed]])</f>
        <v>890</v>
      </c>
    </row>
    <row r="132" spans="1:12" x14ac:dyDescent="0.45">
      <c r="A132">
        <v>86</v>
      </c>
      <c r="B132">
        <v>183</v>
      </c>
      <c r="C132">
        <v>0</v>
      </c>
      <c r="D132">
        <f t="shared" si="1"/>
        <v>130</v>
      </c>
      <c r="E132" s="1">
        <v>42056</v>
      </c>
      <c r="F132">
        <f>J131+piastek4[[#This Row],[Ton kostak]]</f>
        <v>137</v>
      </c>
      <c r="G132">
        <f>K131+piastek4[[#This Row],[Ton orzech]]</f>
        <v>449</v>
      </c>
      <c r="H132">
        <f>L131+piastek4[[#This Row],[Ton mial]]</f>
        <v>890</v>
      </c>
      <c r="I132" t="str">
        <f>IF(piastek4[[#This Row],[mag koskta przed]] &lt; $P$1,IF(piastek4[[#This Row],[mag orzech przed]]&lt;$P$2, IF(piastek4[[#This Row],[mag mial przed]] &lt;$P$3, "-", "mial"), "orzech"),"kostka")</f>
        <v>orzech</v>
      </c>
      <c r="J132">
        <f>IF(piastek4[[#This Row],[Typ spalania]] = "kostka", piastek4[[#This Row],[mag koskta przed]]-$P$1, piastek4[[#This Row],[mag koskta przed]])</f>
        <v>137</v>
      </c>
      <c r="K132">
        <f>IF(piastek4[[#This Row],[Typ spalania]] = "orzech", piastek4[[#This Row],[mag orzech przed]]-$P$2, piastek4[[#This Row],[mag orzech przed]])</f>
        <v>189</v>
      </c>
      <c r="L132">
        <f>IF(piastek4[[#This Row],[Typ spalania]] = "mial", piastek4[[#This Row],[mag mial przed]]-$P$3, piastek4[[#This Row],[mag mial przed]])</f>
        <v>890</v>
      </c>
    </row>
    <row r="133" spans="1:12" x14ac:dyDescent="0.45">
      <c r="A133">
        <v>108</v>
      </c>
      <c r="B133">
        <v>20</v>
      </c>
      <c r="C133">
        <v>87</v>
      </c>
      <c r="D133">
        <f t="shared" ref="D133:D185" si="2">D132+1</f>
        <v>131</v>
      </c>
      <c r="E133" s="1">
        <v>42057</v>
      </c>
      <c r="F133">
        <f>J132+piastek4[[#This Row],[Ton kostak]]</f>
        <v>245</v>
      </c>
      <c r="G133">
        <f>K132+piastek4[[#This Row],[Ton orzech]]</f>
        <v>209</v>
      </c>
      <c r="H133">
        <f>L132+piastek4[[#This Row],[Ton mial]]</f>
        <v>977</v>
      </c>
      <c r="I133" t="str">
        <f>IF(piastek4[[#This Row],[mag koskta przed]] &lt; $P$1,IF(piastek4[[#This Row],[mag orzech przed]]&lt;$P$2, IF(piastek4[[#This Row],[mag mial przed]] &lt;$P$3, "-", "mial"), "orzech"),"kostka")</f>
        <v>kostka</v>
      </c>
      <c r="J133">
        <f>IF(piastek4[[#This Row],[Typ spalania]] = "kostka", piastek4[[#This Row],[mag koskta przed]]-$P$1, piastek4[[#This Row],[mag koskta przed]])</f>
        <v>45</v>
      </c>
      <c r="K133">
        <f>IF(piastek4[[#This Row],[Typ spalania]] = "orzech", piastek4[[#This Row],[mag orzech przed]]-$P$2, piastek4[[#This Row],[mag orzech przed]])</f>
        <v>209</v>
      </c>
      <c r="L133">
        <f>IF(piastek4[[#This Row],[Typ spalania]] = "mial", piastek4[[#This Row],[mag mial przed]]-$P$3, piastek4[[#This Row],[mag mial przed]])</f>
        <v>977</v>
      </c>
    </row>
    <row r="134" spans="1:12" x14ac:dyDescent="0.45">
      <c r="A134">
        <v>102</v>
      </c>
      <c r="B134">
        <v>142</v>
      </c>
      <c r="C134">
        <v>20</v>
      </c>
      <c r="D134">
        <f t="shared" si="2"/>
        <v>132</v>
      </c>
      <c r="E134" s="1">
        <v>42058</v>
      </c>
      <c r="F134">
        <f>J133+piastek4[[#This Row],[Ton kostak]]</f>
        <v>147</v>
      </c>
      <c r="G134">
        <f>K133+piastek4[[#This Row],[Ton orzech]]</f>
        <v>351</v>
      </c>
      <c r="H134">
        <f>L133+piastek4[[#This Row],[Ton mial]]</f>
        <v>997</v>
      </c>
      <c r="I134" t="str">
        <f>IF(piastek4[[#This Row],[mag koskta przed]] &lt; $P$1,IF(piastek4[[#This Row],[mag orzech przed]]&lt;$P$2, IF(piastek4[[#This Row],[mag mial przed]] &lt;$P$3, "-", "mial"), "orzech"),"kostka")</f>
        <v>orzech</v>
      </c>
      <c r="J134">
        <f>IF(piastek4[[#This Row],[Typ spalania]] = "kostka", piastek4[[#This Row],[mag koskta przed]]-$P$1, piastek4[[#This Row],[mag koskta przed]])</f>
        <v>147</v>
      </c>
      <c r="K134">
        <f>IF(piastek4[[#This Row],[Typ spalania]] = "orzech", piastek4[[#This Row],[mag orzech przed]]-$P$2, piastek4[[#This Row],[mag orzech przed]])</f>
        <v>91</v>
      </c>
      <c r="L134">
        <f>IF(piastek4[[#This Row],[Typ spalania]] = "mial", piastek4[[#This Row],[mag mial przed]]-$P$3, piastek4[[#This Row],[mag mial przed]])</f>
        <v>997</v>
      </c>
    </row>
    <row r="135" spans="1:12" x14ac:dyDescent="0.45">
      <c r="A135">
        <v>81</v>
      </c>
      <c r="B135">
        <v>133</v>
      </c>
      <c r="C135">
        <v>25</v>
      </c>
      <c r="D135">
        <f t="shared" si="2"/>
        <v>133</v>
      </c>
      <c r="E135" s="1">
        <v>42059</v>
      </c>
      <c r="F135">
        <f>J134+piastek4[[#This Row],[Ton kostak]]</f>
        <v>228</v>
      </c>
      <c r="G135">
        <f>K134+piastek4[[#This Row],[Ton orzech]]</f>
        <v>224</v>
      </c>
      <c r="H135">
        <f>L134+piastek4[[#This Row],[Ton mial]]</f>
        <v>1022</v>
      </c>
      <c r="I135" t="str">
        <f>IF(piastek4[[#This Row],[mag koskta przed]] &lt; $P$1,IF(piastek4[[#This Row],[mag orzech przed]]&lt;$P$2, IF(piastek4[[#This Row],[mag mial przed]] &lt;$P$3, "-", "mial"), "orzech"),"kostka")</f>
        <v>kostka</v>
      </c>
      <c r="J135">
        <f>IF(piastek4[[#This Row],[Typ spalania]] = "kostka", piastek4[[#This Row],[mag koskta przed]]-$P$1, piastek4[[#This Row],[mag koskta przed]])</f>
        <v>28</v>
      </c>
      <c r="K135">
        <f>IF(piastek4[[#This Row],[Typ spalania]] = "orzech", piastek4[[#This Row],[mag orzech przed]]-$P$2, piastek4[[#This Row],[mag orzech przed]])</f>
        <v>224</v>
      </c>
      <c r="L135">
        <f>IF(piastek4[[#This Row],[Typ spalania]] = "mial", piastek4[[#This Row],[mag mial przed]]-$P$3, piastek4[[#This Row],[mag mial przed]])</f>
        <v>1022</v>
      </c>
    </row>
    <row r="136" spans="1:12" x14ac:dyDescent="0.45">
      <c r="A136">
        <v>59</v>
      </c>
      <c r="B136">
        <v>87</v>
      </c>
      <c r="C136">
        <v>10</v>
      </c>
      <c r="D136">
        <f t="shared" si="2"/>
        <v>134</v>
      </c>
      <c r="E136" s="1">
        <v>42060</v>
      </c>
      <c r="F136">
        <f>J135+piastek4[[#This Row],[Ton kostak]]</f>
        <v>87</v>
      </c>
      <c r="G136">
        <f>K135+piastek4[[#This Row],[Ton orzech]]</f>
        <v>311</v>
      </c>
      <c r="H136">
        <f>L135+piastek4[[#This Row],[Ton mial]]</f>
        <v>1032</v>
      </c>
      <c r="I136" t="str">
        <f>IF(piastek4[[#This Row],[mag koskta przed]] &lt; $P$1,IF(piastek4[[#This Row],[mag orzech przed]]&lt;$P$2, IF(piastek4[[#This Row],[mag mial przed]] &lt;$P$3, "-", "mial"), "orzech"),"kostka")</f>
        <v>orzech</v>
      </c>
      <c r="J136">
        <f>IF(piastek4[[#This Row],[Typ spalania]] = "kostka", piastek4[[#This Row],[mag koskta przed]]-$P$1, piastek4[[#This Row],[mag koskta przed]])</f>
        <v>87</v>
      </c>
      <c r="K136">
        <f>IF(piastek4[[#This Row],[Typ spalania]] = "orzech", piastek4[[#This Row],[mag orzech przed]]-$P$2, piastek4[[#This Row],[mag orzech przed]])</f>
        <v>51</v>
      </c>
      <c r="L136">
        <f>IF(piastek4[[#This Row],[Typ spalania]] = "mial", piastek4[[#This Row],[mag mial przed]]-$P$3, piastek4[[#This Row],[mag mial przed]])</f>
        <v>1032</v>
      </c>
    </row>
    <row r="137" spans="1:12" x14ac:dyDescent="0.45">
      <c r="A137">
        <v>21</v>
      </c>
      <c r="B137">
        <v>75</v>
      </c>
      <c r="C137">
        <v>65</v>
      </c>
      <c r="D137">
        <f t="shared" si="2"/>
        <v>135</v>
      </c>
      <c r="E137" s="1">
        <v>42061</v>
      </c>
      <c r="F137">
        <f>J136+piastek4[[#This Row],[Ton kostak]]</f>
        <v>108</v>
      </c>
      <c r="G137">
        <f>K136+piastek4[[#This Row],[Ton orzech]]</f>
        <v>126</v>
      </c>
      <c r="H137">
        <f>L136+piastek4[[#This Row],[Ton mial]]</f>
        <v>1097</v>
      </c>
      <c r="I137" t="str">
        <f>IF(piastek4[[#This Row],[mag koskta przed]] &lt; $P$1,IF(piastek4[[#This Row],[mag orzech przed]]&lt;$P$2, IF(piastek4[[#This Row],[mag mial przed]] &lt;$P$3, "-", "mial"), "orzech"),"kostka")</f>
        <v>mial</v>
      </c>
      <c r="J137">
        <f>IF(piastek4[[#This Row],[Typ spalania]] = "kostka", piastek4[[#This Row],[mag koskta przed]]-$P$1, piastek4[[#This Row],[mag koskta przed]])</f>
        <v>108</v>
      </c>
      <c r="K137">
        <f>IF(piastek4[[#This Row],[Typ spalania]] = "orzech", piastek4[[#This Row],[mag orzech przed]]-$P$2, piastek4[[#This Row],[mag orzech przed]])</f>
        <v>126</v>
      </c>
      <c r="L137">
        <f>IF(piastek4[[#This Row],[Typ spalania]] = "mial", piastek4[[#This Row],[mag mial przed]]-$P$3, piastek4[[#This Row],[mag mial przed]])</f>
        <v>777</v>
      </c>
    </row>
    <row r="138" spans="1:12" x14ac:dyDescent="0.45">
      <c r="A138">
        <v>79</v>
      </c>
      <c r="B138">
        <v>14</v>
      </c>
      <c r="C138">
        <v>27</v>
      </c>
      <c r="D138">
        <f t="shared" si="2"/>
        <v>136</v>
      </c>
      <c r="E138" s="1">
        <v>42062</v>
      </c>
      <c r="F138">
        <f>J137+piastek4[[#This Row],[Ton kostak]]</f>
        <v>187</v>
      </c>
      <c r="G138">
        <f>K137+piastek4[[#This Row],[Ton orzech]]</f>
        <v>140</v>
      </c>
      <c r="H138">
        <f>L137+piastek4[[#This Row],[Ton mial]]</f>
        <v>804</v>
      </c>
      <c r="I138" t="str">
        <f>IF(piastek4[[#This Row],[mag koskta przed]] &lt; $P$1,IF(piastek4[[#This Row],[mag orzech przed]]&lt;$P$2, IF(piastek4[[#This Row],[mag mial przed]] &lt;$P$3, "-", "mial"), "orzech"),"kostka")</f>
        <v>mial</v>
      </c>
      <c r="J138">
        <f>IF(piastek4[[#This Row],[Typ spalania]] = "kostka", piastek4[[#This Row],[mag koskta przed]]-$P$1, piastek4[[#This Row],[mag koskta przed]])</f>
        <v>187</v>
      </c>
      <c r="K138">
        <f>IF(piastek4[[#This Row],[Typ spalania]] = "orzech", piastek4[[#This Row],[mag orzech przed]]-$P$2, piastek4[[#This Row],[mag orzech przed]])</f>
        <v>140</v>
      </c>
      <c r="L138">
        <f>IF(piastek4[[#This Row],[Typ spalania]] = "mial", piastek4[[#This Row],[mag mial przed]]-$P$3, piastek4[[#This Row],[mag mial przed]])</f>
        <v>484</v>
      </c>
    </row>
    <row r="139" spans="1:12" x14ac:dyDescent="0.45">
      <c r="A139">
        <v>56</v>
      </c>
      <c r="B139">
        <v>12</v>
      </c>
      <c r="C139">
        <v>25</v>
      </c>
      <c r="D139">
        <f t="shared" si="2"/>
        <v>137</v>
      </c>
      <c r="E139" s="1">
        <v>42063</v>
      </c>
      <c r="F139">
        <f>J138+piastek4[[#This Row],[Ton kostak]]</f>
        <v>243</v>
      </c>
      <c r="G139">
        <f>K138+piastek4[[#This Row],[Ton orzech]]</f>
        <v>152</v>
      </c>
      <c r="H139">
        <f>L138+piastek4[[#This Row],[Ton mial]]</f>
        <v>509</v>
      </c>
      <c r="I139" t="str">
        <f>IF(piastek4[[#This Row],[mag koskta przed]] &lt; $P$1,IF(piastek4[[#This Row],[mag orzech przed]]&lt;$P$2, IF(piastek4[[#This Row],[mag mial przed]] &lt;$P$3, "-", "mial"), "orzech"),"kostka")</f>
        <v>kostka</v>
      </c>
      <c r="J139">
        <f>IF(piastek4[[#This Row],[Typ spalania]] = "kostka", piastek4[[#This Row],[mag koskta przed]]-$P$1, piastek4[[#This Row],[mag koskta przed]])</f>
        <v>43</v>
      </c>
      <c r="K139">
        <f>IF(piastek4[[#This Row],[Typ spalania]] = "orzech", piastek4[[#This Row],[mag orzech przed]]-$P$2, piastek4[[#This Row],[mag orzech przed]])</f>
        <v>152</v>
      </c>
      <c r="L139">
        <f>IF(piastek4[[#This Row],[Typ spalania]] = "mial", piastek4[[#This Row],[mag mial przed]]-$P$3, piastek4[[#This Row],[mag mial przed]])</f>
        <v>509</v>
      </c>
    </row>
    <row r="140" spans="1:12" x14ac:dyDescent="0.45">
      <c r="A140">
        <v>195</v>
      </c>
      <c r="B140">
        <v>90</v>
      </c>
      <c r="C140">
        <v>56</v>
      </c>
      <c r="D140">
        <f t="shared" si="2"/>
        <v>138</v>
      </c>
      <c r="E140" s="1">
        <v>42064</v>
      </c>
      <c r="F140">
        <f>J139+piastek4[[#This Row],[Ton kostak]]</f>
        <v>238</v>
      </c>
      <c r="G140">
        <f>K139+piastek4[[#This Row],[Ton orzech]]</f>
        <v>242</v>
      </c>
      <c r="H140">
        <f>L139+piastek4[[#This Row],[Ton mial]]</f>
        <v>565</v>
      </c>
      <c r="I140" t="str">
        <f>IF(piastek4[[#This Row],[mag koskta przed]] &lt; $P$1,IF(piastek4[[#This Row],[mag orzech przed]]&lt;$P$2, IF(piastek4[[#This Row],[mag mial przed]] &lt;$P$3, "-", "mial"), "orzech"),"kostka")</f>
        <v>kostka</v>
      </c>
      <c r="J140">
        <f>IF(piastek4[[#This Row],[Typ spalania]] = "kostka", piastek4[[#This Row],[mag koskta przed]]-$P$1, piastek4[[#This Row],[mag koskta przed]])</f>
        <v>38</v>
      </c>
      <c r="K140">
        <f>IF(piastek4[[#This Row],[Typ spalania]] = "orzech", piastek4[[#This Row],[mag orzech przed]]-$P$2, piastek4[[#This Row],[mag orzech przed]])</f>
        <v>242</v>
      </c>
      <c r="L140">
        <f>IF(piastek4[[#This Row],[Typ spalania]] = "mial", piastek4[[#This Row],[mag mial przed]]-$P$3, piastek4[[#This Row],[mag mial przed]])</f>
        <v>565</v>
      </c>
    </row>
    <row r="141" spans="1:12" x14ac:dyDescent="0.45">
      <c r="A141">
        <v>113</v>
      </c>
      <c r="B141">
        <v>90</v>
      </c>
      <c r="C141">
        <v>24</v>
      </c>
      <c r="D141">
        <f t="shared" si="2"/>
        <v>139</v>
      </c>
      <c r="E141" s="1">
        <v>42065</v>
      </c>
      <c r="F141">
        <f>J140+piastek4[[#This Row],[Ton kostak]]</f>
        <v>151</v>
      </c>
      <c r="G141">
        <f>K140+piastek4[[#This Row],[Ton orzech]]</f>
        <v>332</v>
      </c>
      <c r="H141">
        <f>L140+piastek4[[#This Row],[Ton mial]]</f>
        <v>589</v>
      </c>
      <c r="I141" t="str">
        <f>IF(piastek4[[#This Row],[mag koskta przed]] &lt; $P$1,IF(piastek4[[#This Row],[mag orzech przed]]&lt;$P$2, IF(piastek4[[#This Row],[mag mial przed]] &lt;$P$3, "-", "mial"), "orzech"),"kostka")</f>
        <v>orzech</v>
      </c>
      <c r="J141">
        <f>IF(piastek4[[#This Row],[Typ spalania]] = "kostka", piastek4[[#This Row],[mag koskta przed]]-$P$1, piastek4[[#This Row],[mag koskta przed]])</f>
        <v>151</v>
      </c>
      <c r="K141">
        <f>IF(piastek4[[#This Row],[Typ spalania]] = "orzech", piastek4[[#This Row],[mag orzech przed]]-$P$2, piastek4[[#This Row],[mag orzech przed]])</f>
        <v>72</v>
      </c>
      <c r="L141">
        <f>IF(piastek4[[#This Row],[Typ spalania]] = "mial", piastek4[[#This Row],[mag mial przed]]-$P$3, piastek4[[#This Row],[mag mial przed]])</f>
        <v>589</v>
      </c>
    </row>
    <row r="142" spans="1:12" x14ac:dyDescent="0.45">
      <c r="A142">
        <v>93</v>
      </c>
      <c r="B142">
        <v>139</v>
      </c>
      <c r="C142">
        <v>47</v>
      </c>
      <c r="D142">
        <f t="shared" si="2"/>
        <v>140</v>
      </c>
      <c r="E142" s="1">
        <v>42066</v>
      </c>
      <c r="F142">
        <f>J141+piastek4[[#This Row],[Ton kostak]]</f>
        <v>244</v>
      </c>
      <c r="G142">
        <f>K141+piastek4[[#This Row],[Ton orzech]]</f>
        <v>211</v>
      </c>
      <c r="H142">
        <f>L141+piastek4[[#This Row],[Ton mial]]</f>
        <v>636</v>
      </c>
      <c r="I142" t="str">
        <f>IF(piastek4[[#This Row],[mag koskta przed]] &lt; $P$1,IF(piastek4[[#This Row],[mag orzech przed]]&lt;$P$2, IF(piastek4[[#This Row],[mag mial przed]] &lt;$P$3, "-", "mial"), "orzech"),"kostka")</f>
        <v>kostka</v>
      </c>
      <c r="J142">
        <f>IF(piastek4[[#This Row],[Typ spalania]] = "kostka", piastek4[[#This Row],[mag koskta przed]]-$P$1, piastek4[[#This Row],[mag koskta przed]])</f>
        <v>44</v>
      </c>
      <c r="K142">
        <f>IF(piastek4[[#This Row],[Typ spalania]] = "orzech", piastek4[[#This Row],[mag orzech przed]]-$P$2, piastek4[[#This Row],[mag orzech przed]])</f>
        <v>211</v>
      </c>
      <c r="L142">
        <f>IF(piastek4[[#This Row],[Typ spalania]] = "mial", piastek4[[#This Row],[mag mial przed]]-$P$3, piastek4[[#This Row],[mag mial przed]])</f>
        <v>636</v>
      </c>
    </row>
    <row r="143" spans="1:12" x14ac:dyDescent="0.45">
      <c r="A143">
        <v>93</v>
      </c>
      <c r="B143">
        <v>147</v>
      </c>
      <c r="C143">
        <v>26</v>
      </c>
      <c r="D143">
        <f t="shared" si="2"/>
        <v>141</v>
      </c>
      <c r="E143" s="1">
        <v>42067</v>
      </c>
      <c r="F143">
        <f>J142+piastek4[[#This Row],[Ton kostak]]</f>
        <v>137</v>
      </c>
      <c r="G143">
        <f>K142+piastek4[[#This Row],[Ton orzech]]</f>
        <v>358</v>
      </c>
      <c r="H143">
        <f>L142+piastek4[[#This Row],[Ton mial]]</f>
        <v>662</v>
      </c>
      <c r="I143" t="str">
        <f>IF(piastek4[[#This Row],[mag koskta przed]] &lt; $P$1,IF(piastek4[[#This Row],[mag orzech przed]]&lt;$P$2, IF(piastek4[[#This Row],[mag mial przed]] &lt;$P$3, "-", "mial"), "orzech"),"kostka")</f>
        <v>orzech</v>
      </c>
      <c r="J143">
        <f>IF(piastek4[[#This Row],[Typ spalania]] = "kostka", piastek4[[#This Row],[mag koskta przed]]-$P$1, piastek4[[#This Row],[mag koskta przed]])</f>
        <v>137</v>
      </c>
      <c r="K143">
        <f>IF(piastek4[[#This Row],[Typ spalania]] = "orzech", piastek4[[#This Row],[mag orzech przed]]-$P$2, piastek4[[#This Row],[mag orzech przed]])</f>
        <v>98</v>
      </c>
      <c r="L143">
        <f>IF(piastek4[[#This Row],[Typ spalania]] = "mial", piastek4[[#This Row],[mag mial przed]]-$P$3, piastek4[[#This Row],[mag mial przed]])</f>
        <v>662</v>
      </c>
    </row>
    <row r="144" spans="1:12" x14ac:dyDescent="0.45">
      <c r="A144">
        <v>79</v>
      </c>
      <c r="B144">
        <v>145</v>
      </c>
      <c r="C144">
        <v>36</v>
      </c>
      <c r="D144">
        <f t="shared" si="2"/>
        <v>142</v>
      </c>
      <c r="E144" s="1">
        <v>42068</v>
      </c>
      <c r="F144">
        <f>J143+piastek4[[#This Row],[Ton kostak]]</f>
        <v>216</v>
      </c>
      <c r="G144">
        <f>K143+piastek4[[#This Row],[Ton orzech]]</f>
        <v>243</v>
      </c>
      <c r="H144">
        <f>L143+piastek4[[#This Row],[Ton mial]]</f>
        <v>698</v>
      </c>
      <c r="I144" t="str">
        <f>IF(piastek4[[#This Row],[mag koskta przed]] &lt; $P$1,IF(piastek4[[#This Row],[mag orzech przed]]&lt;$P$2, IF(piastek4[[#This Row],[mag mial przed]] &lt;$P$3, "-", "mial"), "orzech"),"kostka")</f>
        <v>kostka</v>
      </c>
      <c r="J144">
        <f>IF(piastek4[[#This Row],[Typ spalania]] = "kostka", piastek4[[#This Row],[mag koskta przed]]-$P$1, piastek4[[#This Row],[mag koskta przed]])</f>
        <v>16</v>
      </c>
      <c r="K144">
        <f>IF(piastek4[[#This Row],[Typ spalania]] = "orzech", piastek4[[#This Row],[mag orzech przed]]-$P$2, piastek4[[#This Row],[mag orzech przed]])</f>
        <v>243</v>
      </c>
      <c r="L144">
        <f>IF(piastek4[[#This Row],[Typ spalania]] = "mial", piastek4[[#This Row],[mag mial przed]]-$P$3, piastek4[[#This Row],[mag mial przed]])</f>
        <v>698</v>
      </c>
    </row>
    <row r="145" spans="1:12" x14ac:dyDescent="0.45">
      <c r="A145">
        <v>148</v>
      </c>
      <c r="B145">
        <v>127</v>
      </c>
      <c r="C145">
        <v>27</v>
      </c>
      <c r="D145">
        <f t="shared" si="2"/>
        <v>143</v>
      </c>
      <c r="E145" s="1">
        <v>42069</v>
      </c>
      <c r="F145">
        <f>J144+piastek4[[#This Row],[Ton kostak]]</f>
        <v>164</v>
      </c>
      <c r="G145">
        <f>K144+piastek4[[#This Row],[Ton orzech]]</f>
        <v>370</v>
      </c>
      <c r="H145">
        <f>L144+piastek4[[#This Row],[Ton mial]]</f>
        <v>725</v>
      </c>
      <c r="I145" t="str">
        <f>IF(piastek4[[#This Row],[mag koskta przed]] &lt; $P$1,IF(piastek4[[#This Row],[mag orzech przed]]&lt;$P$2, IF(piastek4[[#This Row],[mag mial przed]] &lt;$P$3, "-", "mial"), "orzech"),"kostka")</f>
        <v>orzech</v>
      </c>
      <c r="J145">
        <f>IF(piastek4[[#This Row],[Typ spalania]] = "kostka", piastek4[[#This Row],[mag koskta przed]]-$P$1, piastek4[[#This Row],[mag koskta przed]])</f>
        <v>164</v>
      </c>
      <c r="K145">
        <f>IF(piastek4[[#This Row],[Typ spalania]] = "orzech", piastek4[[#This Row],[mag orzech przed]]-$P$2, piastek4[[#This Row],[mag orzech przed]])</f>
        <v>110</v>
      </c>
      <c r="L145">
        <f>IF(piastek4[[#This Row],[Typ spalania]] = "mial", piastek4[[#This Row],[mag mial przed]]-$P$3, piastek4[[#This Row],[mag mial przed]])</f>
        <v>725</v>
      </c>
    </row>
    <row r="146" spans="1:12" x14ac:dyDescent="0.45">
      <c r="A146">
        <v>132</v>
      </c>
      <c r="B146">
        <v>128</v>
      </c>
      <c r="C146">
        <v>37</v>
      </c>
      <c r="D146">
        <f t="shared" si="2"/>
        <v>144</v>
      </c>
      <c r="E146" s="1">
        <v>42070</v>
      </c>
      <c r="F146">
        <f>J145+piastek4[[#This Row],[Ton kostak]]</f>
        <v>296</v>
      </c>
      <c r="G146">
        <f>K145+piastek4[[#This Row],[Ton orzech]]</f>
        <v>238</v>
      </c>
      <c r="H146">
        <f>L145+piastek4[[#This Row],[Ton mial]]</f>
        <v>762</v>
      </c>
      <c r="I146" t="str">
        <f>IF(piastek4[[#This Row],[mag koskta przed]] &lt; $P$1,IF(piastek4[[#This Row],[mag orzech przed]]&lt;$P$2, IF(piastek4[[#This Row],[mag mial przed]] &lt;$P$3, "-", "mial"), "orzech"),"kostka")</f>
        <v>kostka</v>
      </c>
      <c r="J146">
        <f>IF(piastek4[[#This Row],[Typ spalania]] = "kostka", piastek4[[#This Row],[mag koskta przed]]-$P$1, piastek4[[#This Row],[mag koskta przed]])</f>
        <v>96</v>
      </c>
      <c r="K146">
        <f>IF(piastek4[[#This Row],[Typ spalania]] = "orzech", piastek4[[#This Row],[mag orzech przed]]-$P$2, piastek4[[#This Row],[mag orzech przed]])</f>
        <v>238</v>
      </c>
      <c r="L146">
        <f>IF(piastek4[[#This Row],[Typ spalania]] = "mial", piastek4[[#This Row],[mag mial przed]]-$P$3, piastek4[[#This Row],[mag mial przed]])</f>
        <v>762</v>
      </c>
    </row>
    <row r="147" spans="1:12" x14ac:dyDescent="0.45">
      <c r="A147">
        <v>22</v>
      </c>
      <c r="B147">
        <v>115</v>
      </c>
      <c r="C147">
        <v>28</v>
      </c>
      <c r="D147">
        <f t="shared" si="2"/>
        <v>145</v>
      </c>
      <c r="E147" s="1">
        <v>42071</v>
      </c>
      <c r="F147">
        <f>J146+piastek4[[#This Row],[Ton kostak]]</f>
        <v>118</v>
      </c>
      <c r="G147">
        <f>K146+piastek4[[#This Row],[Ton orzech]]</f>
        <v>353</v>
      </c>
      <c r="H147">
        <f>L146+piastek4[[#This Row],[Ton mial]]</f>
        <v>790</v>
      </c>
      <c r="I147" t="str">
        <f>IF(piastek4[[#This Row],[mag koskta przed]] &lt; $P$1,IF(piastek4[[#This Row],[mag orzech przed]]&lt;$P$2, IF(piastek4[[#This Row],[mag mial przed]] &lt;$P$3, "-", "mial"), "orzech"),"kostka")</f>
        <v>orzech</v>
      </c>
      <c r="J147">
        <f>IF(piastek4[[#This Row],[Typ spalania]] = "kostka", piastek4[[#This Row],[mag koskta przed]]-$P$1, piastek4[[#This Row],[mag koskta przed]])</f>
        <v>118</v>
      </c>
      <c r="K147">
        <f>IF(piastek4[[#This Row],[Typ spalania]] = "orzech", piastek4[[#This Row],[mag orzech przed]]-$P$2, piastek4[[#This Row],[mag orzech przed]])</f>
        <v>93</v>
      </c>
      <c r="L147">
        <f>IF(piastek4[[#This Row],[Typ spalania]] = "mial", piastek4[[#This Row],[mag mial przed]]-$P$3, piastek4[[#This Row],[mag mial przed]])</f>
        <v>790</v>
      </c>
    </row>
    <row r="148" spans="1:12" x14ac:dyDescent="0.45">
      <c r="A148">
        <v>50</v>
      </c>
      <c r="B148">
        <v>99</v>
      </c>
      <c r="C148">
        <v>78</v>
      </c>
      <c r="D148">
        <f t="shared" si="2"/>
        <v>146</v>
      </c>
      <c r="E148" s="1">
        <v>42072</v>
      </c>
      <c r="F148">
        <f>J147+piastek4[[#This Row],[Ton kostak]]</f>
        <v>168</v>
      </c>
      <c r="G148">
        <f>K147+piastek4[[#This Row],[Ton orzech]]</f>
        <v>192</v>
      </c>
      <c r="H148">
        <f>L147+piastek4[[#This Row],[Ton mial]]</f>
        <v>868</v>
      </c>
      <c r="I148" t="str">
        <f>IF(piastek4[[#This Row],[mag koskta przed]] &lt; $P$1,IF(piastek4[[#This Row],[mag orzech przed]]&lt;$P$2, IF(piastek4[[#This Row],[mag mial przed]] &lt;$P$3, "-", "mial"), "orzech"),"kostka")</f>
        <v>mial</v>
      </c>
      <c r="J148">
        <f>IF(piastek4[[#This Row],[Typ spalania]] = "kostka", piastek4[[#This Row],[mag koskta przed]]-$P$1, piastek4[[#This Row],[mag koskta przed]])</f>
        <v>168</v>
      </c>
      <c r="K148">
        <f>IF(piastek4[[#This Row],[Typ spalania]] = "orzech", piastek4[[#This Row],[mag orzech przed]]-$P$2, piastek4[[#This Row],[mag orzech przed]])</f>
        <v>192</v>
      </c>
      <c r="L148">
        <f>IF(piastek4[[#This Row],[Typ spalania]] = "mial", piastek4[[#This Row],[mag mial przed]]-$P$3, piastek4[[#This Row],[mag mial przed]])</f>
        <v>548</v>
      </c>
    </row>
    <row r="149" spans="1:12" x14ac:dyDescent="0.45">
      <c r="A149">
        <v>178</v>
      </c>
      <c r="B149">
        <v>146</v>
      </c>
      <c r="C149">
        <v>75</v>
      </c>
      <c r="D149">
        <f t="shared" si="2"/>
        <v>147</v>
      </c>
      <c r="E149" s="1">
        <v>42073</v>
      </c>
      <c r="F149">
        <f>J148+piastek4[[#This Row],[Ton kostak]]</f>
        <v>346</v>
      </c>
      <c r="G149">
        <f>K148+piastek4[[#This Row],[Ton orzech]]</f>
        <v>338</v>
      </c>
      <c r="H149">
        <f>L148+piastek4[[#This Row],[Ton mial]]</f>
        <v>623</v>
      </c>
      <c r="I149" t="str">
        <f>IF(piastek4[[#This Row],[mag koskta przed]] &lt; $P$1,IF(piastek4[[#This Row],[mag orzech przed]]&lt;$P$2, IF(piastek4[[#This Row],[mag mial przed]] &lt;$P$3, "-", "mial"), "orzech"),"kostka")</f>
        <v>kostka</v>
      </c>
      <c r="J149">
        <f>IF(piastek4[[#This Row],[Typ spalania]] = "kostka", piastek4[[#This Row],[mag koskta przed]]-$P$1, piastek4[[#This Row],[mag koskta przed]])</f>
        <v>146</v>
      </c>
      <c r="K149">
        <f>IF(piastek4[[#This Row],[Typ spalania]] = "orzech", piastek4[[#This Row],[mag orzech przed]]-$P$2, piastek4[[#This Row],[mag orzech przed]])</f>
        <v>338</v>
      </c>
      <c r="L149">
        <f>IF(piastek4[[#This Row],[Typ spalania]] = "mial", piastek4[[#This Row],[mag mial przed]]-$P$3, piastek4[[#This Row],[mag mial przed]])</f>
        <v>623</v>
      </c>
    </row>
    <row r="150" spans="1:12" x14ac:dyDescent="0.45">
      <c r="A150">
        <v>97</v>
      </c>
      <c r="B150">
        <v>135</v>
      </c>
      <c r="C150">
        <v>66</v>
      </c>
      <c r="D150">
        <f t="shared" si="2"/>
        <v>148</v>
      </c>
      <c r="E150" s="1">
        <v>42074</v>
      </c>
      <c r="F150">
        <f>J149+piastek4[[#This Row],[Ton kostak]]</f>
        <v>243</v>
      </c>
      <c r="G150">
        <f>K149+piastek4[[#This Row],[Ton orzech]]</f>
        <v>473</v>
      </c>
      <c r="H150">
        <f>L149+piastek4[[#This Row],[Ton mial]]</f>
        <v>689</v>
      </c>
      <c r="I150" t="str">
        <f>IF(piastek4[[#This Row],[mag koskta przed]] &lt; $P$1,IF(piastek4[[#This Row],[mag orzech przed]]&lt;$P$2, IF(piastek4[[#This Row],[mag mial przed]] &lt;$P$3, "-", "mial"), "orzech"),"kostka")</f>
        <v>kostka</v>
      </c>
      <c r="J150">
        <f>IF(piastek4[[#This Row],[Typ spalania]] = "kostka", piastek4[[#This Row],[mag koskta przed]]-$P$1, piastek4[[#This Row],[mag koskta przed]])</f>
        <v>43</v>
      </c>
      <c r="K150">
        <f>IF(piastek4[[#This Row],[Typ spalania]] = "orzech", piastek4[[#This Row],[mag orzech przed]]-$P$2, piastek4[[#This Row],[mag orzech przed]])</f>
        <v>473</v>
      </c>
      <c r="L150">
        <f>IF(piastek4[[#This Row],[Typ spalania]] = "mial", piastek4[[#This Row],[mag mial przed]]-$P$3, piastek4[[#This Row],[mag mial przed]])</f>
        <v>689</v>
      </c>
    </row>
    <row r="151" spans="1:12" x14ac:dyDescent="0.45">
      <c r="A151">
        <v>138</v>
      </c>
      <c r="B151">
        <v>160</v>
      </c>
      <c r="C151">
        <v>6</v>
      </c>
      <c r="D151">
        <f t="shared" si="2"/>
        <v>149</v>
      </c>
      <c r="E151" s="1">
        <v>42075</v>
      </c>
      <c r="F151">
        <f>J150+piastek4[[#This Row],[Ton kostak]]</f>
        <v>181</v>
      </c>
      <c r="G151">
        <f>K150+piastek4[[#This Row],[Ton orzech]]</f>
        <v>633</v>
      </c>
      <c r="H151">
        <f>L150+piastek4[[#This Row],[Ton mial]]</f>
        <v>695</v>
      </c>
      <c r="I151" t="str">
        <f>IF(piastek4[[#This Row],[mag koskta przed]] &lt; $P$1,IF(piastek4[[#This Row],[mag orzech przed]]&lt;$P$2, IF(piastek4[[#This Row],[mag mial przed]] &lt;$P$3, "-", "mial"), "orzech"),"kostka")</f>
        <v>orzech</v>
      </c>
      <c r="J151">
        <f>IF(piastek4[[#This Row],[Typ spalania]] = "kostka", piastek4[[#This Row],[mag koskta przed]]-$P$1, piastek4[[#This Row],[mag koskta przed]])</f>
        <v>181</v>
      </c>
      <c r="K151">
        <f>IF(piastek4[[#This Row],[Typ spalania]] = "orzech", piastek4[[#This Row],[mag orzech przed]]-$P$2, piastek4[[#This Row],[mag orzech przed]])</f>
        <v>373</v>
      </c>
      <c r="L151">
        <f>IF(piastek4[[#This Row],[Typ spalania]] = "mial", piastek4[[#This Row],[mag mial przed]]-$P$3, piastek4[[#This Row],[mag mial przed]])</f>
        <v>695</v>
      </c>
    </row>
    <row r="152" spans="1:12" x14ac:dyDescent="0.45">
      <c r="A152">
        <v>194</v>
      </c>
      <c r="B152">
        <v>87</v>
      </c>
      <c r="C152">
        <v>60</v>
      </c>
      <c r="D152">
        <f t="shared" si="2"/>
        <v>150</v>
      </c>
      <c r="E152" s="1">
        <v>42076</v>
      </c>
      <c r="F152">
        <f>J151+piastek4[[#This Row],[Ton kostak]]</f>
        <v>375</v>
      </c>
      <c r="G152">
        <f>K151+piastek4[[#This Row],[Ton orzech]]</f>
        <v>460</v>
      </c>
      <c r="H152">
        <f>L151+piastek4[[#This Row],[Ton mial]]</f>
        <v>755</v>
      </c>
      <c r="I152" t="str">
        <f>IF(piastek4[[#This Row],[mag koskta przed]] &lt; $P$1,IF(piastek4[[#This Row],[mag orzech przed]]&lt;$P$2, IF(piastek4[[#This Row],[mag mial przed]] &lt;$P$3, "-", "mial"), "orzech"),"kostka")</f>
        <v>kostka</v>
      </c>
      <c r="J152">
        <f>IF(piastek4[[#This Row],[Typ spalania]] = "kostka", piastek4[[#This Row],[mag koskta przed]]-$P$1, piastek4[[#This Row],[mag koskta przed]])</f>
        <v>175</v>
      </c>
      <c r="K152">
        <f>IF(piastek4[[#This Row],[Typ spalania]] = "orzech", piastek4[[#This Row],[mag orzech przed]]-$P$2, piastek4[[#This Row],[mag orzech przed]])</f>
        <v>460</v>
      </c>
      <c r="L152">
        <f>IF(piastek4[[#This Row],[Typ spalania]] = "mial", piastek4[[#This Row],[mag mial przed]]-$P$3, piastek4[[#This Row],[mag mial przed]])</f>
        <v>755</v>
      </c>
    </row>
    <row r="153" spans="1:12" x14ac:dyDescent="0.45">
      <c r="A153">
        <v>86</v>
      </c>
      <c r="B153">
        <v>21</v>
      </c>
      <c r="C153">
        <v>45</v>
      </c>
      <c r="D153">
        <f t="shared" si="2"/>
        <v>151</v>
      </c>
      <c r="E153" s="1">
        <v>42077</v>
      </c>
      <c r="F153">
        <f>J152+piastek4[[#This Row],[Ton kostak]]</f>
        <v>261</v>
      </c>
      <c r="G153">
        <f>K152+piastek4[[#This Row],[Ton orzech]]</f>
        <v>481</v>
      </c>
      <c r="H153">
        <f>L152+piastek4[[#This Row],[Ton mial]]</f>
        <v>800</v>
      </c>
      <c r="I153" t="str">
        <f>IF(piastek4[[#This Row],[mag koskta przed]] &lt; $P$1,IF(piastek4[[#This Row],[mag orzech przed]]&lt;$P$2, IF(piastek4[[#This Row],[mag mial przed]] &lt;$P$3, "-", "mial"), "orzech"),"kostka")</f>
        <v>kostka</v>
      </c>
      <c r="J153">
        <f>IF(piastek4[[#This Row],[Typ spalania]] = "kostka", piastek4[[#This Row],[mag koskta przed]]-$P$1, piastek4[[#This Row],[mag koskta przed]])</f>
        <v>61</v>
      </c>
      <c r="K153">
        <f>IF(piastek4[[#This Row],[Typ spalania]] = "orzech", piastek4[[#This Row],[mag orzech przed]]-$P$2, piastek4[[#This Row],[mag orzech przed]])</f>
        <v>481</v>
      </c>
      <c r="L153">
        <f>IF(piastek4[[#This Row],[Typ spalania]] = "mial", piastek4[[#This Row],[mag mial przed]]-$P$3, piastek4[[#This Row],[mag mial przed]])</f>
        <v>800</v>
      </c>
    </row>
    <row r="154" spans="1:12" x14ac:dyDescent="0.45">
      <c r="A154">
        <v>26</v>
      </c>
      <c r="B154">
        <v>60</v>
      </c>
      <c r="C154">
        <v>44</v>
      </c>
      <c r="D154">
        <f t="shared" si="2"/>
        <v>152</v>
      </c>
      <c r="E154" s="1">
        <v>42078</v>
      </c>
      <c r="F154">
        <f>J153+piastek4[[#This Row],[Ton kostak]]</f>
        <v>87</v>
      </c>
      <c r="G154">
        <f>K153+piastek4[[#This Row],[Ton orzech]]</f>
        <v>541</v>
      </c>
      <c r="H154">
        <f>L153+piastek4[[#This Row],[Ton mial]]</f>
        <v>844</v>
      </c>
      <c r="I154" t="str">
        <f>IF(piastek4[[#This Row],[mag koskta przed]] &lt; $P$1,IF(piastek4[[#This Row],[mag orzech przed]]&lt;$P$2, IF(piastek4[[#This Row],[mag mial przed]] &lt;$P$3, "-", "mial"), "orzech"),"kostka")</f>
        <v>orzech</v>
      </c>
      <c r="J154">
        <f>IF(piastek4[[#This Row],[Typ spalania]] = "kostka", piastek4[[#This Row],[mag koskta przed]]-$P$1, piastek4[[#This Row],[mag koskta przed]])</f>
        <v>87</v>
      </c>
      <c r="K154">
        <f>IF(piastek4[[#This Row],[Typ spalania]] = "orzech", piastek4[[#This Row],[mag orzech przed]]-$P$2, piastek4[[#This Row],[mag orzech przed]])</f>
        <v>281</v>
      </c>
      <c r="L154">
        <f>IF(piastek4[[#This Row],[Typ spalania]] = "mial", piastek4[[#This Row],[mag mial przed]]-$P$3, piastek4[[#This Row],[mag mial przed]])</f>
        <v>844</v>
      </c>
    </row>
    <row r="155" spans="1:12" x14ac:dyDescent="0.45">
      <c r="A155">
        <v>28</v>
      </c>
      <c r="B155">
        <v>35</v>
      </c>
      <c r="C155">
        <v>96</v>
      </c>
      <c r="D155">
        <f t="shared" si="2"/>
        <v>153</v>
      </c>
      <c r="E155" s="1">
        <v>42079</v>
      </c>
      <c r="F155">
        <f>J154+piastek4[[#This Row],[Ton kostak]]</f>
        <v>115</v>
      </c>
      <c r="G155">
        <f>K154+piastek4[[#This Row],[Ton orzech]]</f>
        <v>316</v>
      </c>
      <c r="H155">
        <f>L154+piastek4[[#This Row],[Ton mial]]</f>
        <v>940</v>
      </c>
      <c r="I155" t="str">
        <f>IF(piastek4[[#This Row],[mag koskta przed]] &lt; $P$1,IF(piastek4[[#This Row],[mag orzech przed]]&lt;$P$2, IF(piastek4[[#This Row],[mag mial przed]] &lt;$P$3, "-", "mial"), "orzech"),"kostka")</f>
        <v>orzech</v>
      </c>
      <c r="J155">
        <f>IF(piastek4[[#This Row],[Typ spalania]] = "kostka", piastek4[[#This Row],[mag koskta przed]]-$P$1, piastek4[[#This Row],[mag koskta przed]])</f>
        <v>115</v>
      </c>
      <c r="K155">
        <f>IF(piastek4[[#This Row],[Typ spalania]] = "orzech", piastek4[[#This Row],[mag orzech przed]]-$P$2, piastek4[[#This Row],[mag orzech przed]])</f>
        <v>56</v>
      </c>
      <c r="L155">
        <f>IF(piastek4[[#This Row],[Typ spalania]] = "mial", piastek4[[#This Row],[mag mial przed]]-$P$3, piastek4[[#This Row],[mag mial przed]])</f>
        <v>940</v>
      </c>
    </row>
    <row r="156" spans="1:12" x14ac:dyDescent="0.45">
      <c r="A156">
        <v>53</v>
      </c>
      <c r="B156">
        <v>100</v>
      </c>
      <c r="C156">
        <v>64</v>
      </c>
      <c r="D156">
        <f t="shared" si="2"/>
        <v>154</v>
      </c>
      <c r="E156" s="1">
        <v>42080</v>
      </c>
      <c r="F156">
        <f>J155+piastek4[[#This Row],[Ton kostak]]</f>
        <v>168</v>
      </c>
      <c r="G156">
        <f>K155+piastek4[[#This Row],[Ton orzech]]</f>
        <v>156</v>
      </c>
      <c r="H156">
        <f>L155+piastek4[[#This Row],[Ton mial]]</f>
        <v>1004</v>
      </c>
      <c r="I156" t="str">
        <f>IF(piastek4[[#This Row],[mag koskta przed]] &lt; $P$1,IF(piastek4[[#This Row],[mag orzech przed]]&lt;$P$2, IF(piastek4[[#This Row],[mag mial przed]] &lt;$P$3, "-", "mial"), "orzech"),"kostka")</f>
        <v>mial</v>
      </c>
      <c r="J156">
        <f>IF(piastek4[[#This Row],[Typ spalania]] = "kostka", piastek4[[#This Row],[mag koskta przed]]-$P$1, piastek4[[#This Row],[mag koskta przed]])</f>
        <v>168</v>
      </c>
      <c r="K156">
        <f>IF(piastek4[[#This Row],[Typ spalania]] = "orzech", piastek4[[#This Row],[mag orzech przed]]-$P$2, piastek4[[#This Row],[mag orzech przed]])</f>
        <v>156</v>
      </c>
      <c r="L156">
        <f>IF(piastek4[[#This Row],[Typ spalania]] = "mial", piastek4[[#This Row],[mag mial przed]]-$P$3, piastek4[[#This Row],[mag mial przed]])</f>
        <v>684</v>
      </c>
    </row>
    <row r="157" spans="1:12" x14ac:dyDescent="0.45">
      <c r="A157">
        <v>168</v>
      </c>
      <c r="B157">
        <v>64</v>
      </c>
      <c r="C157">
        <v>46</v>
      </c>
      <c r="D157">
        <f t="shared" si="2"/>
        <v>155</v>
      </c>
      <c r="E157" s="1">
        <v>42081</v>
      </c>
      <c r="F157">
        <f>J156+piastek4[[#This Row],[Ton kostak]]</f>
        <v>336</v>
      </c>
      <c r="G157">
        <f>K156+piastek4[[#This Row],[Ton orzech]]</f>
        <v>220</v>
      </c>
      <c r="H157">
        <f>L156+piastek4[[#This Row],[Ton mial]]</f>
        <v>730</v>
      </c>
      <c r="I157" t="str">
        <f>IF(piastek4[[#This Row],[mag koskta przed]] &lt; $P$1,IF(piastek4[[#This Row],[mag orzech przed]]&lt;$P$2, IF(piastek4[[#This Row],[mag mial przed]] &lt;$P$3, "-", "mial"), "orzech"),"kostka")</f>
        <v>kostka</v>
      </c>
      <c r="J157">
        <f>IF(piastek4[[#This Row],[Typ spalania]] = "kostka", piastek4[[#This Row],[mag koskta przed]]-$P$1, piastek4[[#This Row],[mag koskta przed]])</f>
        <v>136</v>
      </c>
      <c r="K157">
        <f>IF(piastek4[[#This Row],[Typ spalania]] = "orzech", piastek4[[#This Row],[mag orzech przed]]-$P$2, piastek4[[#This Row],[mag orzech przed]])</f>
        <v>220</v>
      </c>
      <c r="L157">
        <f>IF(piastek4[[#This Row],[Typ spalania]] = "mial", piastek4[[#This Row],[mag mial przed]]-$P$3, piastek4[[#This Row],[mag mial przed]])</f>
        <v>730</v>
      </c>
    </row>
    <row r="158" spans="1:12" x14ac:dyDescent="0.45">
      <c r="A158">
        <v>77</v>
      </c>
      <c r="B158">
        <v>60</v>
      </c>
      <c r="C158">
        <v>35</v>
      </c>
      <c r="D158">
        <f t="shared" si="2"/>
        <v>156</v>
      </c>
      <c r="E158" s="1">
        <v>42082</v>
      </c>
      <c r="F158">
        <f>J157+piastek4[[#This Row],[Ton kostak]]</f>
        <v>213</v>
      </c>
      <c r="G158">
        <f>K157+piastek4[[#This Row],[Ton orzech]]</f>
        <v>280</v>
      </c>
      <c r="H158">
        <f>L157+piastek4[[#This Row],[Ton mial]]</f>
        <v>765</v>
      </c>
      <c r="I158" t="str">
        <f>IF(piastek4[[#This Row],[mag koskta przed]] &lt; $P$1,IF(piastek4[[#This Row],[mag orzech przed]]&lt;$P$2, IF(piastek4[[#This Row],[mag mial przed]] &lt;$P$3, "-", "mial"), "orzech"),"kostka")</f>
        <v>kostka</v>
      </c>
      <c r="J158">
        <f>IF(piastek4[[#This Row],[Typ spalania]] = "kostka", piastek4[[#This Row],[mag koskta przed]]-$P$1, piastek4[[#This Row],[mag koskta przed]])</f>
        <v>13</v>
      </c>
      <c r="K158">
        <f>IF(piastek4[[#This Row],[Typ spalania]] = "orzech", piastek4[[#This Row],[mag orzech przed]]-$P$2, piastek4[[#This Row],[mag orzech przed]])</f>
        <v>280</v>
      </c>
      <c r="L158">
        <f>IF(piastek4[[#This Row],[Typ spalania]] = "mial", piastek4[[#This Row],[mag mial przed]]-$P$3, piastek4[[#This Row],[mag mial przed]])</f>
        <v>765</v>
      </c>
    </row>
    <row r="159" spans="1:12" x14ac:dyDescent="0.45">
      <c r="A159">
        <v>17</v>
      </c>
      <c r="B159">
        <v>80</v>
      </c>
      <c r="C159">
        <v>30</v>
      </c>
      <c r="D159">
        <f t="shared" si="2"/>
        <v>157</v>
      </c>
      <c r="E159" s="1">
        <v>42083</v>
      </c>
      <c r="F159">
        <f>J158+piastek4[[#This Row],[Ton kostak]]</f>
        <v>30</v>
      </c>
      <c r="G159">
        <f>K158+piastek4[[#This Row],[Ton orzech]]</f>
        <v>360</v>
      </c>
      <c r="H159">
        <f>L158+piastek4[[#This Row],[Ton mial]]</f>
        <v>795</v>
      </c>
      <c r="I159" t="str">
        <f>IF(piastek4[[#This Row],[mag koskta przed]] &lt; $P$1,IF(piastek4[[#This Row],[mag orzech przed]]&lt;$P$2, IF(piastek4[[#This Row],[mag mial przed]] &lt;$P$3, "-", "mial"), "orzech"),"kostka")</f>
        <v>orzech</v>
      </c>
      <c r="J159">
        <f>IF(piastek4[[#This Row],[Typ spalania]] = "kostka", piastek4[[#This Row],[mag koskta przed]]-$P$1, piastek4[[#This Row],[mag koskta przed]])</f>
        <v>30</v>
      </c>
      <c r="K159">
        <f>IF(piastek4[[#This Row],[Typ spalania]] = "orzech", piastek4[[#This Row],[mag orzech przed]]-$P$2, piastek4[[#This Row],[mag orzech przed]])</f>
        <v>100</v>
      </c>
      <c r="L159">
        <f>IF(piastek4[[#This Row],[Typ spalania]] = "mial", piastek4[[#This Row],[mag mial przed]]-$P$3, piastek4[[#This Row],[mag mial przed]])</f>
        <v>795</v>
      </c>
    </row>
    <row r="160" spans="1:12" x14ac:dyDescent="0.45">
      <c r="A160">
        <v>175</v>
      </c>
      <c r="B160">
        <v>47</v>
      </c>
      <c r="C160">
        <v>25</v>
      </c>
      <c r="D160">
        <f t="shared" si="2"/>
        <v>158</v>
      </c>
      <c r="E160" s="1">
        <v>42084</v>
      </c>
      <c r="F160">
        <f>J159+piastek4[[#This Row],[Ton kostak]]</f>
        <v>205</v>
      </c>
      <c r="G160">
        <f>K159+piastek4[[#This Row],[Ton orzech]]</f>
        <v>147</v>
      </c>
      <c r="H160">
        <f>L159+piastek4[[#This Row],[Ton mial]]</f>
        <v>820</v>
      </c>
      <c r="I160" t="str">
        <f>IF(piastek4[[#This Row],[mag koskta przed]] &lt; $P$1,IF(piastek4[[#This Row],[mag orzech przed]]&lt;$P$2, IF(piastek4[[#This Row],[mag mial przed]] &lt;$P$3, "-", "mial"), "orzech"),"kostka")</f>
        <v>kostka</v>
      </c>
      <c r="J160">
        <f>IF(piastek4[[#This Row],[Typ spalania]] = "kostka", piastek4[[#This Row],[mag koskta przed]]-$P$1, piastek4[[#This Row],[mag koskta przed]])</f>
        <v>5</v>
      </c>
      <c r="K160">
        <f>IF(piastek4[[#This Row],[Typ spalania]] = "orzech", piastek4[[#This Row],[mag orzech przed]]-$P$2, piastek4[[#This Row],[mag orzech przed]])</f>
        <v>147</v>
      </c>
      <c r="L160">
        <f>IF(piastek4[[#This Row],[Typ spalania]] = "mial", piastek4[[#This Row],[mag mial przed]]-$P$3, piastek4[[#This Row],[mag mial przed]])</f>
        <v>820</v>
      </c>
    </row>
    <row r="161" spans="1:12" x14ac:dyDescent="0.45">
      <c r="A161">
        <v>164</v>
      </c>
      <c r="B161">
        <v>60</v>
      </c>
      <c r="C161">
        <v>22</v>
      </c>
      <c r="D161">
        <f t="shared" si="2"/>
        <v>159</v>
      </c>
      <c r="E161" s="1">
        <v>42085</v>
      </c>
      <c r="F161">
        <f>J160+piastek4[[#This Row],[Ton kostak]]</f>
        <v>169</v>
      </c>
      <c r="G161">
        <f>K160+piastek4[[#This Row],[Ton orzech]]</f>
        <v>207</v>
      </c>
      <c r="H161">
        <f>L160+piastek4[[#This Row],[Ton mial]]</f>
        <v>842</v>
      </c>
      <c r="I161" t="str">
        <f>IF(piastek4[[#This Row],[mag koskta przed]] &lt; $P$1,IF(piastek4[[#This Row],[mag orzech przed]]&lt;$P$2, IF(piastek4[[#This Row],[mag mial przed]] &lt;$P$3, "-", "mial"), "orzech"),"kostka")</f>
        <v>mial</v>
      </c>
      <c r="J161">
        <f>IF(piastek4[[#This Row],[Typ spalania]] = "kostka", piastek4[[#This Row],[mag koskta przed]]-$P$1, piastek4[[#This Row],[mag koskta przed]])</f>
        <v>169</v>
      </c>
      <c r="K161">
        <f>IF(piastek4[[#This Row],[Typ spalania]] = "orzech", piastek4[[#This Row],[mag orzech przed]]-$P$2, piastek4[[#This Row],[mag orzech przed]])</f>
        <v>207</v>
      </c>
      <c r="L161">
        <f>IF(piastek4[[#This Row],[Typ spalania]] = "mial", piastek4[[#This Row],[mag mial przed]]-$P$3, piastek4[[#This Row],[mag mial przed]])</f>
        <v>522</v>
      </c>
    </row>
    <row r="162" spans="1:12" x14ac:dyDescent="0.45">
      <c r="A162">
        <v>199</v>
      </c>
      <c r="B162">
        <v>80</v>
      </c>
      <c r="C162">
        <v>45</v>
      </c>
      <c r="D162">
        <f t="shared" si="2"/>
        <v>160</v>
      </c>
      <c r="E162" s="1">
        <v>42086</v>
      </c>
      <c r="F162">
        <f>J161+piastek4[[#This Row],[Ton kostak]]</f>
        <v>368</v>
      </c>
      <c r="G162">
        <f>K161+piastek4[[#This Row],[Ton orzech]]</f>
        <v>287</v>
      </c>
      <c r="H162">
        <f>L161+piastek4[[#This Row],[Ton mial]]</f>
        <v>567</v>
      </c>
      <c r="I162" t="str">
        <f>IF(piastek4[[#This Row],[mag koskta przed]] &lt; $P$1,IF(piastek4[[#This Row],[mag orzech przed]]&lt;$P$2, IF(piastek4[[#This Row],[mag mial przed]] &lt;$P$3, "-", "mial"), "orzech"),"kostka")</f>
        <v>kostka</v>
      </c>
      <c r="J162">
        <f>IF(piastek4[[#This Row],[Typ spalania]] = "kostka", piastek4[[#This Row],[mag koskta przed]]-$P$1, piastek4[[#This Row],[mag koskta przed]])</f>
        <v>168</v>
      </c>
      <c r="K162">
        <f>IF(piastek4[[#This Row],[Typ spalania]] = "orzech", piastek4[[#This Row],[mag orzech przed]]-$P$2, piastek4[[#This Row],[mag orzech przed]])</f>
        <v>287</v>
      </c>
      <c r="L162">
        <f>IF(piastek4[[#This Row],[Typ spalania]] = "mial", piastek4[[#This Row],[mag mial przed]]-$P$3, piastek4[[#This Row],[mag mial przed]])</f>
        <v>567</v>
      </c>
    </row>
    <row r="163" spans="1:12" x14ac:dyDescent="0.45">
      <c r="A163">
        <v>111</v>
      </c>
      <c r="B163">
        <v>92</v>
      </c>
      <c r="C163">
        <v>45</v>
      </c>
      <c r="D163">
        <f t="shared" si="2"/>
        <v>161</v>
      </c>
      <c r="E163" s="1">
        <v>42087</v>
      </c>
      <c r="F163">
        <f>J162+piastek4[[#This Row],[Ton kostak]]</f>
        <v>279</v>
      </c>
      <c r="G163">
        <f>K162+piastek4[[#This Row],[Ton orzech]]</f>
        <v>379</v>
      </c>
      <c r="H163">
        <f>L162+piastek4[[#This Row],[Ton mial]]</f>
        <v>612</v>
      </c>
      <c r="I163" t="str">
        <f>IF(piastek4[[#This Row],[mag koskta przed]] &lt; $P$1,IF(piastek4[[#This Row],[mag orzech przed]]&lt;$P$2, IF(piastek4[[#This Row],[mag mial przed]] &lt;$P$3, "-", "mial"), "orzech"),"kostka")</f>
        <v>kostka</v>
      </c>
      <c r="J163">
        <f>IF(piastek4[[#This Row],[Typ spalania]] = "kostka", piastek4[[#This Row],[mag koskta przed]]-$P$1, piastek4[[#This Row],[mag koskta przed]])</f>
        <v>79</v>
      </c>
      <c r="K163">
        <f>IF(piastek4[[#This Row],[Typ spalania]] = "orzech", piastek4[[#This Row],[mag orzech przed]]-$P$2, piastek4[[#This Row],[mag orzech przed]])</f>
        <v>379</v>
      </c>
      <c r="L163">
        <f>IF(piastek4[[#This Row],[Typ spalania]] = "mial", piastek4[[#This Row],[mag mial przed]]-$P$3, piastek4[[#This Row],[mag mial przed]])</f>
        <v>612</v>
      </c>
    </row>
    <row r="164" spans="1:12" x14ac:dyDescent="0.45">
      <c r="A164">
        <v>58</v>
      </c>
      <c r="B164">
        <v>90</v>
      </c>
      <c r="C164">
        <v>40</v>
      </c>
      <c r="D164">
        <f t="shared" si="2"/>
        <v>162</v>
      </c>
      <c r="E164" s="1">
        <v>42088</v>
      </c>
      <c r="F164">
        <f>J163+piastek4[[#This Row],[Ton kostak]]</f>
        <v>137</v>
      </c>
      <c r="G164">
        <f>K163+piastek4[[#This Row],[Ton orzech]]</f>
        <v>469</v>
      </c>
      <c r="H164">
        <f>L163+piastek4[[#This Row],[Ton mial]]</f>
        <v>652</v>
      </c>
      <c r="I164" t="str">
        <f>IF(piastek4[[#This Row],[mag koskta przed]] &lt; $P$1,IF(piastek4[[#This Row],[mag orzech przed]]&lt;$P$2, IF(piastek4[[#This Row],[mag mial przed]] &lt;$P$3, "-", "mial"), "orzech"),"kostka")</f>
        <v>orzech</v>
      </c>
      <c r="J164">
        <f>IF(piastek4[[#This Row],[Typ spalania]] = "kostka", piastek4[[#This Row],[mag koskta przed]]-$P$1, piastek4[[#This Row],[mag koskta przed]])</f>
        <v>137</v>
      </c>
      <c r="K164">
        <f>IF(piastek4[[#This Row],[Typ spalania]] = "orzech", piastek4[[#This Row],[mag orzech przed]]-$P$2, piastek4[[#This Row],[mag orzech przed]])</f>
        <v>209</v>
      </c>
      <c r="L164">
        <f>IF(piastek4[[#This Row],[Typ spalania]] = "mial", piastek4[[#This Row],[mag mial przed]]-$P$3, piastek4[[#This Row],[mag mial przed]])</f>
        <v>652</v>
      </c>
    </row>
    <row r="165" spans="1:12" x14ac:dyDescent="0.45">
      <c r="A165">
        <v>59</v>
      </c>
      <c r="B165">
        <v>164</v>
      </c>
      <c r="C165">
        <v>47</v>
      </c>
      <c r="D165">
        <f t="shared" si="2"/>
        <v>163</v>
      </c>
      <c r="E165" s="1">
        <v>42089</v>
      </c>
      <c r="F165">
        <f>J164+piastek4[[#This Row],[Ton kostak]]</f>
        <v>196</v>
      </c>
      <c r="G165">
        <f>K164+piastek4[[#This Row],[Ton orzech]]</f>
        <v>373</v>
      </c>
      <c r="H165">
        <f>L164+piastek4[[#This Row],[Ton mial]]</f>
        <v>699</v>
      </c>
      <c r="I165" t="str">
        <f>IF(piastek4[[#This Row],[mag koskta przed]] &lt; $P$1,IF(piastek4[[#This Row],[mag orzech przed]]&lt;$P$2, IF(piastek4[[#This Row],[mag mial przed]] &lt;$P$3, "-", "mial"), "orzech"),"kostka")</f>
        <v>orzech</v>
      </c>
      <c r="J165">
        <f>IF(piastek4[[#This Row],[Typ spalania]] = "kostka", piastek4[[#This Row],[mag koskta przed]]-$P$1, piastek4[[#This Row],[mag koskta przed]])</f>
        <v>196</v>
      </c>
      <c r="K165">
        <f>IF(piastek4[[#This Row],[Typ spalania]] = "orzech", piastek4[[#This Row],[mag orzech przed]]-$P$2, piastek4[[#This Row],[mag orzech przed]])</f>
        <v>113</v>
      </c>
      <c r="L165">
        <f>IF(piastek4[[#This Row],[Typ spalania]] = "mial", piastek4[[#This Row],[mag mial przed]]-$P$3, piastek4[[#This Row],[mag mial przed]])</f>
        <v>699</v>
      </c>
    </row>
    <row r="166" spans="1:12" x14ac:dyDescent="0.45">
      <c r="A166">
        <v>158</v>
      </c>
      <c r="B166">
        <v>120</v>
      </c>
      <c r="C166">
        <v>30</v>
      </c>
      <c r="D166">
        <f t="shared" si="2"/>
        <v>164</v>
      </c>
      <c r="E166" s="1">
        <v>42090</v>
      </c>
      <c r="F166">
        <f>J165+piastek4[[#This Row],[Ton kostak]]</f>
        <v>354</v>
      </c>
      <c r="G166">
        <f>K165+piastek4[[#This Row],[Ton orzech]]</f>
        <v>233</v>
      </c>
      <c r="H166">
        <f>L165+piastek4[[#This Row],[Ton mial]]</f>
        <v>729</v>
      </c>
      <c r="I166" t="str">
        <f>IF(piastek4[[#This Row],[mag koskta przed]] &lt; $P$1,IF(piastek4[[#This Row],[mag orzech przed]]&lt;$P$2, IF(piastek4[[#This Row],[mag mial przed]] &lt;$P$3, "-", "mial"), "orzech"),"kostka")</f>
        <v>kostka</v>
      </c>
      <c r="J166">
        <f>IF(piastek4[[#This Row],[Typ spalania]] = "kostka", piastek4[[#This Row],[mag koskta przed]]-$P$1, piastek4[[#This Row],[mag koskta przed]])</f>
        <v>154</v>
      </c>
      <c r="K166">
        <f>IF(piastek4[[#This Row],[Typ spalania]] = "orzech", piastek4[[#This Row],[mag orzech przed]]-$P$2, piastek4[[#This Row],[mag orzech przed]])</f>
        <v>233</v>
      </c>
      <c r="L166">
        <f>IF(piastek4[[#This Row],[Typ spalania]] = "mial", piastek4[[#This Row],[mag mial przed]]-$P$3, piastek4[[#This Row],[mag mial przed]])</f>
        <v>729</v>
      </c>
    </row>
    <row r="167" spans="1:12" x14ac:dyDescent="0.45">
      <c r="A167">
        <v>84</v>
      </c>
      <c r="B167">
        <v>90</v>
      </c>
      <c r="C167">
        <v>30</v>
      </c>
      <c r="D167">
        <f t="shared" si="2"/>
        <v>165</v>
      </c>
      <c r="E167" s="1">
        <v>42091</v>
      </c>
      <c r="F167">
        <f>J166+piastek4[[#This Row],[Ton kostak]]</f>
        <v>238</v>
      </c>
      <c r="G167">
        <f>K166+piastek4[[#This Row],[Ton orzech]]</f>
        <v>323</v>
      </c>
      <c r="H167">
        <f>L166+piastek4[[#This Row],[Ton mial]]</f>
        <v>759</v>
      </c>
      <c r="I167" t="str">
        <f>IF(piastek4[[#This Row],[mag koskta przed]] &lt; $P$1,IF(piastek4[[#This Row],[mag orzech przed]]&lt;$P$2, IF(piastek4[[#This Row],[mag mial przed]] &lt;$P$3, "-", "mial"), "orzech"),"kostka")</f>
        <v>kostka</v>
      </c>
      <c r="J167">
        <f>IF(piastek4[[#This Row],[Typ spalania]] = "kostka", piastek4[[#This Row],[mag koskta przed]]-$P$1, piastek4[[#This Row],[mag koskta przed]])</f>
        <v>38</v>
      </c>
      <c r="K167">
        <f>IF(piastek4[[#This Row],[Typ spalania]] = "orzech", piastek4[[#This Row],[mag orzech przed]]-$P$2, piastek4[[#This Row],[mag orzech przed]])</f>
        <v>323</v>
      </c>
      <c r="L167">
        <f>IF(piastek4[[#This Row],[Typ spalania]] = "mial", piastek4[[#This Row],[mag mial przed]]-$P$3, piastek4[[#This Row],[mag mial przed]])</f>
        <v>759</v>
      </c>
    </row>
    <row r="168" spans="1:12" x14ac:dyDescent="0.45">
      <c r="A168">
        <v>64</v>
      </c>
      <c r="B168">
        <v>61</v>
      </c>
      <c r="C168">
        <v>60</v>
      </c>
      <c r="D168">
        <f t="shared" si="2"/>
        <v>166</v>
      </c>
      <c r="E168" s="1">
        <v>42092</v>
      </c>
      <c r="F168">
        <f>J167+piastek4[[#This Row],[Ton kostak]]</f>
        <v>102</v>
      </c>
      <c r="G168">
        <f>K167+piastek4[[#This Row],[Ton orzech]]</f>
        <v>384</v>
      </c>
      <c r="H168">
        <f>L167+piastek4[[#This Row],[Ton mial]]</f>
        <v>819</v>
      </c>
      <c r="I168" t="str">
        <f>IF(piastek4[[#This Row],[mag koskta przed]] &lt; $P$1,IF(piastek4[[#This Row],[mag orzech przed]]&lt;$P$2, IF(piastek4[[#This Row],[mag mial przed]] &lt;$P$3, "-", "mial"), "orzech"),"kostka")</f>
        <v>orzech</v>
      </c>
      <c r="J168">
        <f>IF(piastek4[[#This Row],[Typ spalania]] = "kostka", piastek4[[#This Row],[mag koskta przed]]-$P$1, piastek4[[#This Row],[mag koskta przed]])</f>
        <v>102</v>
      </c>
      <c r="K168">
        <f>IF(piastek4[[#This Row],[Typ spalania]] = "orzech", piastek4[[#This Row],[mag orzech przed]]-$P$2, piastek4[[#This Row],[mag orzech przed]])</f>
        <v>124</v>
      </c>
      <c r="L168">
        <f>IF(piastek4[[#This Row],[Typ spalania]] = "mial", piastek4[[#This Row],[mag mial przed]]-$P$3, piastek4[[#This Row],[mag mial przed]])</f>
        <v>819</v>
      </c>
    </row>
    <row r="169" spans="1:12" x14ac:dyDescent="0.45">
      <c r="A169">
        <v>125</v>
      </c>
      <c r="B169">
        <v>84</v>
      </c>
      <c r="C169">
        <v>40</v>
      </c>
      <c r="D169">
        <f t="shared" si="2"/>
        <v>167</v>
      </c>
      <c r="E169" s="1">
        <v>42093</v>
      </c>
      <c r="F169">
        <f>J168+piastek4[[#This Row],[Ton kostak]]</f>
        <v>227</v>
      </c>
      <c r="G169">
        <f>K168+piastek4[[#This Row],[Ton orzech]]</f>
        <v>208</v>
      </c>
      <c r="H169">
        <f>L168+piastek4[[#This Row],[Ton mial]]</f>
        <v>859</v>
      </c>
      <c r="I169" t="str">
        <f>IF(piastek4[[#This Row],[mag koskta przed]] &lt; $P$1,IF(piastek4[[#This Row],[mag orzech przed]]&lt;$P$2, IF(piastek4[[#This Row],[mag mial przed]] &lt;$P$3, "-", "mial"), "orzech"),"kostka")</f>
        <v>kostka</v>
      </c>
      <c r="J169">
        <f>IF(piastek4[[#This Row],[Typ spalania]] = "kostka", piastek4[[#This Row],[mag koskta przed]]-$P$1, piastek4[[#This Row],[mag koskta przed]])</f>
        <v>27</v>
      </c>
      <c r="K169">
        <f>IF(piastek4[[#This Row],[Typ spalania]] = "orzech", piastek4[[#This Row],[mag orzech przed]]-$P$2, piastek4[[#This Row],[mag orzech przed]])</f>
        <v>208</v>
      </c>
      <c r="L169">
        <f>IF(piastek4[[#This Row],[Typ spalania]] = "mial", piastek4[[#This Row],[mag mial przed]]-$P$3, piastek4[[#This Row],[mag mial przed]])</f>
        <v>859</v>
      </c>
    </row>
    <row r="170" spans="1:12" x14ac:dyDescent="0.45">
      <c r="A170">
        <v>148</v>
      </c>
      <c r="B170">
        <v>110</v>
      </c>
      <c r="C170">
        <v>50</v>
      </c>
      <c r="D170">
        <f t="shared" si="2"/>
        <v>168</v>
      </c>
      <c r="E170" s="1">
        <v>42094</v>
      </c>
      <c r="F170">
        <f>J169+piastek4[[#This Row],[Ton kostak]]</f>
        <v>175</v>
      </c>
      <c r="G170">
        <f>K169+piastek4[[#This Row],[Ton orzech]]</f>
        <v>318</v>
      </c>
      <c r="H170">
        <f>L169+piastek4[[#This Row],[Ton mial]]</f>
        <v>909</v>
      </c>
      <c r="I170" t="str">
        <f>IF(piastek4[[#This Row],[mag koskta przed]] &lt; $P$1,IF(piastek4[[#This Row],[mag orzech przed]]&lt;$P$2, IF(piastek4[[#This Row],[mag mial przed]] &lt;$P$3, "-", "mial"), "orzech"),"kostka")</f>
        <v>orzech</v>
      </c>
      <c r="J170">
        <f>IF(piastek4[[#This Row],[Typ spalania]] = "kostka", piastek4[[#This Row],[mag koskta przed]]-$P$1, piastek4[[#This Row],[mag koskta przed]])</f>
        <v>175</v>
      </c>
      <c r="K170">
        <f>IF(piastek4[[#This Row],[Typ spalania]] = "orzech", piastek4[[#This Row],[mag orzech przed]]-$P$2, piastek4[[#This Row],[mag orzech przed]])</f>
        <v>58</v>
      </c>
      <c r="L170">
        <f>IF(piastek4[[#This Row],[Typ spalania]] = "mial", piastek4[[#This Row],[mag mial przed]]-$P$3, piastek4[[#This Row],[mag mial przed]])</f>
        <v>909</v>
      </c>
    </row>
    <row r="171" spans="1:12" x14ac:dyDescent="0.45">
      <c r="A171">
        <v>172</v>
      </c>
      <c r="B171">
        <v>100</v>
      </c>
      <c r="C171">
        <v>30</v>
      </c>
      <c r="D171">
        <f t="shared" si="2"/>
        <v>169</v>
      </c>
      <c r="E171" s="1">
        <v>42095</v>
      </c>
      <c r="F171">
        <f>J170+piastek4[[#This Row],[Ton kostak]]</f>
        <v>347</v>
      </c>
      <c r="G171">
        <f>K170+piastek4[[#This Row],[Ton orzech]]</f>
        <v>158</v>
      </c>
      <c r="H171">
        <f>L170+piastek4[[#This Row],[Ton mial]]</f>
        <v>939</v>
      </c>
      <c r="I171" t="str">
        <f>IF(piastek4[[#This Row],[mag koskta przed]] &lt; $P$1,IF(piastek4[[#This Row],[mag orzech przed]]&lt;$P$2, IF(piastek4[[#This Row],[mag mial przed]] &lt;$P$3, "-", "mial"), "orzech"),"kostka")</f>
        <v>kostka</v>
      </c>
      <c r="J171">
        <f>IF(piastek4[[#This Row],[Typ spalania]] = "kostka", piastek4[[#This Row],[mag koskta przed]]-$P$1, piastek4[[#This Row],[mag koskta przed]])</f>
        <v>147</v>
      </c>
      <c r="K171">
        <f>IF(piastek4[[#This Row],[Typ spalania]] = "orzech", piastek4[[#This Row],[mag orzech przed]]-$P$2, piastek4[[#This Row],[mag orzech przed]])</f>
        <v>158</v>
      </c>
      <c r="L171">
        <f>IF(piastek4[[#This Row],[Typ spalania]] = "mial", piastek4[[#This Row],[mag mial przed]]-$P$3, piastek4[[#This Row],[mag mial przed]])</f>
        <v>939</v>
      </c>
    </row>
    <row r="172" spans="1:12" x14ac:dyDescent="0.45">
      <c r="A172">
        <v>103</v>
      </c>
      <c r="B172">
        <v>60</v>
      </c>
      <c r="C172">
        <v>40</v>
      </c>
      <c r="D172">
        <f t="shared" si="2"/>
        <v>170</v>
      </c>
      <c r="E172" s="1">
        <v>42096</v>
      </c>
      <c r="F172">
        <f>J171+piastek4[[#This Row],[Ton kostak]]</f>
        <v>250</v>
      </c>
      <c r="G172">
        <f>K171+piastek4[[#This Row],[Ton orzech]]</f>
        <v>218</v>
      </c>
      <c r="H172">
        <f>L171+piastek4[[#This Row],[Ton mial]]</f>
        <v>979</v>
      </c>
      <c r="I172" t="str">
        <f>IF(piastek4[[#This Row],[mag koskta przed]] &lt; $P$1,IF(piastek4[[#This Row],[mag orzech przed]]&lt;$P$2, IF(piastek4[[#This Row],[mag mial przed]] &lt;$P$3, "-", "mial"), "orzech"),"kostka")</f>
        <v>kostka</v>
      </c>
      <c r="J172">
        <f>IF(piastek4[[#This Row],[Typ spalania]] = "kostka", piastek4[[#This Row],[mag koskta przed]]-$P$1, piastek4[[#This Row],[mag koskta przed]])</f>
        <v>50</v>
      </c>
      <c r="K172">
        <f>IF(piastek4[[#This Row],[Typ spalania]] = "orzech", piastek4[[#This Row],[mag orzech przed]]-$P$2, piastek4[[#This Row],[mag orzech przed]])</f>
        <v>218</v>
      </c>
      <c r="L172">
        <f>IF(piastek4[[#This Row],[Typ spalania]] = "mial", piastek4[[#This Row],[mag mial przed]]-$P$3, piastek4[[#This Row],[mag mial przed]])</f>
        <v>979</v>
      </c>
    </row>
    <row r="173" spans="1:12" x14ac:dyDescent="0.45">
      <c r="A173">
        <v>191</v>
      </c>
      <c r="B173">
        <v>41</v>
      </c>
      <c r="C173">
        <v>52</v>
      </c>
      <c r="D173">
        <f t="shared" si="2"/>
        <v>171</v>
      </c>
      <c r="E173" s="1">
        <v>42097</v>
      </c>
      <c r="F173">
        <f>J172+piastek4[[#This Row],[Ton kostak]]</f>
        <v>241</v>
      </c>
      <c r="G173">
        <f>K172+piastek4[[#This Row],[Ton orzech]]</f>
        <v>259</v>
      </c>
      <c r="H173">
        <f>L172+piastek4[[#This Row],[Ton mial]]</f>
        <v>1031</v>
      </c>
      <c r="I173" t="str">
        <f>IF(piastek4[[#This Row],[mag koskta przed]] &lt; $P$1,IF(piastek4[[#This Row],[mag orzech przed]]&lt;$P$2, IF(piastek4[[#This Row],[mag mial przed]] &lt;$P$3, "-", "mial"), "orzech"),"kostka")</f>
        <v>kostka</v>
      </c>
      <c r="J173">
        <f>IF(piastek4[[#This Row],[Typ spalania]] = "kostka", piastek4[[#This Row],[mag koskta przed]]-$P$1, piastek4[[#This Row],[mag koskta przed]])</f>
        <v>41</v>
      </c>
      <c r="K173">
        <f>IF(piastek4[[#This Row],[Typ spalania]] = "orzech", piastek4[[#This Row],[mag orzech przed]]-$P$2, piastek4[[#This Row],[mag orzech przed]])</f>
        <v>259</v>
      </c>
      <c r="L173">
        <f>IF(piastek4[[#This Row],[Typ spalania]] = "mial", piastek4[[#This Row],[mag mial przed]]-$P$3, piastek4[[#This Row],[mag mial przed]])</f>
        <v>1031</v>
      </c>
    </row>
    <row r="174" spans="1:12" x14ac:dyDescent="0.45">
      <c r="A174">
        <v>128</v>
      </c>
      <c r="B174">
        <v>98</v>
      </c>
      <c r="C174">
        <v>40</v>
      </c>
      <c r="D174">
        <f t="shared" si="2"/>
        <v>172</v>
      </c>
      <c r="E174" s="1">
        <v>42098</v>
      </c>
      <c r="F174">
        <f>J173+piastek4[[#This Row],[Ton kostak]]</f>
        <v>169</v>
      </c>
      <c r="G174">
        <f>K173+piastek4[[#This Row],[Ton orzech]]</f>
        <v>357</v>
      </c>
      <c r="H174">
        <f>L173+piastek4[[#This Row],[Ton mial]]</f>
        <v>1071</v>
      </c>
      <c r="I174" t="str">
        <f>IF(piastek4[[#This Row],[mag koskta przed]] &lt; $P$1,IF(piastek4[[#This Row],[mag orzech przed]]&lt;$P$2, IF(piastek4[[#This Row],[mag mial przed]] &lt;$P$3, "-", "mial"), "orzech"),"kostka")</f>
        <v>orzech</v>
      </c>
      <c r="J174">
        <f>IF(piastek4[[#This Row],[Typ spalania]] = "kostka", piastek4[[#This Row],[mag koskta przed]]-$P$1, piastek4[[#This Row],[mag koskta przed]])</f>
        <v>169</v>
      </c>
      <c r="K174">
        <f>IF(piastek4[[#This Row],[Typ spalania]] = "orzech", piastek4[[#This Row],[mag orzech przed]]-$P$2, piastek4[[#This Row],[mag orzech przed]])</f>
        <v>97</v>
      </c>
      <c r="L174">
        <f>IF(piastek4[[#This Row],[Typ spalania]] = "mial", piastek4[[#This Row],[mag mial przed]]-$P$3, piastek4[[#This Row],[mag mial przed]])</f>
        <v>1071</v>
      </c>
    </row>
    <row r="175" spans="1:12" x14ac:dyDescent="0.45">
      <c r="A175">
        <v>75</v>
      </c>
      <c r="B175">
        <v>87</v>
      </c>
      <c r="C175">
        <v>47</v>
      </c>
      <c r="D175">
        <f t="shared" si="2"/>
        <v>173</v>
      </c>
      <c r="E175" s="1">
        <v>42099</v>
      </c>
      <c r="F175">
        <f>J174+piastek4[[#This Row],[Ton kostak]]</f>
        <v>244</v>
      </c>
      <c r="G175">
        <f>K174+piastek4[[#This Row],[Ton orzech]]</f>
        <v>184</v>
      </c>
      <c r="H175">
        <f>L174+piastek4[[#This Row],[Ton mial]]</f>
        <v>1118</v>
      </c>
      <c r="I175" t="str">
        <f>IF(piastek4[[#This Row],[mag koskta przed]] &lt; $P$1,IF(piastek4[[#This Row],[mag orzech przed]]&lt;$P$2, IF(piastek4[[#This Row],[mag mial przed]] &lt;$P$3, "-", "mial"), "orzech"),"kostka")</f>
        <v>kostka</v>
      </c>
      <c r="J175">
        <f>IF(piastek4[[#This Row],[Typ spalania]] = "kostka", piastek4[[#This Row],[mag koskta przed]]-$P$1, piastek4[[#This Row],[mag koskta przed]])</f>
        <v>44</v>
      </c>
      <c r="K175">
        <f>IF(piastek4[[#This Row],[Typ spalania]] = "orzech", piastek4[[#This Row],[mag orzech przed]]-$P$2, piastek4[[#This Row],[mag orzech przed]])</f>
        <v>184</v>
      </c>
      <c r="L175">
        <f>IF(piastek4[[#This Row],[Typ spalania]] = "mial", piastek4[[#This Row],[mag mial przed]]-$P$3, piastek4[[#This Row],[mag mial przed]])</f>
        <v>1118</v>
      </c>
    </row>
    <row r="176" spans="1:12" x14ac:dyDescent="0.45">
      <c r="A176">
        <v>38</v>
      </c>
      <c r="B176">
        <v>100</v>
      </c>
      <c r="C176">
        <v>50</v>
      </c>
      <c r="D176">
        <f t="shared" si="2"/>
        <v>174</v>
      </c>
      <c r="E176" s="1">
        <v>42100</v>
      </c>
      <c r="F176">
        <f>J175+piastek4[[#This Row],[Ton kostak]]</f>
        <v>82</v>
      </c>
      <c r="G176">
        <f>K175+piastek4[[#This Row],[Ton orzech]]</f>
        <v>284</v>
      </c>
      <c r="H176">
        <f>L175+piastek4[[#This Row],[Ton mial]]</f>
        <v>1168</v>
      </c>
      <c r="I176" t="str">
        <f>IF(piastek4[[#This Row],[mag koskta przed]] &lt; $P$1,IF(piastek4[[#This Row],[mag orzech przed]]&lt;$P$2, IF(piastek4[[#This Row],[mag mial przed]] &lt;$P$3, "-", "mial"), "orzech"),"kostka")</f>
        <v>orzech</v>
      </c>
      <c r="J176">
        <f>IF(piastek4[[#This Row],[Typ spalania]] = "kostka", piastek4[[#This Row],[mag koskta przed]]-$P$1, piastek4[[#This Row],[mag koskta przed]])</f>
        <v>82</v>
      </c>
      <c r="K176">
        <f>IF(piastek4[[#This Row],[Typ spalania]] = "orzech", piastek4[[#This Row],[mag orzech przed]]-$P$2, piastek4[[#This Row],[mag orzech przed]])</f>
        <v>24</v>
      </c>
      <c r="L176">
        <f>IF(piastek4[[#This Row],[Typ spalania]] = "mial", piastek4[[#This Row],[mag mial przed]]-$P$3, piastek4[[#This Row],[mag mial przed]])</f>
        <v>1168</v>
      </c>
    </row>
    <row r="177" spans="1:12" x14ac:dyDescent="0.45">
      <c r="A177">
        <v>80</v>
      </c>
      <c r="B177">
        <v>40</v>
      </c>
      <c r="C177">
        <v>30</v>
      </c>
      <c r="D177">
        <f t="shared" si="2"/>
        <v>175</v>
      </c>
      <c r="E177" s="1">
        <v>42101</v>
      </c>
      <c r="F177">
        <f>J176+piastek4[[#This Row],[Ton kostak]]</f>
        <v>162</v>
      </c>
      <c r="G177">
        <f>K176+piastek4[[#This Row],[Ton orzech]]</f>
        <v>64</v>
      </c>
      <c r="H177">
        <f>L176+piastek4[[#This Row],[Ton mial]]</f>
        <v>1198</v>
      </c>
      <c r="I177" t="str">
        <f>IF(piastek4[[#This Row],[mag koskta przed]] &lt; $P$1,IF(piastek4[[#This Row],[mag orzech przed]]&lt;$P$2, IF(piastek4[[#This Row],[mag mial przed]] &lt;$P$3, "-", "mial"), "orzech"),"kostka")</f>
        <v>mial</v>
      </c>
      <c r="J177">
        <f>IF(piastek4[[#This Row],[Typ spalania]] = "kostka", piastek4[[#This Row],[mag koskta przed]]-$P$1, piastek4[[#This Row],[mag koskta przed]])</f>
        <v>162</v>
      </c>
      <c r="K177">
        <f>IF(piastek4[[#This Row],[Typ spalania]] = "orzech", piastek4[[#This Row],[mag orzech przed]]-$P$2, piastek4[[#This Row],[mag orzech przed]])</f>
        <v>64</v>
      </c>
      <c r="L177">
        <f>IF(piastek4[[#This Row],[Typ spalania]] = "mial", piastek4[[#This Row],[mag mial przed]]-$P$3, piastek4[[#This Row],[mag mial przed]])</f>
        <v>878</v>
      </c>
    </row>
    <row r="178" spans="1:12" x14ac:dyDescent="0.45">
      <c r="A178">
        <v>55</v>
      </c>
      <c r="B178">
        <v>60</v>
      </c>
      <c r="C178">
        <v>50</v>
      </c>
      <c r="D178">
        <f t="shared" si="2"/>
        <v>176</v>
      </c>
      <c r="E178" s="1">
        <v>42102</v>
      </c>
      <c r="F178">
        <f>J177+piastek4[[#This Row],[Ton kostak]]</f>
        <v>217</v>
      </c>
      <c r="G178">
        <f>K177+piastek4[[#This Row],[Ton orzech]]</f>
        <v>124</v>
      </c>
      <c r="H178">
        <f>L177+piastek4[[#This Row],[Ton mial]]</f>
        <v>928</v>
      </c>
      <c r="I178" t="str">
        <f>IF(piastek4[[#This Row],[mag koskta przed]] &lt; $P$1,IF(piastek4[[#This Row],[mag orzech przed]]&lt;$P$2, IF(piastek4[[#This Row],[mag mial przed]] &lt;$P$3, "-", "mial"), "orzech"),"kostka")</f>
        <v>kostka</v>
      </c>
      <c r="J178">
        <f>IF(piastek4[[#This Row],[Typ spalania]] = "kostka", piastek4[[#This Row],[mag koskta przed]]-$P$1, piastek4[[#This Row],[mag koskta przed]])</f>
        <v>17</v>
      </c>
      <c r="K178">
        <f>IF(piastek4[[#This Row],[Typ spalania]] = "orzech", piastek4[[#This Row],[mag orzech przed]]-$P$2, piastek4[[#This Row],[mag orzech przed]])</f>
        <v>124</v>
      </c>
      <c r="L178">
        <f>IF(piastek4[[#This Row],[Typ spalania]] = "mial", piastek4[[#This Row],[mag mial przed]]-$P$3, piastek4[[#This Row],[mag mial przed]])</f>
        <v>928</v>
      </c>
    </row>
    <row r="179" spans="1:12" x14ac:dyDescent="0.45">
      <c r="A179">
        <v>10</v>
      </c>
      <c r="B179">
        <v>80</v>
      </c>
      <c r="C179">
        <v>48</v>
      </c>
      <c r="D179">
        <f t="shared" si="2"/>
        <v>177</v>
      </c>
      <c r="E179" s="1">
        <v>42103</v>
      </c>
      <c r="F179">
        <f>J178+piastek4[[#This Row],[Ton kostak]]</f>
        <v>27</v>
      </c>
      <c r="G179">
        <f>K178+piastek4[[#This Row],[Ton orzech]]</f>
        <v>204</v>
      </c>
      <c r="H179">
        <f>L178+piastek4[[#This Row],[Ton mial]]</f>
        <v>976</v>
      </c>
      <c r="I179" t="str">
        <f>IF(piastek4[[#This Row],[mag koskta przed]] &lt; $P$1,IF(piastek4[[#This Row],[mag orzech przed]]&lt;$P$2, IF(piastek4[[#This Row],[mag mial przed]] &lt;$P$3, "-", "mial"), "orzech"),"kostka")</f>
        <v>mial</v>
      </c>
      <c r="J179">
        <f>IF(piastek4[[#This Row],[Typ spalania]] = "kostka", piastek4[[#This Row],[mag koskta przed]]-$P$1, piastek4[[#This Row],[mag koskta przed]])</f>
        <v>27</v>
      </c>
      <c r="K179">
        <f>IF(piastek4[[#This Row],[Typ spalania]] = "orzech", piastek4[[#This Row],[mag orzech przed]]-$P$2, piastek4[[#This Row],[mag orzech przed]])</f>
        <v>204</v>
      </c>
      <c r="L179">
        <f>IF(piastek4[[#This Row],[Typ spalania]] = "mial", piastek4[[#This Row],[mag mial przed]]-$P$3, piastek4[[#This Row],[mag mial przed]])</f>
        <v>656</v>
      </c>
    </row>
    <row r="180" spans="1:12" x14ac:dyDescent="0.45">
      <c r="A180">
        <v>95</v>
      </c>
      <c r="B180">
        <v>60</v>
      </c>
      <c r="C180">
        <v>51</v>
      </c>
      <c r="D180">
        <f t="shared" si="2"/>
        <v>178</v>
      </c>
      <c r="E180" s="1">
        <v>42104</v>
      </c>
      <c r="F180">
        <f>J179+piastek4[[#This Row],[Ton kostak]]</f>
        <v>122</v>
      </c>
      <c r="G180">
        <f>K179+piastek4[[#This Row],[Ton orzech]]</f>
        <v>264</v>
      </c>
      <c r="H180">
        <f>L179+piastek4[[#This Row],[Ton mial]]</f>
        <v>707</v>
      </c>
      <c r="I180" t="str">
        <f>IF(piastek4[[#This Row],[mag koskta przed]] &lt; $P$1,IF(piastek4[[#This Row],[mag orzech przed]]&lt;$P$2, IF(piastek4[[#This Row],[mag mial przed]] &lt;$P$3, "-", "mial"), "orzech"),"kostka")</f>
        <v>orzech</v>
      </c>
      <c r="J180">
        <f>IF(piastek4[[#This Row],[Typ spalania]] = "kostka", piastek4[[#This Row],[mag koskta przed]]-$P$1, piastek4[[#This Row],[mag koskta przed]])</f>
        <v>122</v>
      </c>
      <c r="K180">
        <f>IF(piastek4[[#This Row],[Typ spalania]] = "orzech", piastek4[[#This Row],[mag orzech przed]]-$P$2, piastek4[[#This Row],[mag orzech przed]])</f>
        <v>4</v>
      </c>
      <c r="L180">
        <f>IF(piastek4[[#This Row],[Typ spalania]] = "mial", piastek4[[#This Row],[mag mial przed]]-$P$3, piastek4[[#This Row],[mag mial przed]])</f>
        <v>707</v>
      </c>
    </row>
    <row r="181" spans="1:12" x14ac:dyDescent="0.45">
      <c r="A181">
        <v>90</v>
      </c>
      <c r="B181">
        <v>100</v>
      </c>
      <c r="C181">
        <v>50</v>
      </c>
      <c r="D181">
        <f t="shared" si="2"/>
        <v>179</v>
      </c>
      <c r="E181" s="1">
        <v>42105</v>
      </c>
      <c r="F181">
        <f>J180+piastek4[[#This Row],[Ton kostak]]</f>
        <v>212</v>
      </c>
      <c r="G181">
        <f>K180+piastek4[[#This Row],[Ton orzech]]</f>
        <v>104</v>
      </c>
      <c r="H181">
        <f>L180+piastek4[[#This Row],[Ton mial]]</f>
        <v>757</v>
      </c>
      <c r="I181" t="str">
        <f>IF(piastek4[[#This Row],[mag koskta przed]] &lt; $P$1,IF(piastek4[[#This Row],[mag orzech przed]]&lt;$P$2, IF(piastek4[[#This Row],[mag mial przed]] &lt;$P$3, "-", "mial"), "orzech"),"kostka")</f>
        <v>kostka</v>
      </c>
      <c r="J181">
        <f>IF(piastek4[[#This Row],[Typ spalania]] = "kostka", piastek4[[#This Row],[mag koskta przed]]-$P$1, piastek4[[#This Row],[mag koskta przed]])</f>
        <v>12</v>
      </c>
      <c r="K181">
        <f>IF(piastek4[[#This Row],[Typ spalania]] = "orzech", piastek4[[#This Row],[mag orzech przed]]-$P$2, piastek4[[#This Row],[mag orzech przed]])</f>
        <v>104</v>
      </c>
      <c r="L181">
        <f>IF(piastek4[[#This Row],[Typ spalania]] = "mial", piastek4[[#This Row],[mag mial przed]]-$P$3, piastek4[[#This Row],[mag mial przed]])</f>
        <v>757</v>
      </c>
    </row>
    <row r="182" spans="1:12" x14ac:dyDescent="0.45">
      <c r="A182">
        <v>186</v>
      </c>
      <c r="B182">
        <v>60</v>
      </c>
      <c r="C182">
        <v>92</v>
      </c>
      <c r="D182">
        <f t="shared" si="2"/>
        <v>180</v>
      </c>
      <c r="E182" s="1">
        <v>42106</v>
      </c>
      <c r="F182">
        <f>J181+piastek4[[#This Row],[Ton kostak]]</f>
        <v>198</v>
      </c>
      <c r="G182">
        <f>K181+piastek4[[#This Row],[Ton orzech]]</f>
        <v>164</v>
      </c>
      <c r="H182">
        <f>L181+piastek4[[#This Row],[Ton mial]]</f>
        <v>849</v>
      </c>
      <c r="I182" t="str">
        <f>IF(piastek4[[#This Row],[mag koskta przed]] &lt; $P$1,IF(piastek4[[#This Row],[mag orzech przed]]&lt;$P$2, IF(piastek4[[#This Row],[mag mial przed]] &lt;$P$3, "-", "mial"), "orzech"),"kostka")</f>
        <v>mial</v>
      </c>
      <c r="J182">
        <f>IF(piastek4[[#This Row],[Typ spalania]] = "kostka", piastek4[[#This Row],[mag koskta przed]]-$P$1, piastek4[[#This Row],[mag koskta przed]])</f>
        <v>198</v>
      </c>
      <c r="K182">
        <f>IF(piastek4[[#This Row],[Typ spalania]] = "orzech", piastek4[[#This Row],[mag orzech przed]]-$P$2, piastek4[[#This Row],[mag orzech przed]])</f>
        <v>164</v>
      </c>
      <c r="L182">
        <f>IF(piastek4[[#This Row],[Typ spalania]] = "mial", piastek4[[#This Row],[mag mial przed]]-$P$3, piastek4[[#This Row],[mag mial przed]])</f>
        <v>529</v>
      </c>
    </row>
    <row r="183" spans="1:12" x14ac:dyDescent="0.45">
      <c r="A183">
        <v>2</v>
      </c>
      <c r="B183">
        <v>40</v>
      </c>
      <c r="C183">
        <v>50</v>
      </c>
      <c r="D183">
        <f t="shared" si="2"/>
        <v>181</v>
      </c>
      <c r="E183" s="1">
        <v>42107</v>
      </c>
      <c r="F183">
        <f>J182+piastek4[[#This Row],[Ton kostak]]</f>
        <v>200</v>
      </c>
      <c r="G183">
        <f>K182+piastek4[[#This Row],[Ton orzech]]</f>
        <v>204</v>
      </c>
      <c r="H183">
        <f>L182+piastek4[[#This Row],[Ton mial]]</f>
        <v>579</v>
      </c>
      <c r="I183" t="str">
        <f>IF(piastek4[[#This Row],[mag koskta przed]] &lt; $P$1,IF(piastek4[[#This Row],[mag orzech przed]]&lt;$P$2, IF(piastek4[[#This Row],[mag mial przed]] &lt;$P$3, "-", "mial"), "orzech"),"kostka")</f>
        <v>kostka</v>
      </c>
      <c r="J183">
        <f>IF(piastek4[[#This Row],[Typ spalania]] = "kostka", piastek4[[#This Row],[mag koskta przed]]-$P$1, piastek4[[#This Row],[mag koskta przed]])</f>
        <v>0</v>
      </c>
      <c r="K183">
        <f>IF(piastek4[[#This Row],[Typ spalania]] = "orzech", piastek4[[#This Row],[mag orzech przed]]-$P$2, piastek4[[#This Row],[mag orzech przed]])</f>
        <v>204</v>
      </c>
      <c r="L183">
        <f>IF(piastek4[[#This Row],[Typ spalania]] = "mial", piastek4[[#This Row],[mag mial przed]]-$P$3, piastek4[[#This Row],[mag mial przed]])</f>
        <v>579</v>
      </c>
    </row>
    <row r="184" spans="1:12" x14ac:dyDescent="0.45">
      <c r="A184">
        <v>136</v>
      </c>
      <c r="B184">
        <v>20</v>
      </c>
      <c r="C184">
        <v>66</v>
      </c>
      <c r="D184">
        <f t="shared" si="2"/>
        <v>182</v>
      </c>
      <c r="E184" s="1">
        <v>42108</v>
      </c>
      <c r="F184">
        <f>J183+piastek4[[#This Row],[Ton kostak]]</f>
        <v>136</v>
      </c>
      <c r="G184">
        <f>K183+piastek4[[#This Row],[Ton orzech]]</f>
        <v>224</v>
      </c>
      <c r="H184">
        <f>L183+piastek4[[#This Row],[Ton mial]]</f>
        <v>645</v>
      </c>
      <c r="I184" t="str">
        <f>IF(piastek4[[#This Row],[mag koskta przed]] &lt; $P$1,IF(piastek4[[#This Row],[mag orzech przed]]&lt;$P$2, IF(piastek4[[#This Row],[mag mial przed]] &lt;$P$3, "-", "mial"), "orzech"),"kostka")</f>
        <v>mial</v>
      </c>
      <c r="J184">
        <f>IF(piastek4[[#This Row],[Typ spalania]] = "kostka", piastek4[[#This Row],[mag koskta przed]]-$P$1, piastek4[[#This Row],[mag koskta przed]])</f>
        <v>136</v>
      </c>
      <c r="K184">
        <f>IF(piastek4[[#This Row],[Typ spalania]] = "orzech", piastek4[[#This Row],[mag orzech przed]]-$P$2, piastek4[[#This Row],[mag orzech przed]])</f>
        <v>224</v>
      </c>
      <c r="L184">
        <f>IF(piastek4[[#This Row],[Typ spalania]] = "mial", piastek4[[#This Row],[mag mial przed]]-$P$3, piastek4[[#This Row],[mag mial przed]])</f>
        <v>325</v>
      </c>
    </row>
    <row r="185" spans="1:12" x14ac:dyDescent="0.45">
      <c r="A185">
        <v>4</v>
      </c>
      <c r="B185">
        <v>20</v>
      </c>
      <c r="C185">
        <v>10</v>
      </c>
      <c r="D185">
        <f t="shared" si="2"/>
        <v>183</v>
      </c>
      <c r="E185" s="1">
        <v>42109</v>
      </c>
      <c r="F185">
        <f>J184+piastek4[[#This Row],[Ton kostak]]</f>
        <v>140</v>
      </c>
      <c r="G185">
        <f>K184+piastek4[[#This Row],[Ton orzech]]</f>
        <v>244</v>
      </c>
      <c r="H185">
        <f>L184+piastek4[[#This Row],[Ton mial]]</f>
        <v>335</v>
      </c>
      <c r="I185" t="str">
        <f>IF(piastek4[[#This Row],[mag koskta przed]] &lt; $P$1,IF(piastek4[[#This Row],[mag orzech przed]]&lt;$P$2, IF(piastek4[[#This Row],[mag mial przed]] &lt;$P$3, "-", "mial"), "orzech"),"kostka")</f>
        <v>mial</v>
      </c>
      <c r="J185">
        <f>IF(piastek4[[#This Row],[Typ spalania]] = "kostka", piastek4[[#This Row],[mag koskta przed]]-$P$1, piastek4[[#This Row],[mag koskta przed]])</f>
        <v>140</v>
      </c>
      <c r="K185">
        <f>IF(piastek4[[#This Row],[Typ spalania]] = "orzech", piastek4[[#This Row],[mag orzech przed]]-$P$2, piastek4[[#This Row],[mag orzech przed]])</f>
        <v>244</v>
      </c>
      <c r="L185">
        <f>IF(piastek4[[#This Row],[Typ spalania]] = "mial", piastek4[[#This Row],[mag mial przed]]-$P$3, piastek4[[#This Row],[mag mial przed]])</f>
        <v>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123FC-5DDF-4F0D-818A-A9FCEA8C161E}">
  <dimension ref="A1:Q185"/>
  <sheetViews>
    <sheetView topLeftCell="F1" workbookViewId="0">
      <selection activeCell="Q20" sqref="Q20"/>
    </sheetView>
  </sheetViews>
  <sheetFormatPr defaultRowHeight="14.25" x14ac:dyDescent="0.45"/>
  <cols>
    <col min="1" max="3" width="10.19921875" bestFit="1" customWidth="1"/>
    <col min="5" max="5" width="9.9296875" bestFit="1" customWidth="1"/>
  </cols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13</v>
      </c>
      <c r="P1">
        <v>200</v>
      </c>
    </row>
    <row r="2" spans="1:17" x14ac:dyDescent="0.45">
      <c r="A2">
        <v>0</v>
      </c>
      <c r="B2">
        <v>0</v>
      </c>
      <c r="C2">
        <v>0</v>
      </c>
      <c r="D2">
        <v>0</v>
      </c>
      <c r="E2" s="1">
        <v>41926</v>
      </c>
      <c r="F2">
        <v>80</v>
      </c>
      <c r="G2">
        <v>80</v>
      </c>
      <c r="H2">
        <v>80</v>
      </c>
      <c r="I2" t="s">
        <v>12</v>
      </c>
      <c r="J2">
        <f>IF(piastek5[[#This Row],[Typ spalania]] = "kostka", piastek5[[#This Row],[mag koskta przed]]-$P$1, piastek5[[#This Row],[mag koskta przed]])</f>
        <v>80</v>
      </c>
      <c r="K2">
        <f>IF(piastek5[[#This Row],[Typ spalania]] = "orzech", piastek5[[#This Row],[mag orzech przed]]-$P$2, piastek5[[#This Row],[mag orzech przed]])</f>
        <v>80</v>
      </c>
      <c r="L2">
        <f>IF(piastek5[[#This Row],[Typ spalania]] = "mial", piastek5[[#This Row],[mag mial przed]]-$P$3, piastek5[[#This Row],[mag mial przed]])</f>
        <v>80</v>
      </c>
      <c r="O2" t="s">
        <v>14</v>
      </c>
      <c r="P2">
        <f>P1*1.3</f>
        <v>260</v>
      </c>
    </row>
    <row r="3" spans="1:17" x14ac:dyDescent="0.45">
      <c r="A3">
        <v>200</v>
      </c>
      <c r="B3">
        <v>120</v>
      </c>
      <c r="C3">
        <v>81</v>
      </c>
      <c r="D3">
        <v>1</v>
      </c>
      <c r="E3" s="1">
        <v>41927</v>
      </c>
      <c r="F3">
        <f>J2+piastek5[[#This Row],[Ton kostak]]</f>
        <v>280</v>
      </c>
      <c r="G3">
        <f>K2+piastek5[[#This Row],[Ton orzech]]</f>
        <v>200</v>
      </c>
      <c r="H3">
        <f>L2+piastek5[[#This Row],[Ton mial]]</f>
        <v>161</v>
      </c>
      <c r="I3" t="str">
        <f>IF(piastek5[[#This Row],[mag koskta przed]] &lt; $P$1,IF(piastek5[[#This Row],[mag orzech przed]]&lt;$P$2, IF(piastek5[[#This Row],[mag mial przed]] &lt;$P$3, "-", "mial"), "orzech"),"kostka")</f>
        <v>kostka</v>
      </c>
      <c r="J3">
        <f>IF(piastek5[[#This Row],[Typ spalania]] = "kostka", piastek5[[#This Row],[mag koskta przed]]-$P$1, piastek5[[#This Row],[mag koskta przed]])</f>
        <v>80</v>
      </c>
      <c r="K3">
        <f>IF(piastek5[[#This Row],[Typ spalania]] = "orzech", piastek5[[#This Row],[mag orzech przed]]-$P$2, piastek5[[#This Row],[mag orzech przed]])</f>
        <v>200</v>
      </c>
      <c r="L3">
        <f>IF(piastek5[[#This Row],[Typ spalania]] = "mial", piastek5[[#This Row],[mag mial przed]]-$P$3, piastek5[[#This Row],[mag mial przed]])</f>
        <v>161</v>
      </c>
      <c r="O3" t="s">
        <v>15</v>
      </c>
      <c r="P3">
        <f>P1*1.6</f>
        <v>320</v>
      </c>
    </row>
    <row r="4" spans="1:17" x14ac:dyDescent="0.45">
      <c r="A4">
        <v>100</v>
      </c>
      <c r="B4">
        <v>135</v>
      </c>
      <c r="C4">
        <v>33</v>
      </c>
      <c r="D4">
        <f>D3+1</f>
        <v>2</v>
      </c>
      <c r="E4" s="1">
        <v>41928</v>
      </c>
      <c r="F4">
        <f>J3+piastek5[[#This Row],[Ton kostak]]</f>
        <v>180</v>
      </c>
      <c r="G4">
        <f>K3+piastek5[[#This Row],[Ton orzech]]</f>
        <v>335</v>
      </c>
      <c r="H4">
        <f>L3+piastek5[[#This Row],[Ton mial]]</f>
        <v>194</v>
      </c>
      <c r="I4" t="str">
        <f>IF(piastek5[[#This Row],[mag koskta przed]] &lt; $P$1,IF(piastek5[[#This Row],[mag orzech przed]]&lt;$P$2, IF(piastek5[[#This Row],[mag mial przed]] &lt;$P$3, "-", "mial"), "orzech"),"kostka")</f>
        <v>orzech</v>
      </c>
      <c r="J4">
        <f>IF(piastek5[[#This Row],[Typ spalania]] = "kostka", piastek5[[#This Row],[mag koskta przed]]-$P$1, piastek5[[#This Row],[mag koskta przed]])</f>
        <v>180</v>
      </c>
      <c r="K4">
        <f>IF(piastek5[[#This Row],[Typ spalania]] = "orzech", piastek5[[#This Row],[mag orzech przed]]-$P$2, piastek5[[#This Row],[mag orzech przed]])</f>
        <v>75</v>
      </c>
      <c r="L4">
        <f>IF(piastek5[[#This Row],[Typ spalania]] = "mial", piastek5[[#This Row],[mag mial przed]]-$P$3, piastek5[[#This Row],[mag mial przed]])</f>
        <v>194</v>
      </c>
    </row>
    <row r="5" spans="1:17" x14ac:dyDescent="0.45">
      <c r="A5">
        <v>50</v>
      </c>
      <c r="B5">
        <v>29</v>
      </c>
      <c r="C5">
        <v>85</v>
      </c>
      <c r="D5">
        <f t="shared" ref="D5:D68" si="0">D4+1</f>
        <v>3</v>
      </c>
      <c r="E5" s="1">
        <v>41929</v>
      </c>
      <c r="F5">
        <f>J4+piastek5[[#This Row],[Ton kostak]]</f>
        <v>230</v>
      </c>
      <c r="G5">
        <f>K4+piastek5[[#This Row],[Ton orzech]]</f>
        <v>104</v>
      </c>
      <c r="H5">
        <f>L4+piastek5[[#This Row],[Ton mial]]</f>
        <v>279</v>
      </c>
      <c r="I5" t="str">
        <f>IF(piastek5[[#This Row],[mag koskta przed]] &lt; $P$1,IF(piastek5[[#This Row],[mag orzech przed]]&lt;$P$2, IF(piastek5[[#This Row],[mag mial przed]] &lt;$P$3, "-", "mial"), "orzech"),"kostka")</f>
        <v>kostka</v>
      </c>
      <c r="J5">
        <f>IF(piastek5[[#This Row],[Typ spalania]] = "kostka", piastek5[[#This Row],[mag koskta przed]]-$P$1, piastek5[[#This Row],[mag koskta przed]])</f>
        <v>30</v>
      </c>
      <c r="K5">
        <f>IF(piastek5[[#This Row],[Typ spalania]] = "orzech", piastek5[[#This Row],[mag orzech przed]]-$P$2, piastek5[[#This Row],[mag orzech przed]])</f>
        <v>104</v>
      </c>
      <c r="L5">
        <f>IF(piastek5[[#This Row],[Typ spalania]] = "mial", piastek5[[#This Row],[mag mial przed]]-$P$3, piastek5[[#This Row],[mag mial przed]])</f>
        <v>279</v>
      </c>
    </row>
    <row r="6" spans="1:17" x14ac:dyDescent="0.45">
      <c r="A6">
        <v>68</v>
      </c>
      <c r="B6">
        <v>107</v>
      </c>
      <c r="C6">
        <v>84</v>
      </c>
      <c r="D6">
        <f t="shared" si="0"/>
        <v>4</v>
      </c>
      <c r="E6" s="1">
        <v>41930</v>
      </c>
      <c r="F6">
        <f>J5+piastek5[[#This Row],[Ton kostak]]</f>
        <v>98</v>
      </c>
      <c r="G6">
        <f>K5+piastek5[[#This Row],[Ton orzech]]</f>
        <v>211</v>
      </c>
      <c r="H6">
        <f>L5+piastek5[[#This Row],[Ton mial]]</f>
        <v>363</v>
      </c>
      <c r="I6" t="str">
        <f>IF(piastek5[[#This Row],[mag koskta przed]] &lt; $P$1,IF(piastek5[[#This Row],[mag orzech przed]]&lt;$P$2, IF(piastek5[[#This Row],[mag mial przed]] &lt;$P$3, "-", "mial"), "orzech"),"kostka")</f>
        <v>mial</v>
      </c>
      <c r="J6">
        <f>IF(piastek5[[#This Row],[Typ spalania]] = "kostka", piastek5[[#This Row],[mag koskta przed]]-$P$1, piastek5[[#This Row],[mag koskta przed]])</f>
        <v>98</v>
      </c>
      <c r="K6">
        <f>IF(piastek5[[#This Row],[Typ spalania]] = "orzech", piastek5[[#This Row],[mag orzech przed]]-$P$2, piastek5[[#This Row],[mag orzech przed]])</f>
        <v>211</v>
      </c>
      <c r="L6">
        <f>IF(piastek5[[#This Row],[Typ spalania]] = "mial", piastek5[[#This Row],[mag mial przed]]-$P$3, piastek5[[#This Row],[mag mial przed]])</f>
        <v>43</v>
      </c>
    </row>
    <row r="7" spans="1:17" x14ac:dyDescent="0.45">
      <c r="A7">
        <v>75</v>
      </c>
      <c r="B7">
        <v>49</v>
      </c>
      <c r="C7">
        <v>23</v>
      </c>
      <c r="D7">
        <f t="shared" si="0"/>
        <v>5</v>
      </c>
      <c r="E7" s="1">
        <v>41931</v>
      </c>
      <c r="F7">
        <f>J6+piastek5[[#This Row],[Ton kostak]]</f>
        <v>173</v>
      </c>
      <c r="G7">
        <f>K6+piastek5[[#This Row],[Ton orzech]]</f>
        <v>260</v>
      </c>
      <c r="H7">
        <f>L6+piastek5[[#This Row],[Ton mial]]</f>
        <v>66</v>
      </c>
      <c r="I7" t="str">
        <f>IF(piastek5[[#This Row],[mag koskta przed]] &lt; $P$1,IF(piastek5[[#This Row],[mag orzech przed]]&lt;$P$2, IF(piastek5[[#This Row],[mag mial przed]] &lt;$P$3, "-", "mial"), "orzech"),"kostka")</f>
        <v>orzech</v>
      </c>
      <c r="J7">
        <f>IF(piastek5[[#This Row],[Typ spalania]] = "kostka", piastek5[[#This Row],[mag koskta przed]]-$P$1, piastek5[[#This Row],[mag koskta przed]])</f>
        <v>173</v>
      </c>
      <c r="K7">
        <f>IF(piastek5[[#This Row],[Typ spalania]] = "orzech", piastek5[[#This Row],[mag orzech przed]]-$P$2, piastek5[[#This Row],[mag orzech przed]])</f>
        <v>0</v>
      </c>
      <c r="L7">
        <f>IF(piastek5[[#This Row],[Typ spalania]] = "mial", piastek5[[#This Row],[mag mial przed]]-$P$3, piastek5[[#This Row],[mag mial przed]])</f>
        <v>66</v>
      </c>
    </row>
    <row r="8" spans="1:17" x14ac:dyDescent="0.45">
      <c r="A8">
        <v>109</v>
      </c>
      <c r="B8">
        <v>90</v>
      </c>
      <c r="C8">
        <v>48</v>
      </c>
      <c r="D8">
        <f t="shared" si="0"/>
        <v>6</v>
      </c>
      <c r="E8" s="1">
        <v>41932</v>
      </c>
      <c r="F8">
        <f>J7+piastek5[[#This Row],[Ton kostak]]</f>
        <v>282</v>
      </c>
      <c r="G8">
        <f>K7+piastek5[[#This Row],[Ton orzech]]</f>
        <v>90</v>
      </c>
      <c r="H8">
        <f>L7+piastek5[[#This Row],[Ton mial]]</f>
        <v>114</v>
      </c>
      <c r="I8" t="str">
        <f>IF(piastek5[[#This Row],[mag koskta przed]] &lt; $P$1,IF(piastek5[[#This Row],[mag orzech przed]]&lt;$P$2, IF(piastek5[[#This Row],[mag mial przed]] &lt;$P$3, "-", "mial"), "orzech"),"kostka")</f>
        <v>kostka</v>
      </c>
      <c r="J8">
        <f>IF(piastek5[[#This Row],[Typ spalania]] = "kostka", piastek5[[#This Row],[mag koskta przed]]-$P$1, piastek5[[#This Row],[mag koskta przed]])</f>
        <v>82</v>
      </c>
      <c r="K8">
        <f>IF(piastek5[[#This Row],[Typ spalania]] = "orzech", piastek5[[#This Row],[mag orzech przed]]-$P$2, piastek5[[#This Row],[mag orzech przed]])</f>
        <v>90</v>
      </c>
      <c r="L8">
        <f>IF(piastek5[[#This Row],[Typ spalania]] = "mial", piastek5[[#This Row],[mag mial przed]]-$P$3, piastek5[[#This Row],[mag mial przed]])</f>
        <v>114</v>
      </c>
      <c r="N8" s="3" t="s">
        <v>17</v>
      </c>
      <c r="O8" s="3" t="s">
        <v>20</v>
      </c>
      <c r="P8" t="s">
        <v>21</v>
      </c>
      <c r="Q8" t="s">
        <v>22</v>
      </c>
    </row>
    <row r="9" spans="1:17" x14ac:dyDescent="0.45">
      <c r="A9">
        <v>161</v>
      </c>
      <c r="B9">
        <v>2</v>
      </c>
      <c r="C9">
        <v>16</v>
      </c>
      <c r="D9">
        <f t="shared" si="0"/>
        <v>7</v>
      </c>
      <c r="E9" s="1">
        <v>41933</v>
      </c>
      <c r="F9">
        <f>J8+piastek5[[#This Row],[Ton kostak]]</f>
        <v>243</v>
      </c>
      <c r="G9">
        <f>K8+piastek5[[#This Row],[Ton orzech]]</f>
        <v>92</v>
      </c>
      <c r="H9">
        <f>L8+piastek5[[#This Row],[Ton mial]]</f>
        <v>130</v>
      </c>
      <c r="I9" t="str">
        <f>IF(piastek5[[#This Row],[mag koskta przed]] &lt; $P$1,IF(piastek5[[#This Row],[mag orzech przed]]&lt;$P$2, IF(piastek5[[#This Row],[mag mial przed]] &lt;$P$3, "-", "mial"), "orzech"),"kostka")</f>
        <v>kostka</v>
      </c>
      <c r="J9">
        <f>IF(piastek5[[#This Row],[Typ spalania]] = "kostka", piastek5[[#This Row],[mag koskta przed]]-$P$1, piastek5[[#This Row],[mag koskta przed]])</f>
        <v>43</v>
      </c>
      <c r="K9">
        <f>IF(piastek5[[#This Row],[Typ spalania]] = "orzech", piastek5[[#This Row],[mag orzech przed]]-$P$2, piastek5[[#This Row],[mag orzech przed]])</f>
        <v>92</v>
      </c>
      <c r="L9">
        <f>IF(piastek5[[#This Row],[Typ spalania]] = "mial", piastek5[[#This Row],[mag mial przed]]-$P$3, piastek5[[#This Row],[mag mial przed]])</f>
        <v>130</v>
      </c>
      <c r="N9" s="4">
        <v>1</v>
      </c>
      <c r="O9" s="2">
        <v>2990</v>
      </c>
      <c r="P9" s="2">
        <v>2870</v>
      </c>
      <c r="Q9" s="2">
        <v>1646</v>
      </c>
    </row>
    <row r="10" spans="1:17" x14ac:dyDescent="0.45">
      <c r="A10">
        <v>97</v>
      </c>
      <c r="B10">
        <v>129</v>
      </c>
      <c r="C10">
        <v>43</v>
      </c>
      <c r="D10">
        <f t="shared" si="0"/>
        <v>8</v>
      </c>
      <c r="E10" s="1">
        <v>41934</v>
      </c>
      <c r="F10">
        <f>J9+piastek5[[#This Row],[Ton kostak]]</f>
        <v>140</v>
      </c>
      <c r="G10">
        <f>K9+piastek5[[#This Row],[Ton orzech]]</f>
        <v>221</v>
      </c>
      <c r="H10">
        <f>L9+piastek5[[#This Row],[Ton mial]]</f>
        <v>173</v>
      </c>
      <c r="I10" t="str">
        <f>IF(piastek5[[#This Row],[mag koskta przed]] &lt; $P$1,IF(piastek5[[#This Row],[mag orzech przed]]&lt;$P$2, IF(piastek5[[#This Row],[mag mial przed]] &lt;$P$3, "-", "mial"), "orzech"),"kostka")</f>
        <v>-</v>
      </c>
      <c r="J10">
        <f>IF(piastek5[[#This Row],[Typ spalania]] = "kostka", piastek5[[#This Row],[mag koskta przed]]-$P$1, piastek5[[#This Row],[mag koskta przed]])</f>
        <v>140</v>
      </c>
      <c r="K10">
        <f>IF(piastek5[[#This Row],[Typ spalania]] = "orzech", piastek5[[#This Row],[mag orzech przed]]-$P$2, piastek5[[#This Row],[mag orzech przed]])</f>
        <v>221</v>
      </c>
      <c r="L10">
        <f>IF(piastek5[[#This Row],[Typ spalania]] = "mial", piastek5[[#This Row],[mag mial przed]]-$P$3, piastek5[[#This Row],[mag mial przed]])</f>
        <v>173</v>
      </c>
      <c r="N10" s="4">
        <v>2</v>
      </c>
      <c r="O10" s="2">
        <v>2579</v>
      </c>
      <c r="P10" s="2">
        <v>2651</v>
      </c>
      <c r="Q10" s="2">
        <v>1252</v>
      </c>
    </row>
    <row r="11" spans="1:17" x14ac:dyDescent="0.45">
      <c r="A11">
        <v>25</v>
      </c>
      <c r="B11">
        <v>186</v>
      </c>
      <c r="C11">
        <v>4</v>
      </c>
      <c r="D11">
        <f t="shared" si="0"/>
        <v>9</v>
      </c>
      <c r="E11" s="1">
        <v>41935</v>
      </c>
      <c r="F11">
        <f>J10+piastek5[[#This Row],[Ton kostak]]</f>
        <v>165</v>
      </c>
      <c r="G11">
        <f>K10+piastek5[[#This Row],[Ton orzech]]</f>
        <v>407</v>
      </c>
      <c r="H11">
        <f>L10+piastek5[[#This Row],[Ton mial]]</f>
        <v>177</v>
      </c>
      <c r="I11" t="str">
        <f>IF(piastek5[[#This Row],[mag koskta przed]] &lt; $P$1,IF(piastek5[[#This Row],[mag orzech przed]]&lt;$P$2, IF(piastek5[[#This Row],[mag mial przed]] &lt;$P$3, "-", "mial"), "orzech"),"kostka")</f>
        <v>orzech</v>
      </c>
      <c r="J11">
        <f>IF(piastek5[[#This Row],[Typ spalania]] = "kostka", piastek5[[#This Row],[mag koskta przed]]-$P$1, piastek5[[#This Row],[mag koskta przed]])</f>
        <v>165</v>
      </c>
      <c r="K11">
        <f>IF(piastek5[[#This Row],[Typ spalania]] = "orzech", piastek5[[#This Row],[mag orzech przed]]-$P$2, piastek5[[#This Row],[mag orzech przed]])</f>
        <v>147</v>
      </c>
      <c r="L11">
        <f>IF(piastek5[[#This Row],[Typ spalania]] = "mial", piastek5[[#This Row],[mag mial przed]]-$P$3, piastek5[[#This Row],[mag mial przed]])</f>
        <v>177</v>
      </c>
      <c r="N11" s="4">
        <v>3</v>
      </c>
      <c r="O11" s="2">
        <v>3332</v>
      </c>
      <c r="P11" s="2">
        <v>3026</v>
      </c>
      <c r="Q11" s="2">
        <v>1360</v>
      </c>
    </row>
    <row r="12" spans="1:17" x14ac:dyDescent="0.45">
      <c r="A12">
        <v>113</v>
      </c>
      <c r="B12">
        <v>97</v>
      </c>
      <c r="C12">
        <v>97</v>
      </c>
      <c r="D12">
        <f t="shared" si="0"/>
        <v>10</v>
      </c>
      <c r="E12" s="1">
        <v>41936</v>
      </c>
      <c r="F12">
        <f>J11+piastek5[[#This Row],[Ton kostak]]</f>
        <v>278</v>
      </c>
      <c r="G12">
        <f>K11+piastek5[[#This Row],[Ton orzech]]</f>
        <v>244</v>
      </c>
      <c r="H12">
        <f>L11+piastek5[[#This Row],[Ton mial]]</f>
        <v>274</v>
      </c>
      <c r="I12" t="str">
        <f>IF(piastek5[[#This Row],[mag koskta przed]] &lt; $P$1,IF(piastek5[[#This Row],[mag orzech przed]]&lt;$P$2, IF(piastek5[[#This Row],[mag mial przed]] &lt;$P$3, "-", "mial"), "orzech"),"kostka")</f>
        <v>kostka</v>
      </c>
      <c r="J12">
        <f>IF(piastek5[[#This Row],[Typ spalania]] = "kostka", piastek5[[#This Row],[mag koskta przed]]-$P$1, piastek5[[#This Row],[mag koskta przed]])</f>
        <v>78</v>
      </c>
      <c r="K12">
        <f>IF(piastek5[[#This Row],[Typ spalania]] = "orzech", piastek5[[#This Row],[mag orzech przed]]-$P$2, piastek5[[#This Row],[mag orzech przed]])</f>
        <v>244</v>
      </c>
      <c r="L12">
        <f>IF(piastek5[[#This Row],[Typ spalania]] = "mial", piastek5[[#This Row],[mag mial przed]]-$P$3, piastek5[[#This Row],[mag mial przed]])</f>
        <v>274</v>
      </c>
      <c r="N12" s="4">
        <v>4</v>
      </c>
      <c r="O12" s="2">
        <v>1365</v>
      </c>
      <c r="P12" s="2">
        <v>966</v>
      </c>
      <c r="Q12" s="2">
        <v>706</v>
      </c>
    </row>
    <row r="13" spans="1:17" x14ac:dyDescent="0.45">
      <c r="A13">
        <v>70</v>
      </c>
      <c r="B13">
        <v>12</v>
      </c>
      <c r="C13">
        <v>53</v>
      </c>
      <c r="D13">
        <f t="shared" si="0"/>
        <v>11</v>
      </c>
      <c r="E13" s="1">
        <v>41937</v>
      </c>
      <c r="F13">
        <f>J12+piastek5[[#This Row],[Ton kostak]]</f>
        <v>148</v>
      </c>
      <c r="G13">
        <f>K12+piastek5[[#This Row],[Ton orzech]]</f>
        <v>256</v>
      </c>
      <c r="H13">
        <f>L12+piastek5[[#This Row],[Ton mial]]</f>
        <v>327</v>
      </c>
      <c r="I13" t="str">
        <f>IF(piastek5[[#This Row],[mag koskta przed]] &lt; $P$1,IF(piastek5[[#This Row],[mag orzech przed]]&lt;$P$2, IF(piastek5[[#This Row],[mag mial przed]] &lt;$P$3, "-", "mial"), "orzech"),"kostka")</f>
        <v>mial</v>
      </c>
      <c r="J13">
        <f>IF(piastek5[[#This Row],[Typ spalania]] = "kostka", piastek5[[#This Row],[mag koskta przed]]-$P$1, piastek5[[#This Row],[mag koskta przed]])</f>
        <v>148</v>
      </c>
      <c r="K13">
        <f>IF(piastek5[[#This Row],[Typ spalania]] = "orzech", piastek5[[#This Row],[mag orzech przed]]-$P$2, piastek5[[#This Row],[mag orzech przed]])</f>
        <v>256</v>
      </c>
      <c r="L13">
        <f>IF(piastek5[[#This Row],[Typ spalania]] = "mial", piastek5[[#This Row],[mag mial przed]]-$P$3, piastek5[[#This Row],[mag mial przed]])</f>
        <v>7</v>
      </c>
      <c r="N13" s="4">
        <v>10</v>
      </c>
      <c r="O13" s="2">
        <v>1742</v>
      </c>
      <c r="P13" s="2">
        <v>1658</v>
      </c>
      <c r="Q13" s="2">
        <v>915</v>
      </c>
    </row>
    <row r="14" spans="1:17" x14ac:dyDescent="0.45">
      <c r="A14">
        <v>117</v>
      </c>
      <c r="B14">
        <v>142</v>
      </c>
      <c r="C14">
        <v>90</v>
      </c>
      <c r="D14">
        <f t="shared" si="0"/>
        <v>12</v>
      </c>
      <c r="E14" s="1">
        <v>41938</v>
      </c>
      <c r="F14">
        <f>J13+piastek5[[#This Row],[Ton kostak]]</f>
        <v>265</v>
      </c>
      <c r="G14">
        <f>K13+piastek5[[#This Row],[Ton orzech]]</f>
        <v>398</v>
      </c>
      <c r="H14">
        <f>L13+piastek5[[#This Row],[Ton mial]]</f>
        <v>97</v>
      </c>
      <c r="I14" t="str">
        <f>IF(piastek5[[#This Row],[mag koskta przed]] &lt; $P$1,IF(piastek5[[#This Row],[mag orzech przed]]&lt;$P$2, IF(piastek5[[#This Row],[mag mial przed]] &lt;$P$3, "-", "mial"), "orzech"),"kostka")</f>
        <v>kostka</v>
      </c>
      <c r="J14">
        <f>IF(piastek5[[#This Row],[Typ spalania]] = "kostka", piastek5[[#This Row],[mag koskta przed]]-$P$1, piastek5[[#This Row],[mag koskta przed]])</f>
        <v>65</v>
      </c>
      <c r="K14">
        <f>IF(piastek5[[#This Row],[Typ spalania]] = "orzech", piastek5[[#This Row],[mag orzech przed]]-$P$2, piastek5[[#This Row],[mag orzech przed]])</f>
        <v>398</v>
      </c>
      <c r="L14">
        <f>IF(piastek5[[#This Row],[Typ spalania]] = "mial", piastek5[[#This Row],[mag mial przed]]-$P$3, piastek5[[#This Row],[mag mial przed]])</f>
        <v>97</v>
      </c>
      <c r="N14" s="4">
        <v>11</v>
      </c>
      <c r="O14" s="2">
        <v>2756</v>
      </c>
      <c r="P14" s="2">
        <v>2884</v>
      </c>
      <c r="Q14" s="2">
        <v>1750</v>
      </c>
    </row>
    <row r="15" spans="1:17" x14ac:dyDescent="0.45">
      <c r="A15">
        <v>189</v>
      </c>
      <c r="B15">
        <v>28</v>
      </c>
      <c r="C15">
        <v>43</v>
      </c>
      <c r="D15">
        <f t="shared" si="0"/>
        <v>13</v>
      </c>
      <c r="E15" s="1">
        <v>41939</v>
      </c>
      <c r="F15">
        <f>J14+piastek5[[#This Row],[Ton kostak]]</f>
        <v>254</v>
      </c>
      <c r="G15">
        <f>K14+piastek5[[#This Row],[Ton orzech]]</f>
        <v>426</v>
      </c>
      <c r="H15">
        <f>L14+piastek5[[#This Row],[Ton mial]]</f>
        <v>140</v>
      </c>
      <c r="I15" t="str">
        <f>IF(piastek5[[#This Row],[mag koskta przed]] &lt; $P$1,IF(piastek5[[#This Row],[mag orzech przed]]&lt;$P$2, IF(piastek5[[#This Row],[mag mial przed]] &lt;$P$3, "-", "mial"), "orzech"),"kostka")</f>
        <v>kostka</v>
      </c>
      <c r="J15">
        <f>IF(piastek5[[#This Row],[Typ spalania]] = "kostka", piastek5[[#This Row],[mag koskta przed]]-$P$1, piastek5[[#This Row],[mag koskta przed]])</f>
        <v>54</v>
      </c>
      <c r="K15">
        <f>IF(piastek5[[#This Row],[Typ spalania]] = "orzech", piastek5[[#This Row],[mag orzech przed]]-$P$2, piastek5[[#This Row],[mag orzech przed]])</f>
        <v>426</v>
      </c>
      <c r="L15">
        <f>IF(piastek5[[#This Row],[Typ spalania]] = "mial", piastek5[[#This Row],[mag mial przed]]-$P$3, piastek5[[#This Row],[mag mial przed]])</f>
        <v>140</v>
      </c>
      <c r="N15" s="4">
        <v>12</v>
      </c>
      <c r="O15" s="2">
        <v>2696</v>
      </c>
      <c r="P15" s="2">
        <v>2749</v>
      </c>
      <c r="Q15" s="2">
        <v>1586</v>
      </c>
    </row>
    <row r="16" spans="1:17" x14ac:dyDescent="0.45">
      <c r="A16">
        <v>140</v>
      </c>
      <c r="B16">
        <v>191</v>
      </c>
      <c r="C16">
        <v>40</v>
      </c>
      <c r="D16">
        <f t="shared" si="0"/>
        <v>14</v>
      </c>
      <c r="E16" s="1">
        <v>41940</v>
      </c>
      <c r="F16">
        <f>J15+piastek5[[#This Row],[Ton kostak]]</f>
        <v>194</v>
      </c>
      <c r="G16">
        <f>K15+piastek5[[#This Row],[Ton orzech]]</f>
        <v>617</v>
      </c>
      <c r="H16">
        <f>L15+piastek5[[#This Row],[Ton mial]]</f>
        <v>180</v>
      </c>
      <c r="I16" t="str">
        <f>IF(piastek5[[#This Row],[mag koskta przed]] &lt; $P$1,IF(piastek5[[#This Row],[mag orzech przed]]&lt;$P$2, IF(piastek5[[#This Row],[mag mial przed]] &lt;$P$3, "-", "mial"), "orzech"),"kostka")</f>
        <v>orzech</v>
      </c>
      <c r="J16">
        <f>IF(piastek5[[#This Row],[Typ spalania]] = "kostka", piastek5[[#This Row],[mag koskta przed]]-$P$1, piastek5[[#This Row],[mag koskta przed]])</f>
        <v>194</v>
      </c>
      <c r="K16">
        <f>IF(piastek5[[#This Row],[Typ spalania]] = "orzech", piastek5[[#This Row],[mag orzech przed]]-$P$2, piastek5[[#This Row],[mag orzech przed]])</f>
        <v>357</v>
      </c>
      <c r="L16">
        <f>IF(piastek5[[#This Row],[Typ spalania]] = "mial", piastek5[[#This Row],[mag mial przed]]-$P$3, piastek5[[#This Row],[mag mial przed]])</f>
        <v>180</v>
      </c>
      <c r="N16" s="4" t="s">
        <v>19</v>
      </c>
      <c r="O16" s="2"/>
      <c r="P16" s="2"/>
      <c r="Q16" s="2"/>
    </row>
    <row r="17" spans="1:17" x14ac:dyDescent="0.45">
      <c r="A17">
        <v>167</v>
      </c>
      <c r="B17">
        <v>48</v>
      </c>
      <c r="C17">
        <v>30</v>
      </c>
      <c r="D17">
        <f t="shared" si="0"/>
        <v>15</v>
      </c>
      <c r="E17" s="1">
        <v>41941</v>
      </c>
      <c r="F17">
        <f>J16+piastek5[[#This Row],[Ton kostak]]</f>
        <v>361</v>
      </c>
      <c r="G17">
        <f>K16+piastek5[[#This Row],[Ton orzech]]</f>
        <v>405</v>
      </c>
      <c r="H17">
        <f>L16+piastek5[[#This Row],[Ton mial]]</f>
        <v>210</v>
      </c>
      <c r="I17" t="str">
        <f>IF(piastek5[[#This Row],[mag koskta przed]] &lt; $P$1,IF(piastek5[[#This Row],[mag orzech przed]]&lt;$P$2, IF(piastek5[[#This Row],[mag mial przed]] &lt;$P$3, "-", "mial"), "orzech"),"kostka")</f>
        <v>kostka</v>
      </c>
      <c r="J17">
        <f>IF(piastek5[[#This Row],[Typ spalania]] = "kostka", piastek5[[#This Row],[mag koskta przed]]-$P$1, piastek5[[#This Row],[mag koskta przed]])</f>
        <v>161</v>
      </c>
      <c r="K17">
        <f>IF(piastek5[[#This Row],[Typ spalania]] = "orzech", piastek5[[#This Row],[mag orzech przed]]-$P$2, piastek5[[#This Row],[mag orzech przed]])</f>
        <v>405</v>
      </c>
      <c r="L17">
        <f>IF(piastek5[[#This Row],[Typ spalania]] = "mial", piastek5[[#This Row],[mag mial przed]]-$P$3, piastek5[[#This Row],[mag mial przed]])</f>
        <v>210</v>
      </c>
      <c r="N17" s="4" t="s">
        <v>18</v>
      </c>
      <c r="O17" s="2">
        <v>17460</v>
      </c>
      <c r="P17" s="2">
        <v>16804</v>
      </c>
      <c r="Q17" s="2">
        <v>9215</v>
      </c>
    </row>
    <row r="18" spans="1:17" x14ac:dyDescent="0.45">
      <c r="A18">
        <v>0</v>
      </c>
      <c r="B18">
        <v>154</v>
      </c>
      <c r="C18">
        <v>68</v>
      </c>
      <c r="D18">
        <f t="shared" si="0"/>
        <v>16</v>
      </c>
      <c r="E18" s="1">
        <v>41942</v>
      </c>
      <c r="F18">
        <f>J17+piastek5[[#This Row],[Ton kostak]]</f>
        <v>161</v>
      </c>
      <c r="G18">
        <f>K17+piastek5[[#This Row],[Ton orzech]]</f>
        <v>559</v>
      </c>
      <c r="H18">
        <f>L17+piastek5[[#This Row],[Ton mial]]</f>
        <v>278</v>
      </c>
      <c r="I18" t="str">
        <f>IF(piastek5[[#This Row],[mag koskta przed]] &lt; $P$1,IF(piastek5[[#This Row],[mag orzech przed]]&lt;$P$2, IF(piastek5[[#This Row],[mag mial przed]] &lt;$P$3, "-", "mial"), "orzech"),"kostka")</f>
        <v>orzech</v>
      </c>
      <c r="J18">
        <f>IF(piastek5[[#This Row],[Typ spalania]] = "kostka", piastek5[[#This Row],[mag koskta przed]]-$P$1, piastek5[[#This Row],[mag koskta przed]])</f>
        <v>161</v>
      </c>
      <c r="K18">
        <f>IF(piastek5[[#This Row],[Typ spalania]] = "orzech", piastek5[[#This Row],[mag orzech przed]]-$P$2, piastek5[[#This Row],[mag orzech przed]])</f>
        <v>299</v>
      </c>
      <c r="L18">
        <f>IF(piastek5[[#This Row],[Typ spalania]] = "mial", piastek5[[#This Row],[mag mial przed]]-$P$3, piastek5[[#This Row],[mag mial przed]])</f>
        <v>278</v>
      </c>
      <c r="O18">
        <f>GETPIVOTDATA("Suma z Ton kostak",$N$8)*685</f>
        <v>11960100</v>
      </c>
      <c r="P18">
        <f>GETPIVOTDATA("Suma z Ton orzech",$N$8)*620</f>
        <v>10418480</v>
      </c>
      <c r="Q18">
        <f>GETPIVOTDATA("Suma z Ton mial",$N$8)*380</f>
        <v>3501700</v>
      </c>
    </row>
    <row r="19" spans="1:17" x14ac:dyDescent="0.45">
      <c r="A19">
        <v>61</v>
      </c>
      <c r="B19">
        <v>139</v>
      </c>
      <c r="C19">
        <v>77</v>
      </c>
      <c r="D19">
        <f t="shared" si="0"/>
        <v>17</v>
      </c>
      <c r="E19" s="1">
        <v>41943</v>
      </c>
      <c r="F19">
        <f>J18+piastek5[[#This Row],[Ton kostak]]</f>
        <v>222</v>
      </c>
      <c r="G19">
        <f>K18+piastek5[[#This Row],[Ton orzech]]</f>
        <v>438</v>
      </c>
      <c r="H19">
        <f>L18+piastek5[[#This Row],[Ton mial]]</f>
        <v>355</v>
      </c>
      <c r="I19" t="str">
        <f>IF(piastek5[[#This Row],[mag koskta przed]] &lt; $P$1,IF(piastek5[[#This Row],[mag orzech przed]]&lt;$P$2, IF(piastek5[[#This Row],[mag mial przed]] &lt;$P$3, "-", "mial"), "orzech"),"kostka")</f>
        <v>kostka</v>
      </c>
      <c r="J19">
        <f>IF(piastek5[[#This Row],[Typ spalania]] = "kostka", piastek5[[#This Row],[mag koskta przed]]-$P$1, piastek5[[#This Row],[mag koskta przed]])</f>
        <v>22</v>
      </c>
      <c r="K19">
        <f>IF(piastek5[[#This Row],[Typ spalania]] = "orzech", piastek5[[#This Row],[mag orzech przed]]-$P$2, piastek5[[#This Row],[mag orzech przed]])</f>
        <v>438</v>
      </c>
      <c r="L19">
        <f>IF(piastek5[[#This Row],[Typ spalania]] = "mial", piastek5[[#This Row],[mag mial przed]]-$P$3, piastek5[[#This Row],[mag mial przed]])</f>
        <v>355</v>
      </c>
      <c r="Q19">
        <f>SUM(O18:Q18)</f>
        <v>25880280</v>
      </c>
    </row>
    <row r="20" spans="1:17" x14ac:dyDescent="0.45">
      <c r="A20">
        <v>18</v>
      </c>
      <c r="B20">
        <v>163</v>
      </c>
      <c r="C20">
        <v>75</v>
      </c>
      <c r="D20">
        <f t="shared" si="0"/>
        <v>18</v>
      </c>
      <c r="E20" s="1">
        <v>41944</v>
      </c>
      <c r="F20">
        <f>J19+piastek5[[#This Row],[Ton kostak]]</f>
        <v>40</v>
      </c>
      <c r="G20">
        <f>K19+piastek5[[#This Row],[Ton orzech]]</f>
        <v>601</v>
      </c>
      <c r="H20">
        <f>L19+piastek5[[#This Row],[Ton mial]]</f>
        <v>430</v>
      </c>
      <c r="I20" t="str">
        <f>IF(piastek5[[#This Row],[mag koskta przed]] &lt; $P$1,IF(piastek5[[#This Row],[mag orzech przed]]&lt;$P$2, IF(piastek5[[#This Row],[mag mial przed]] &lt;$P$3, "-", "mial"), "orzech"),"kostka")</f>
        <v>orzech</v>
      </c>
      <c r="J20">
        <f>IF(piastek5[[#This Row],[Typ spalania]] = "kostka", piastek5[[#This Row],[mag koskta przed]]-$P$1, piastek5[[#This Row],[mag koskta przed]])</f>
        <v>40</v>
      </c>
      <c r="K20">
        <f>IF(piastek5[[#This Row],[Typ spalania]] = "orzech", piastek5[[#This Row],[mag orzech przed]]-$P$2, piastek5[[#This Row],[mag orzech przed]])</f>
        <v>341</v>
      </c>
      <c r="L20">
        <f>IF(piastek5[[#This Row],[Typ spalania]] = "mial", piastek5[[#This Row],[mag mial przed]]-$P$3, piastek5[[#This Row],[mag mial przed]])</f>
        <v>430</v>
      </c>
    </row>
    <row r="21" spans="1:17" x14ac:dyDescent="0.45">
      <c r="A21">
        <v>43</v>
      </c>
      <c r="B21">
        <v>169</v>
      </c>
      <c r="C21">
        <v>0</v>
      </c>
      <c r="D21">
        <f t="shared" si="0"/>
        <v>19</v>
      </c>
      <c r="E21" s="1">
        <v>41945</v>
      </c>
      <c r="F21">
        <f>J20+piastek5[[#This Row],[Ton kostak]]</f>
        <v>83</v>
      </c>
      <c r="G21">
        <f>K20+piastek5[[#This Row],[Ton orzech]]</f>
        <v>510</v>
      </c>
      <c r="H21">
        <f>L20+piastek5[[#This Row],[Ton mial]]</f>
        <v>430</v>
      </c>
      <c r="I21" t="str">
        <f>IF(piastek5[[#This Row],[mag koskta przed]] &lt; $P$1,IF(piastek5[[#This Row],[mag orzech przed]]&lt;$P$2, IF(piastek5[[#This Row],[mag mial przed]] &lt;$P$3, "-", "mial"), "orzech"),"kostka")</f>
        <v>orzech</v>
      </c>
      <c r="J21">
        <f>IF(piastek5[[#This Row],[Typ spalania]] = "kostka", piastek5[[#This Row],[mag koskta przed]]-$P$1, piastek5[[#This Row],[mag koskta przed]])</f>
        <v>83</v>
      </c>
      <c r="K21">
        <f>IF(piastek5[[#This Row],[Typ spalania]] = "orzech", piastek5[[#This Row],[mag orzech przed]]-$P$2, piastek5[[#This Row],[mag orzech przed]])</f>
        <v>250</v>
      </c>
      <c r="L21">
        <f>IF(piastek5[[#This Row],[Typ spalania]] = "mial", piastek5[[#This Row],[mag mial przed]]-$P$3, piastek5[[#This Row],[mag mial przed]])</f>
        <v>430</v>
      </c>
    </row>
    <row r="22" spans="1:17" x14ac:dyDescent="0.45">
      <c r="A22">
        <v>160</v>
      </c>
      <c r="B22">
        <v>135</v>
      </c>
      <c r="C22">
        <v>34</v>
      </c>
      <c r="D22">
        <f t="shared" si="0"/>
        <v>20</v>
      </c>
      <c r="E22" s="1">
        <v>41946</v>
      </c>
      <c r="F22">
        <f>J21+piastek5[[#This Row],[Ton kostak]]</f>
        <v>243</v>
      </c>
      <c r="G22">
        <f>K21+piastek5[[#This Row],[Ton orzech]]</f>
        <v>385</v>
      </c>
      <c r="H22">
        <f>L21+piastek5[[#This Row],[Ton mial]]</f>
        <v>464</v>
      </c>
      <c r="I22" t="str">
        <f>IF(piastek5[[#This Row],[mag koskta przed]] &lt; $P$1,IF(piastek5[[#This Row],[mag orzech przed]]&lt;$P$2, IF(piastek5[[#This Row],[mag mial przed]] &lt;$P$3, "-", "mial"), "orzech"),"kostka")</f>
        <v>kostka</v>
      </c>
      <c r="J22">
        <f>IF(piastek5[[#This Row],[Typ spalania]] = "kostka", piastek5[[#This Row],[mag koskta przed]]-$P$1, piastek5[[#This Row],[mag koskta przed]])</f>
        <v>43</v>
      </c>
      <c r="K22">
        <f>IF(piastek5[[#This Row],[Typ spalania]] = "orzech", piastek5[[#This Row],[mag orzech przed]]-$P$2, piastek5[[#This Row],[mag orzech przed]])</f>
        <v>385</v>
      </c>
      <c r="L22">
        <f>IF(piastek5[[#This Row],[Typ spalania]] = "mial", piastek5[[#This Row],[mag mial przed]]-$P$3, piastek5[[#This Row],[mag mial przed]])</f>
        <v>464</v>
      </c>
    </row>
    <row r="23" spans="1:17" x14ac:dyDescent="0.45">
      <c r="A23">
        <v>150</v>
      </c>
      <c r="B23">
        <v>89</v>
      </c>
      <c r="C23">
        <v>17</v>
      </c>
      <c r="D23">
        <f t="shared" si="0"/>
        <v>21</v>
      </c>
      <c r="E23" s="1">
        <v>41947</v>
      </c>
      <c r="F23">
        <f>J22+piastek5[[#This Row],[Ton kostak]]</f>
        <v>193</v>
      </c>
      <c r="G23">
        <f>K22+piastek5[[#This Row],[Ton orzech]]</f>
        <v>474</v>
      </c>
      <c r="H23">
        <f>L22+piastek5[[#This Row],[Ton mial]]</f>
        <v>481</v>
      </c>
      <c r="I23" t="str">
        <f>IF(piastek5[[#This Row],[mag koskta przed]] &lt; $P$1,IF(piastek5[[#This Row],[mag orzech przed]]&lt;$P$2, IF(piastek5[[#This Row],[mag mial przed]] &lt;$P$3, "-", "mial"), "orzech"),"kostka")</f>
        <v>orzech</v>
      </c>
      <c r="J23">
        <f>IF(piastek5[[#This Row],[Typ spalania]] = "kostka", piastek5[[#This Row],[mag koskta przed]]-$P$1, piastek5[[#This Row],[mag koskta przed]])</f>
        <v>193</v>
      </c>
      <c r="K23">
        <f>IF(piastek5[[#This Row],[Typ spalania]] = "orzech", piastek5[[#This Row],[mag orzech przed]]-$P$2, piastek5[[#This Row],[mag orzech przed]])</f>
        <v>214</v>
      </c>
      <c r="L23">
        <f>IF(piastek5[[#This Row],[Typ spalania]] = "mial", piastek5[[#This Row],[mag mial przed]]-$P$3, piastek5[[#This Row],[mag mial przed]])</f>
        <v>481</v>
      </c>
    </row>
    <row r="24" spans="1:17" x14ac:dyDescent="0.45">
      <c r="A24">
        <v>57</v>
      </c>
      <c r="B24">
        <v>109</v>
      </c>
      <c r="C24">
        <v>93</v>
      </c>
      <c r="D24">
        <f t="shared" si="0"/>
        <v>22</v>
      </c>
      <c r="E24" s="1">
        <v>41948</v>
      </c>
      <c r="F24">
        <f>J23+piastek5[[#This Row],[Ton kostak]]</f>
        <v>250</v>
      </c>
      <c r="G24">
        <f>K23+piastek5[[#This Row],[Ton orzech]]</f>
        <v>323</v>
      </c>
      <c r="H24">
        <f>L23+piastek5[[#This Row],[Ton mial]]</f>
        <v>574</v>
      </c>
      <c r="I24" t="str">
        <f>IF(piastek5[[#This Row],[mag koskta przed]] &lt; $P$1,IF(piastek5[[#This Row],[mag orzech przed]]&lt;$P$2, IF(piastek5[[#This Row],[mag mial przed]] &lt;$P$3, "-", "mial"), "orzech"),"kostka")</f>
        <v>kostka</v>
      </c>
      <c r="J24">
        <f>IF(piastek5[[#This Row],[Typ spalania]] = "kostka", piastek5[[#This Row],[mag koskta przed]]-$P$1, piastek5[[#This Row],[mag koskta przed]])</f>
        <v>50</v>
      </c>
      <c r="K24">
        <f>IF(piastek5[[#This Row],[Typ spalania]] = "orzech", piastek5[[#This Row],[mag orzech przed]]-$P$2, piastek5[[#This Row],[mag orzech przed]])</f>
        <v>323</v>
      </c>
      <c r="L24">
        <f>IF(piastek5[[#This Row],[Typ spalania]] = "mial", piastek5[[#This Row],[mag mial przed]]-$P$3, piastek5[[#This Row],[mag mial przed]])</f>
        <v>574</v>
      </c>
    </row>
    <row r="25" spans="1:17" x14ac:dyDescent="0.45">
      <c r="A25">
        <v>62</v>
      </c>
      <c r="B25">
        <v>80</v>
      </c>
      <c r="C25">
        <v>62</v>
      </c>
      <c r="D25">
        <f t="shared" si="0"/>
        <v>23</v>
      </c>
      <c r="E25" s="1">
        <v>41949</v>
      </c>
      <c r="F25">
        <f>J24+piastek5[[#This Row],[Ton kostak]]</f>
        <v>112</v>
      </c>
      <c r="G25">
        <f>K24+piastek5[[#This Row],[Ton orzech]]</f>
        <v>403</v>
      </c>
      <c r="H25">
        <f>L24+piastek5[[#This Row],[Ton mial]]</f>
        <v>636</v>
      </c>
      <c r="I25" t="str">
        <f>IF(piastek5[[#This Row],[mag koskta przed]] &lt; $P$1,IF(piastek5[[#This Row],[mag orzech przed]]&lt;$P$2, IF(piastek5[[#This Row],[mag mial przed]] &lt;$P$3, "-", "mial"), "orzech"),"kostka")</f>
        <v>orzech</v>
      </c>
      <c r="J25">
        <f>IF(piastek5[[#This Row],[Typ spalania]] = "kostka", piastek5[[#This Row],[mag koskta przed]]-$P$1, piastek5[[#This Row],[mag koskta przed]])</f>
        <v>112</v>
      </c>
      <c r="K25">
        <f>IF(piastek5[[#This Row],[Typ spalania]] = "orzech", piastek5[[#This Row],[mag orzech przed]]-$P$2, piastek5[[#This Row],[mag orzech przed]])</f>
        <v>143</v>
      </c>
      <c r="L25">
        <f>IF(piastek5[[#This Row],[Typ spalania]] = "mial", piastek5[[#This Row],[mag mial przed]]-$P$3, piastek5[[#This Row],[mag mial przed]])</f>
        <v>636</v>
      </c>
    </row>
    <row r="26" spans="1:17" x14ac:dyDescent="0.45">
      <c r="A26">
        <v>162</v>
      </c>
      <c r="B26">
        <v>62</v>
      </c>
      <c r="C26">
        <v>88</v>
      </c>
      <c r="D26">
        <f t="shared" si="0"/>
        <v>24</v>
      </c>
      <c r="E26" s="1">
        <v>41950</v>
      </c>
      <c r="F26">
        <f>J25+piastek5[[#This Row],[Ton kostak]]</f>
        <v>274</v>
      </c>
      <c r="G26">
        <f>K25+piastek5[[#This Row],[Ton orzech]]</f>
        <v>205</v>
      </c>
      <c r="H26">
        <f>L25+piastek5[[#This Row],[Ton mial]]</f>
        <v>724</v>
      </c>
      <c r="I26" t="str">
        <f>IF(piastek5[[#This Row],[mag koskta przed]] &lt; $P$1,IF(piastek5[[#This Row],[mag orzech przed]]&lt;$P$2, IF(piastek5[[#This Row],[mag mial przed]] &lt;$P$3, "-", "mial"), "orzech"),"kostka")</f>
        <v>kostka</v>
      </c>
      <c r="J26">
        <f>IF(piastek5[[#This Row],[Typ spalania]] = "kostka", piastek5[[#This Row],[mag koskta przed]]-$P$1, piastek5[[#This Row],[mag koskta przed]])</f>
        <v>74</v>
      </c>
      <c r="K26">
        <f>IF(piastek5[[#This Row],[Typ spalania]] = "orzech", piastek5[[#This Row],[mag orzech przed]]-$P$2, piastek5[[#This Row],[mag orzech przed]])</f>
        <v>205</v>
      </c>
      <c r="L26">
        <f>IF(piastek5[[#This Row],[Typ spalania]] = "mial", piastek5[[#This Row],[mag mial przed]]-$P$3, piastek5[[#This Row],[mag mial przed]])</f>
        <v>724</v>
      </c>
    </row>
    <row r="27" spans="1:17" x14ac:dyDescent="0.45">
      <c r="A27">
        <v>142</v>
      </c>
      <c r="B27">
        <v>79</v>
      </c>
      <c r="C27">
        <v>76</v>
      </c>
      <c r="D27">
        <f t="shared" si="0"/>
        <v>25</v>
      </c>
      <c r="E27" s="1">
        <v>41951</v>
      </c>
      <c r="F27">
        <f>J26+piastek5[[#This Row],[Ton kostak]]</f>
        <v>216</v>
      </c>
      <c r="G27">
        <f>K26+piastek5[[#This Row],[Ton orzech]]</f>
        <v>284</v>
      </c>
      <c r="H27">
        <f>L26+piastek5[[#This Row],[Ton mial]]</f>
        <v>800</v>
      </c>
      <c r="I27" t="str">
        <f>IF(piastek5[[#This Row],[mag koskta przed]] &lt; $P$1,IF(piastek5[[#This Row],[mag orzech przed]]&lt;$P$2, IF(piastek5[[#This Row],[mag mial przed]] &lt;$P$3, "-", "mial"), "orzech"),"kostka")</f>
        <v>kostka</v>
      </c>
      <c r="J27">
        <f>IF(piastek5[[#This Row],[Typ spalania]] = "kostka", piastek5[[#This Row],[mag koskta przed]]-$P$1, piastek5[[#This Row],[mag koskta przed]])</f>
        <v>16</v>
      </c>
      <c r="K27">
        <f>IF(piastek5[[#This Row],[Typ spalania]] = "orzech", piastek5[[#This Row],[mag orzech przed]]-$P$2, piastek5[[#This Row],[mag orzech przed]])</f>
        <v>284</v>
      </c>
      <c r="L27">
        <f>IF(piastek5[[#This Row],[Typ spalania]] = "mial", piastek5[[#This Row],[mag mial przed]]-$P$3, piastek5[[#This Row],[mag mial przed]])</f>
        <v>800</v>
      </c>
    </row>
    <row r="28" spans="1:17" x14ac:dyDescent="0.45">
      <c r="A28">
        <v>7</v>
      </c>
      <c r="B28">
        <v>30</v>
      </c>
      <c r="C28">
        <v>68</v>
      </c>
      <c r="D28">
        <f t="shared" si="0"/>
        <v>26</v>
      </c>
      <c r="E28" s="1">
        <v>41952</v>
      </c>
      <c r="F28">
        <f>J27+piastek5[[#This Row],[Ton kostak]]</f>
        <v>23</v>
      </c>
      <c r="G28">
        <f>K27+piastek5[[#This Row],[Ton orzech]]</f>
        <v>314</v>
      </c>
      <c r="H28">
        <f>L27+piastek5[[#This Row],[Ton mial]]</f>
        <v>868</v>
      </c>
      <c r="I28" t="str">
        <f>IF(piastek5[[#This Row],[mag koskta przed]] &lt; $P$1,IF(piastek5[[#This Row],[mag orzech przed]]&lt;$P$2, IF(piastek5[[#This Row],[mag mial przed]] &lt;$P$3, "-", "mial"), "orzech"),"kostka")</f>
        <v>orzech</v>
      </c>
      <c r="J28">
        <f>IF(piastek5[[#This Row],[Typ spalania]] = "kostka", piastek5[[#This Row],[mag koskta przed]]-$P$1, piastek5[[#This Row],[mag koskta przed]])</f>
        <v>23</v>
      </c>
      <c r="K28">
        <f>IF(piastek5[[#This Row],[Typ spalania]] = "orzech", piastek5[[#This Row],[mag orzech przed]]-$P$2, piastek5[[#This Row],[mag orzech przed]])</f>
        <v>54</v>
      </c>
      <c r="L28">
        <f>IF(piastek5[[#This Row],[Typ spalania]] = "mial", piastek5[[#This Row],[mag mial przed]]-$P$3, piastek5[[#This Row],[mag mial przed]])</f>
        <v>868</v>
      </c>
    </row>
    <row r="29" spans="1:17" x14ac:dyDescent="0.45">
      <c r="A29">
        <v>116</v>
      </c>
      <c r="B29">
        <v>6</v>
      </c>
      <c r="C29">
        <v>88</v>
      </c>
      <c r="D29">
        <f t="shared" si="0"/>
        <v>27</v>
      </c>
      <c r="E29" s="1">
        <v>41953</v>
      </c>
      <c r="F29">
        <f>J28+piastek5[[#This Row],[Ton kostak]]</f>
        <v>139</v>
      </c>
      <c r="G29">
        <f>K28+piastek5[[#This Row],[Ton orzech]]</f>
        <v>60</v>
      </c>
      <c r="H29">
        <f>L28+piastek5[[#This Row],[Ton mial]]</f>
        <v>956</v>
      </c>
      <c r="I29" t="str">
        <f>IF(piastek5[[#This Row],[mag koskta przed]] &lt; $P$1,IF(piastek5[[#This Row],[mag orzech przed]]&lt;$P$2, IF(piastek5[[#This Row],[mag mial przed]] &lt;$P$3, "-", "mial"), "orzech"),"kostka")</f>
        <v>mial</v>
      </c>
      <c r="J29">
        <f>IF(piastek5[[#This Row],[Typ spalania]] = "kostka", piastek5[[#This Row],[mag koskta przed]]-$P$1, piastek5[[#This Row],[mag koskta przed]])</f>
        <v>139</v>
      </c>
      <c r="K29">
        <f>IF(piastek5[[#This Row],[Typ spalania]] = "orzech", piastek5[[#This Row],[mag orzech przed]]-$P$2, piastek5[[#This Row],[mag orzech przed]])</f>
        <v>60</v>
      </c>
      <c r="L29">
        <f>IF(piastek5[[#This Row],[Typ spalania]] = "mial", piastek5[[#This Row],[mag mial przed]]-$P$3, piastek5[[#This Row],[mag mial przed]])</f>
        <v>636</v>
      </c>
    </row>
    <row r="30" spans="1:17" x14ac:dyDescent="0.45">
      <c r="A30">
        <v>0</v>
      </c>
      <c r="B30">
        <v>1</v>
      </c>
      <c r="C30">
        <v>47</v>
      </c>
      <c r="D30">
        <f t="shared" si="0"/>
        <v>28</v>
      </c>
      <c r="E30" s="1">
        <v>41954</v>
      </c>
      <c r="F30">
        <f>J29+piastek5[[#This Row],[Ton kostak]]</f>
        <v>139</v>
      </c>
      <c r="G30">
        <f>K29+piastek5[[#This Row],[Ton orzech]]</f>
        <v>61</v>
      </c>
      <c r="H30">
        <f>L29+piastek5[[#This Row],[Ton mial]]</f>
        <v>683</v>
      </c>
      <c r="I30" t="str">
        <f>IF(piastek5[[#This Row],[mag koskta przed]] &lt; $P$1,IF(piastek5[[#This Row],[mag orzech przed]]&lt;$P$2, IF(piastek5[[#This Row],[mag mial przed]] &lt;$P$3, "-", "mial"), "orzech"),"kostka")</f>
        <v>mial</v>
      </c>
      <c r="J30">
        <f>IF(piastek5[[#This Row],[Typ spalania]] = "kostka", piastek5[[#This Row],[mag koskta przed]]-$P$1, piastek5[[#This Row],[mag koskta przed]])</f>
        <v>139</v>
      </c>
      <c r="K30">
        <f>IF(piastek5[[#This Row],[Typ spalania]] = "orzech", piastek5[[#This Row],[mag orzech przed]]-$P$2, piastek5[[#This Row],[mag orzech przed]])</f>
        <v>61</v>
      </c>
      <c r="L30">
        <f>IF(piastek5[[#This Row],[Typ spalania]] = "mial", piastek5[[#This Row],[mag mial przed]]-$P$3, piastek5[[#This Row],[mag mial przed]])</f>
        <v>363</v>
      </c>
    </row>
    <row r="31" spans="1:17" x14ac:dyDescent="0.45">
      <c r="A31">
        <v>78</v>
      </c>
      <c r="B31">
        <v>84</v>
      </c>
      <c r="C31">
        <v>16</v>
      </c>
      <c r="D31">
        <f t="shared" si="0"/>
        <v>29</v>
      </c>
      <c r="E31" s="1">
        <v>41955</v>
      </c>
      <c r="F31">
        <f>J30+piastek5[[#This Row],[Ton kostak]]</f>
        <v>217</v>
      </c>
      <c r="G31">
        <f>K30+piastek5[[#This Row],[Ton orzech]]</f>
        <v>145</v>
      </c>
      <c r="H31">
        <f>L30+piastek5[[#This Row],[Ton mial]]</f>
        <v>379</v>
      </c>
      <c r="I31" t="str">
        <f>IF(piastek5[[#This Row],[mag koskta przed]] &lt; $P$1,IF(piastek5[[#This Row],[mag orzech przed]]&lt;$P$2, IF(piastek5[[#This Row],[mag mial przed]] &lt;$P$3, "-", "mial"), "orzech"),"kostka")</f>
        <v>kostka</v>
      </c>
      <c r="J31">
        <f>IF(piastek5[[#This Row],[Typ spalania]] = "kostka", piastek5[[#This Row],[mag koskta przed]]-$P$1, piastek5[[#This Row],[mag koskta przed]])</f>
        <v>17</v>
      </c>
      <c r="K31">
        <f>IF(piastek5[[#This Row],[Typ spalania]] = "orzech", piastek5[[#This Row],[mag orzech przed]]-$P$2, piastek5[[#This Row],[mag orzech przed]])</f>
        <v>145</v>
      </c>
      <c r="L31">
        <f>IF(piastek5[[#This Row],[Typ spalania]] = "mial", piastek5[[#This Row],[mag mial przed]]-$P$3, piastek5[[#This Row],[mag mial przed]])</f>
        <v>379</v>
      </c>
    </row>
    <row r="32" spans="1:17" x14ac:dyDescent="0.45">
      <c r="A32">
        <v>112</v>
      </c>
      <c r="B32">
        <v>140</v>
      </c>
      <c r="C32">
        <v>97</v>
      </c>
      <c r="D32">
        <f t="shared" si="0"/>
        <v>30</v>
      </c>
      <c r="E32" s="1">
        <v>41956</v>
      </c>
      <c r="F32">
        <f>J31+piastek5[[#This Row],[Ton kostak]]</f>
        <v>129</v>
      </c>
      <c r="G32">
        <f>K31+piastek5[[#This Row],[Ton orzech]]</f>
        <v>285</v>
      </c>
      <c r="H32">
        <f>L31+piastek5[[#This Row],[Ton mial]]</f>
        <v>476</v>
      </c>
      <c r="I32" t="str">
        <f>IF(piastek5[[#This Row],[mag koskta przed]] &lt; $P$1,IF(piastek5[[#This Row],[mag orzech przed]]&lt;$P$2, IF(piastek5[[#This Row],[mag mial przed]] &lt;$P$3, "-", "mial"), "orzech"),"kostka")</f>
        <v>orzech</v>
      </c>
      <c r="J32">
        <f>IF(piastek5[[#This Row],[Typ spalania]] = "kostka", piastek5[[#This Row],[mag koskta przed]]-$P$1, piastek5[[#This Row],[mag koskta przed]])</f>
        <v>129</v>
      </c>
      <c r="K32">
        <f>IF(piastek5[[#This Row],[Typ spalania]] = "orzech", piastek5[[#This Row],[mag orzech przed]]-$P$2, piastek5[[#This Row],[mag orzech przed]])</f>
        <v>25</v>
      </c>
      <c r="L32">
        <f>IF(piastek5[[#This Row],[Typ spalania]] = "mial", piastek5[[#This Row],[mag mial przed]]-$P$3, piastek5[[#This Row],[mag mial przed]])</f>
        <v>476</v>
      </c>
    </row>
    <row r="33" spans="1:12" x14ac:dyDescent="0.45">
      <c r="A33">
        <v>109</v>
      </c>
      <c r="B33">
        <v>74</v>
      </c>
      <c r="C33">
        <v>53</v>
      </c>
      <c r="D33">
        <f t="shared" si="0"/>
        <v>31</v>
      </c>
      <c r="E33" s="1">
        <v>41957</v>
      </c>
      <c r="F33">
        <f>J32+piastek5[[#This Row],[Ton kostak]]</f>
        <v>238</v>
      </c>
      <c r="G33">
        <f>K32+piastek5[[#This Row],[Ton orzech]]</f>
        <v>99</v>
      </c>
      <c r="H33">
        <f>L32+piastek5[[#This Row],[Ton mial]]</f>
        <v>529</v>
      </c>
      <c r="I33" t="str">
        <f>IF(piastek5[[#This Row],[mag koskta przed]] &lt; $P$1,IF(piastek5[[#This Row],[mag orzech przed]]&lt;$P$2, IF(piastek5[[#This Row],[mag mial przed]] &lt;$P$3, "-", "mial"), "orzech"),"kostka")</f>
        <v>kostka</v>
      </c>
      <c r="J33">
        <f>IF(piastek5[[#This Row],[Typ spalania]] = "kostka", piastek5[[#This Row],[mag koskta przed]]-$P$1, piastek5[[#This Row],[mag koskta przed]])</f>
        <v>38</v>
      </c>
      <c r="K33">
        <f>IF(piastek5[[#This Row],[Typ spalania]] = "orzech", piastek5[[#This Row],[mag orzech przed]]-$P$2, piastek5[[#This Row],[mag orzech przed]])</f>
        <v>99</v>
      </c>
      <c r="L33">
        <f>IF(piastek5[[#This Row],[Typ spalania]] = "mial", piastek5[[#This Row],[mag mial przed]]-$P$3, piastek5[[#This Row],[mag mial przed]])</f>
        <v>529</v>
      </c>
    </row>
    <row r="34" spans="1:12" x14ac:dyDescent="0.45">
      <c r="A34">
        <v>121</v>
      </c>
      <c r="B34">
        <v>77</v>
      </c>
      <c r="C34">
        <v>70</v>
      </c>
      <c r="D34">
        <f t="shared" si="0"/>
        <v>32</v>
      </c>
      <c r="E34" s="1">
        <v>41958</v>
      </c>
      <c r="F34">
        <f>J33+piastek5[[#This Row],[Ton kostak]]</f>
        <v>159</v>
      </c>
      <c r="G34">
        <f>K33+piastek5[[#This Row],[Ton orzech]]</f>
        <v>176</v>
      </c>
      <c r="H34">
        <f>L33+piastek5[[#This Row],[Ton mial]]</f>
        <v>599</v>
      </c>
      <c r="I34" t="str">
        <f>IF(piastek5[[#This Row],[mag koskta przed]] &lt; $P$1,IF(piastek5[[#This Row],[mag orzech przed]]&lt;$P$2, IF(piastek5[[#This Row],[mag mial przed]] &lt;$P$3, "-", "mial"), "orzech"),"kostka")</f>
        <v>mial</v>
      </c>
      <c r="J34">
        <f>IF(piastek5[[#This Row],[Typ spalania]] = "kostka", piastek5[[#This Row],[mag koskta przed]]-$P$1, piastek5[[#This Row],[mag koskta przed]])</f>
        <v>159</v>
      </c>
      <c r="K34">
        <f>IF(piastek5[[#This Row],[Typ spalania]] = "orzech", piastek5[[#This Row],[mag orzech przed]]-$P$2, piastek5[[#This Row],[mag orzech przed]])</f>
        <v>176</v>
      </c>
      <c r="L34">
        <f>IF(piastek5[[#This Row],[Typ spalania]] = "mial", piastek5[[#This Row],[mag mial przed]]-$P$3, piastek5[[#This Row],[mag mial przed]])</f>
        <v>279</v>
      </c>
    </row>
    <row r="35" spans="1:12" x14ac:dyDescent="0.45">
      <c r="A35">
        <v>106</v>
      </c>
      <c r="B35">
        <v>89</v>
      </c>
      <c r="C35">
        <v>75</v>
      </c>
      <c r="D35">
        <f t="shared" si="0"/>
        <v>33</v>
      </c>
      <c r="E35" s="1">
        <v>41959</v>
      </c>
      <c r="F35">
        <f>J34+piastek5[[#This Row],[Ton kostak]]</f>
        <v>265</v>
      </c>
      <c r="G35">
        <f>K34+piastek5[[#This Row],[Ton orzech]]</f>
        <v>265</v>
      </c>
      <c r="H35">
        <f>L34+piastek5[[#This Row],[Ton mial]]</f>
        <v>354</v>
      </c>
      <c r="I35" t="str">
        <f>IF(piastek5[[#This Row],[mag koskta przed]] &lt; $P$1,IF(piastek5[[#This Row],[mag orzech przed]]&lt;$P$2, IF(piastek5[[#This Row],[mag mial przed]] &lt;$P$3, "-", "mial"), "orzech"),"kostka")</f>
        <v>kostka</v>
      </c>
      <c r="J35">
        <f>IF(piastek5[[#This Row],[Typ spalania]] = "kostka", piastek5[[#This Row],[mag koskta przed]]-$P$1, piastek5[[#This Row],[mag koskta przed]])</f>
        <v>65</v>
      </c>
      <c r="K35">
        <f>IF(piastek5[[#This Row],[Typ spalania]] = "orzech", piastek5[[#This Row],[mag orzech przed]]-$P$2, piastek5[[#This Row],[mag orzech przed]])</f>
        <v>265</v>
      </c>
      <c r="L35">
        <f>IF(piastek5[[#This Row],[Typ spalania]] = "mial", piastek5[[#This Row],[mag mial przed]]-$P$3, piastek5[[#This Row],[mag mial przed]])</f>
        <v>354</v>
      </c>
    </row>
    <row r="36" spans="1:12" x14ac:dyDescent="0.45">
      <c r="A36">
        <v>57</v>
      </c>
      <c r="B36">
        <v>119</v>
      </c>
      <c r="C36">
        <v>64</v>
      </c>
      <c r="D36">
        <f t="shared" si="0"/>
        <v>34</v>
      </c>
      <c r="E36" s="1">
        <v>41960</v>
      </c>
      <c r="F36">
        <f>J35+piastek5[[#This Row],[Ton kostak]]</f>
        <v>122</v>
      </c>
      <c r="G36">
        <f>K35+piastek5[[#This Row],[Ton orzech]]</f>
        <v>384</v>
      </c>
      <c r="H36">
        <f>L35+piastek5[[#This Row],[Ton mial]]</f>
        <v>418</v>
      </c>
      <c r="I36" t="str">
        <f>IF(piastek5[[#This Row],[mag koskta przed]] &lt; $P$1,IF(piastek5[[#This Row],[mag orzech przed]]&lt;$P$2, IF(piastek5[[#This Row],[mag mial przed]] &lt;$P$3, "-", "mial"), "orzech"),"kostka")</f>
        <v>orzech</v>
      </c>
      <c r="J36">
        <f>IF(piastek5[[#This Row],[Typ spalania]] = "kostka", piastek5[[#This Row],[mag koskta przed]]-$P$1, piastek5[[#This Row],[mag koskta przed]])</f>
        <v>122</v>
      </c>
      <c r="K36">
        <f>IF(piastek5[[#This Row],[Typ spalania]] = "orzech", piastek5[[#This Row],[mag orzech przed]]-$P$2, piastek5[[#This Row],[mag orzech przed]])</f>
        <v>124</v>
      </c>
      <c r="L36">
        <f>IF(piastek5[[#This Row],[Typ spalania]] = "mial", piastek5[[#This Row],[mag mial przed]]-$P$3, piastek5[[#This Row],[mag mial przed]])</f>
        <v>418</v>
      </c>
    </row>
    <row r="37" spans="1:12" x14ac:dyDescent="0.45">
      <c r="A37">
        <v>26</v>
      </c>
      <c r="B37">
        <v>87</v>
      </c>
      <c r="C37">
        <v>84</v>
      </c>
      <c r="D37">
        <f t="shared" si="0"/>
        <v>35</v>
      </c>
      <c r="E37" s="1">
        <v>41961</v>
      </c>
      <c r="F37">
        <f>J36+piastek5[[#This Row],[Ton kostak]]</f>
        <v>148</v>
      </c>
      <c r="G37">
        <f>K36+piastek5[[#This Row],[Ton orzech]]</f>
        <v>211</v>
      </c>
      <c r="H37">
        <f>L36+piastek5[[#This Row],[Ton mial]]</f>
        <v>502</v>
      </c>
      <c r="I37" t="str">
        <f>IF(piastek5[[#This Row],[mag koskta przed]] &lt; $P$1,IF(piastek5[[#This Row],[mag orzech przed]]&lt;$P$2, IF(piastek5[[#This Row],[mag mial przed]] &lt;$P$3, "-", "mial"), "orzech"),"kostka")</f>
        <v>mial</v>
      </c>
      <c r="J37">
        <f>IF(piastek5[[#This Row],[Typ spalania]] = "kostka", piastek5[[#This Row],[mag koskta przed]]-$P$1, piastek5[[#This Row],[mag koskta przed]])</f>
        <v>148</v>
      </c>
      <c r="K37">
        <f>IF(piastek5[[#This Row],[Typ spalania]] = "orzech", piastek5[[#This Row],[mag orzech przed]]-$P$2, piastek5[[#This Row],[mag orzech przed]])</f>
        <v>211</v>
      </c>
      <c r="L37">
        <f>IF(piastek5[[#This Row],[Typ spalania]] = "mial", piastek5[[#This Row],[mag mial przed]]-$P$3, piastek5[[#This Row],[mag mial przed]])</f>
        <v>182</v>
      </c>
    </row>
    <row r="38" spans="1:12" x14ac:dyDescent="0.45">
      <c r="A38">
        <v>79</v>
      </c>
      <c r="B38">
        <v>171</v>
      </c>
      <c r="C38">
        <v>75</v>
      </c>
      <c r="D38">
        <f t="shared" si="0"/>
        <v>36</v>
      </c>
      <c r="E38" s="1">
        <v>41962</v>
      </c>
      <c r="F38">
        <f>J37+piastek5[[#This Row],[Ton kostak]]</f>
        <v>227</v>
      </c>
      <c r="G38">
        <f>K37+piastek5[[#This Row],[Ton orzech]]</f>
        <v>382</v>
      </c>
      <c r="H38">
        <f>L37+piastek5[[#This Row],[Ton mial]]</f>
        <v>257</v>
      </c>
      <c r="I38" t="str">
        <f>IF(piastek5[[#This Row],[mag koskta przed]] &lt; $P$1,IF(piastek5[[#This Row],[mag orzech przed]]&lt;$P$2, IF(piastek5[[#This Row],[mag mial przed]] &lt;$P$3, "-", "mial"), "orzech"),"kostka")</f>
        <v>kostka</v>
      </c>
      <c r="J38">
        <f>IF(piastek5[[#This Row],[Typ spalania]] = "kostka", piastek5[[#This Row],[mag koskta przed]]-$P$1, piastek5[[#This Row],[mag koskta przed]])</f>
        <v>27</v>
      </c>
      <c r="K38">
        <f>IF(piastek5[[#This Row],[Typ spalania]] = "orzech", piastek5[[#This Row],[mag orzech przed]]-$P$2, piastek5[[#This Row],[mag orzech przed]])</f>
        <v>382</v>
      </c>
      <c r="L38">
        <f>IF(piastek5[[#This Row],[Typ spalania]] = "mial", piastek5[[#This Row],[mag mial przed]]-$P$3, piastek5[[#This Row],[mag mial przed]])</f>
        <v>257</v>
      </c>
    </row>
    <row r="39" spans="1:12" x14ac:dyDescent="0.45">
      <c r="A39">
        <v>192</v>
      </c>
      <c r="B39">
        <v>151</v>
      </c>
      <c r="C39">
        <v>45</v>
      </c>
      <c r="D39">
        <f t="shared" si="0"/>
        <v>37</v>
      </c>
      <c r="E39" s="1">
        <v>41963</v>
      </c>
      <c r="F39">
        <f>J38+piastek5[[#This Row],[Ton kostak]]</f>
        <v>219</v>
      </c>
      <c r="G39">
        <f>K38+piastek5[[#This Row],[Ton orzech]]</f>
        <v>533</v>
      </c>
      <c r="H39">
        <f>L38+piastek5[[#This Row],[Ton mial]]</f>
        <v>302</v>
      </c>
      <c r="I39" t="str">
        <f>IF(piastek5[[#This Row],[mag koskta przed]] &lt; $P$1,IF(piastek5[[#This Row],[mag orzech przed]]&lt;$P$2, IF(piastek5[[#This Row],[mag mial przed]] &lt;$P$3, "-", "mial"), "orzech"),"kostka")</f>
        <v>kostka</v>
      </c>
      <c r="J39">
        <f>IF(piastek5[[#This Row],[Typ spalania]] = "kostka", piastek5[[#This Row],[mag koskta przed]]-$P$1, piastek5[[#This Row],[mag koskta przed]])</f>
        <v>19</v>
      </c>
      <c r="K39">
        <f>IF(piastek5[[#This Row],[Typ spalania]] = "orzech", piastek5[[#This Row],[mag orzech przed]]-$P$2, piastek5[[#This Row],[mag orzech przed]])</f>
        <v>533</v>
      </c>
      <c r="L39">
        <f>IF(piastek5[[#This Row],[Typ spalania]] = "mial", piastek5[[#This Row],[mag mial przed]]-$P$3, piastek5[[#This Row],[mag mial przed]])</f>
        <v>302</v>
      </c>
    </row>
    <row r="40" spans="1:12" x14ac:dyDescent="0.45">
      <c r="A40">
        <v>9</v>
      </c>
      <c r="B40">
        <v>64</v>
      </c>
      <c r="C40">
        <v>22</v>
      </c>
      <c r="D40">
        <f t="shared" si="0"/>
        <v>38</v>
      </c>
      <c r="E40" s="1">
        <v>41964</v>
      </c>
      <c r="F40">
        <f>J39+piastek5[[#This Row],[Ton kostak]]</f>
        <v>28</v>
      </c>
      <c r="G40">
        <f>K39+piastek5[[#This Row],[Ton orzech]]</f>
        <v>597</v>
      </c>
      <c r="H40">
        <f>L39+piastek5[[#This Row],[Ton mial]]</f>
        <v>324</v>
      </c>
      <c r="I40" t="str">
        <f>IF(piastek5[[#This Row],[mag koskta przed]] &lt; $P$1,IF(piastek5[[#This Row],[mag orzech przed]]&lt;$P$2, IF(piastek5[[#This Row],[mag mial przed]] &lt;$P$3, "-", "mial"), "orzech"),"kostka")</f>
        <v>orzech</v>
      </c>
      <c r="J40">
        <f>IF(piastek5[[#This Row],[Typ spalania]] = "kostka", piastek5[[#This Row],[mag koskta przed]]-$P$1, piastek5[[#This Row],[mag koskta przed]])</f>
        <v>28</v>
      </c>
      <c r="K40">
        <f>IF(piastek5[[#This Row],[Typ spalania]] = "orzech", piastek5[[#This Row],[mag orzech przed]]-$P$2, piastek5[[#This Row],[mag orzech przed]])</f>
        <v>337</v>
      </c>
      <c r="L40">
        <f>IF(piastek5[[#This Row],[Typ spalania]] = "mial", piastek5[[#This Row],[mag mial przed]]-$P$3, piastek5[[#This Row],[mag mial przed]])</f>
        <v>324</v>
      </c>
    </row>
    <row r="41" spans="1:12" x14ac:dyDescent="0.45">
      <c r="A41">
        <v>123</v>
      </c>
      <c r="B41">
        <v>150</v>
      </c>
      <c r="C41">
        <v>10</v>
      </c>
      <c r="D41">
        <f t="shared" si="0"/>
        <v>39</v>
      </c>
      <c r="E41" s="1">
        <v>41965</v>
      </c>
      <c r="F41">
        <f>J40+piastek5[[#This Row],[Ton kostak]]</f>
        <v>151</v>
      </c>
      <c r="G41">
        <f>K40+piastek5[[#This Row],[Ton orzech]]</f>
        <v>487</v>
      </c>
      <c r="H41">
        <f>L40+piastek5[[#This Row],[Ton mial]]</f>
        <v>334</v>
      </c>
      <c r="I41" t="str">
        <f>IF(piastek5[[#This Row],[mag koskta przed]] &lt; $P$1,IF(piastek5[[#This Row],[mag orzech przed]]&lt;$P$2, IF(piastek5[[#This Row],[mag mial przed]] &lt;$P$3, "-", "mial"), "orzech"),"kostka")</f>
        <v>orzech</v>
      </c>
      <c r="J41">
        <f>IF(piastek5[[#This Row],[Typ spalania]] = "kostka", piastek5[[#This Row],[mag koskta przed]]-$P$1, piastek5[[#This Row],[mag koskta przed]])</f>
        <v>151</v>
      </c>
      <c r="K41">
        <f>IF(piastek5[[#This Row],[Typ spalania]] = "orzech", piastek5[[#This Row],[mag orzech przed]]-$P$2, piastek5[[#This Row],[mag orzech przed]])</f>
        <v>227</v>
      </c>
      <c r="L41">
        <f>IF(piastek5[[#This Row],[Typ spalania]] = "mial", piastek5[[#This Row],[mag mial przed]]-$P$3, piastek5[[#This Row],[mag mial przed]])</f>
        <v>334</v>
      </c>
    </row>
    <row r="42" spans="1:12" x14ac:dyDescent="0.45">
      <c r="A42">
        <v>87</v>
      </c>
      <c r="B42">
        <v>123</v>
      </c>
      <c r="C42">
        <v>33</v>
      </c>
      <c r="D42">
        <f t="shared" si="0"/>
        <v>40</v>
      </c>
      <c r="E42" s="1">
        <v>41966</v>
      </c>
      <c r="F42">
        <f>J41+piastek5[[#This Row],[Ton kostak]]</f>
        <v>238</v>
      </c>
      <c r="G42">
        <f>K41+piastek5[[#This Row],[Ton orzech]]</f>
        <v>350</v>
      </c>
      <c r="H42">
        <f>L41+piastek5[[#This Row],[Ton mial]]</f>
        <v>367</v>
      </c>
      <c r="I42" t="str">
        <f>IF(piastek5[[#This Row],[mag koskta przed]] &lt; $P$1,IF(piastek5[[#This Row],[mag orzech przed]]&lt;$P$2, IF(piastek5[[#This Row],[mag mial przed]] &lt;$P$3, "-", "mial"), "orzech"),"kostka")</f>
        <v>kostka</v>
      </c>
      <c r="J42">
        <f>IF(piastek5[[#This Row],[Typ spalania]] = "kostka", piastek5[[#This Row],[mag koskta przed]]-$P$1, piastek5[[#This Row],[mag koskta przed]])</f>
        <v>38</v>
      </c>
      <c r="K42">
        <f>IF(piastek5[[#This Row],[Typ spalania]] = "orzech", piastek5[[#This Row],[mag orzech przed]]-$P$2, piastek5[[#This Row],[mag orzech przed]])</f>
        <v>350</v>
      </c>
      <c r="L42">
        <f>IF(piastek5[[#This Row],[Typ spalania]] = "mial", piastek5[[#This Row],[mag mial przed]]-$P$3, piastek5[[#This Row],[mag mial przed]])</f>
        <v>367</v>
      </c>
    </row>
    <row r="43" spans="1:12" x14ac:dyDescent="0.45">
      <c r="A43">
        <v>165</v>
      </c>
      <c r="B43">
        <v>88</v>
      </c>
      <c r="C43">
        <v>13</v>
      </c>
      <c r="D43">
        <f t="shared" si="0"/>
        <v>41</v>
      </c>
      <c r="E43" s="1">
        <v>41967</v>
      </c>
      <c r="F43">
        <f>J42+piastek5[[#This Row],[Ton kostak]]</f>
        <v>203</v>
      </c>
      <c r="G43">
        <f>K42+piastek5[[#This Row],[Ton orzech]]</f>
        <v>438</v>
      </c>
      <c r="H43">
        <f>L42+piastek5[[#This Row],[Ton mial]]</f>
        <v>380</v>
      </c>
      <c r="I43" t="str">
        <f>IF(piastek5[[#This Row],[mag koskta przed]] &lt; $P$1,IF(piastek5[[#This Row],[mag orzech przed]]&lt;$P$2, IF(piastek5[[#This Row],[mag mial przed]] &lt;$P$3, "-", "mial"), "orzech"),"kostka")</f>
        <v>kostka</v>
      </c>
      <c r="J43">
        <f>IF(piastek5[[#This Row],[Typ spalania]] = "kostka", piastek5[[#This Row],[mag koskta przed]]-$P$1, piastek5[[#This Row],[mag koskta przed]])</f>
        <v>3</v>
      </c>
      <c r="K43">
        <f>IF(piastek5[[#This Row],[Typ spalania]] = "orzech", piastek5[[#This Row],[mag orzech przed]]-$P$2, piastek5[[#This Row],[mag orzech przed]])</f>
        <v>438</v>
      </c>
      <c r="L43">
        <f>IF(piastek5[[#This Row],[Typ spalania]] = "mial", piastek5[[#This Row],[mag mial przed]]-$P$3, piastek5[[#This Row],[mag mial przed]])</f>
        <v>380</v>
      </c>
    </row>
    <row r="44" spans="1:12" x14ac:dyDescent="0.45">
      <c r="A44">
        <v>144</v>
      </c>
      <c r="B44">
        <v>78</v>
      </c>
      <c r="C44">
        <v>82</v>
      </c>
      <c r="D44">
        <f t="shared" si="0"/>
        <v>42</v>
      </c>
      <c r="E44" s="1">
        <v>41968</v>
      </c>
      <c r="F44">
        <f>J43+piastek5[[#This Row],[Ton kostak]]</f>
        <v>147</v>
      </c>
      <c r="G44">
        <f>K43+piastek5[[#This Row],[Ton orzech]]</f>
        <v>516</v>
      </c>
      <c r="H44">
        <f>L43+piastek5[[#This Row],[Ton mial]]</f>
        <v>462</v>
      </c>
      <c r="I44" t="str">
        <f>IF(piastek5[[#This Row],[mag koskta przed]] &lt; $P$1,IF(piastek5[[#This Row],[mag orzech przed]]&lt;$P$2, IF(piastek5[[#This Row],[mag mial przed]] &lt;$P$3, "-", "mial"), "orzech"),"kostka")</f>
        <v>orzech</v>
      </c>
      <c r="J44">
        <f>IF(piastek5[[#This Row],[Typ spalania]] = "kostka", piastek5[[#This Row],[mag koskta przed]]-$P$1, piastek5[[#This Row],[mag koskta przed]])</f>
        <v>147</v>
      </c>
      <c r="K44">
        <f>IF(piastek5[[#This Row],[Typ spalania]] = "orzech", piastek5[[#This Row],[mag orzech przed]]-$P$2, piastek5[[#This Row],[mag orzech przed]])</f>
        <v>256</v>
      </c>
      <c r="L44">
        <f>IF(piastek5[[#This Row],[Typ spalania]] = "mial", piastek5[[#This Row],[mag mial przed]]-$P$3, piastek5[[#This Row],[mag mial przed]])</f>
        <v>462</v>
      </c>
    </row>
    <row r="45" spans="1:12" x14ac:dyDescent="0.45">
      <c r="A45">
        <v>54</v>
      </c>
      <c r="B45">
        <v>38</v>
      </c>
      <c r="C45">
        <v>68</v>
      </c>
      <c r="D45">
        <f t="shared" si="0"/>
        <v>43</v>
      </c>
      <c r="E45" s="1">
        <v>41969</v>
      </c>
      <c r="F45">
        <f>J44+piastek5[[#This Row],[Ton kostak]]</f>
        <v>201</v>
      </c>
      <c r="G45">
        <f>K44+piastek5[[#This Row],[Ton orzech]]</f>
        <v>294</v>
      </c>
      <c r="H45">
        <f>L44+piastek5[[#This Row],[Ton mial]]</f>
        <v>530</v>
      </c>
      <c r="I45" t="str">
        <f>IF(piastek5[[#This Row],[mag koskta przed]] &lt; $P$1,IF(piastek5[[#This Row],[mag orzech przed]]&lt;$P$2, IF(piastek5[[#This Row],[mag mial przed]] &lt;$P$3, "-", "mial"), "orzech"),"kostka")</f>
        <v>kostka</v>
      </c>
      <c r="J45">
        <f>IF(piastek5[[#This Row],[Typ spalania]] = "kostka", piastek5[[#This Row],[mag koskta przed]]-$P$1, piastek5[[#This Row],[mag koskta przed]])</f>
        <v>1</v>
      </c>
      <c r="K45">
        <f>IF(piastek5[[#This Row],[Typ spalania]] = "orzech", piastek5[[#This Row],[mag orzech przed]]-$P$2, piastek5[[#This Row],[mag orzech przed]])</f>
        <v>294</v>
      </c>
      <c r="L45">
        <f>IF(piastek5[[#This Row],[Typ spalania]] = "mial", piastek5[[#This Row],[mag mial przed]]-$P$3, piastek5[[#This Row],[mag mial przed]])</f>
        <v>530</v>
      </c>
    </row>
    <row r="46" spans="1:12" x14ac:dyDescent="0.45">
      <c r="A46">
        <v>188</v>
      </c>
      <c r="B46">
        <v>44</v>
      </c>
      <c r="C46">
        <v>86</v>
      </c>
      <c r="D46">
        <f t="shared" si="0"/>
        <v>44</v>
      </c>
      <c r="E46" s="1">
        <v>41970</v>
      </c>
      <c r="F46">
        <f>J45+piastek5[[#This Row],[Ton kostak]]</f>
        <v>189</v>
      </c>
      <c r="G46">
        <f>K45+piastek5[[#This Row],[Ton orzech]]</f>
        <v>338</v>
      </c>
      <c r="H46">
        <f>L45+piastek5[[#This Row],[Ton mial]]</f>
        <v>616</v>
      </c>
      <c r="I46" t="str">
        <f>IF(piastek5[[#This Row],[mag koskta przed]] &lt; $P$1,IF(piastek5[[#This Row],[mag orzech przed]]&lt;$P$2, IF(piastek5[[#This Row],[mag mial przed]] &lt;$P$3, "-", "mial"), "orzech"),"kostka")</f>
        <v>orzech</v>
      </c>
      <c r="J46">
        <f>IF(piastek5[[#This Row],[Typ spalania]] = "kostka", piastek5[[#This Row],[mag koskta przed]]-$P$1, piastek5[[#This Row],[mag koskta przed]])</f>
        <v>189</v>
      </c>
      <c r="K46">
        <f>IF(piastek5[[#This Row],[Typ spalania]] = "orzech", piastek5[[#This Row],[mag orzech przed]]-$P$2, piastek5[[#This Row],[mag orzech przed]])</f>
        <v>78</v>
      </c>
      <c r="L46">
        <f>IF(piastek5[[#This Row],[Typ spalania]] = "mial", piastek5[[#This Row],[mag mial przed]]-$P$3, piastek5[[#This Row],[mag mial przed]])</f>
        <v>616</v>
      </c>
    </row>
    <row r="47" spans="1:12" x14ac:dyDescent="0.45">
      <c r="A47">
        <v>165</v>
      </c>
      <c r="B47">
        <v>170</v>
      </c>
      <c r="C47">
        <v>62</v>
      </c>
      <c r="D47">
        <f t="shared" si="0"/>
        <v>45</v>
      </c>
      <c r="E47" s="1">
        <v>41971</v>
      </c>
      <c r="F47">
        <f>J46+piastek5[[#This Row],[Ton kostak]]</f>
        <v>354</v>
      </c>
      <c r="G47">
        <f>K46+piastek5[[#This Row],[Ton orzech]]</f>
        <v>248</v>
      </c>
      <c r="H47">
        <f>L46+piastek5[[#This Row],[Ton mial]]</f>
        <v>678</v>
      </c>
      <c r="I47" t="str">
        <f>IF(piastek5[[#This Row],[mag koskta przed]] &lt; $P$1,IF(piastek5[[#This Row],[mag orzech przed]]&lt;$P$2, IF(piastek5[[#This Row],[mag mial przed]] &lt;$P$3, "-", "mial"), "orzech"),"kostka")</f>
        <v>kostka</v>
      </c>
      <c r="J47">
        <f>IF(piastek5[[#This Row],[Typ spalania]] = "kostka", piastek5[[#This Row],[mag koskta przed]]-$P$1, piastek5[[#This Row],[mag koskta przed]])</f>
        <v>154</v>
      </c>
      <c r="K47">
        <f>IF(piastek5[[#This Row],[Typ spalania]] = "orzech", piastek5[[#This Row],[mag orzech przed]]-$P$2, piastek5[[#This Row],[mag orzech przed]])</f>
        <v>248</v>
      </c>
      <c r="L47">
        <f>IF(piastek5[[#This Row],[Typ spalania]] = "mial", piastek5[[#This Row],[mag mial przed]]-$P$3, piastek5[[#This Row],[mag mial przed]])</f>
        <v>678</v>
      </c>
    </row>
    <row r="48" spans="1:12" x14ac:dyDescent="0.45">
      <c r="A48">
        <v>24</v>
      </c>
      <c r="B48">
        <v>94</v>
      </c>
      <c r="C48">
        <v>87</v>
      </c>
      <c r="D48">
        <f t="shared" si="0"/>
        <v>46</v>
      </c>
      <c r="E48" s="1">
        <v>41972</v>
      </c>
      <c r="F48">
        <f>J47+piastek5[[#This Row],[Ton kostak]]</f>
        <v>178</v>
      </c>
      <c r="G48">
        <f>K47+piastek5[[#This Row],[Ton orzech]]</f>
        <v>342</v>
      </c>
      <c r="H48">
        <f>L47+piastek5[[#This Row],[Ton mial]]</f>
        <v>765</v>
      </c>
      <c r="I48" t="str">
        <f>IF(piastek5[[#This Row],[mag koskta przed]] &lt; $P$1,IF(piastek5[[#This Row],[mag orzech przed]]&lt;$P$2, IF(piastek5[[#This Row],[mag mial przed]] &lt;$P$3, "-", "mial"), "orzech"),"kostka")</f>
        <v>orzech</v>
      </c>
      <c r="J48">
        <f>IF(piastek5[[#This Row],[Typ spalania]] = "kostka", piastek5[[#This Row],[mag koskta przed]]-$P$1, piastek5[[#This Row],[mag koskta przed]])</f>
        <v>178</v>
      </c>
      <c r="K48">
        <f>IF(piastek5[[#This Row],[Typ spalania]] = "orzech", piastek5[[#This Row],[mag orzech przed]]-$P$2, piastek5[[#This Row],[mag orzech przed]])</f>
        <v>82</v>
      </c>
      <c r="L48">
        <f>IF(piastek5[[#This Row],[Typ spalania]] = "mial", piastek5[[#This Row],[mag mial przed]]-$P$3, piastek5[[#This Row],[mag mial przed]])</f>
        <v>765</v>
      </c>
    </row>
    <row r="49" spans="1:12" x14ac:dyDescent="0.45">
      <c r="A49">
        <v>0</v>
      </c>
      <c r="B49">
        <v>120</v>
      </c>
      <c r="C49">
        <v>60</v>
      </c>
      <c r="D49">
        <f t="shared" si="0"/>
        <v>47</v>
      </c>
      <c r="E49" s="1">
        <v>41973</v>
      </c>
      <c r="F49">
        <f>J48+piastek5[[#This Row],[Ton kostak]]</f>
        <v>178</v>
      </c>
      <c r="G49">
        <f>K48+piastek5[[#This Row],[Ton orzech]]</f>
        <v>202</v>
      </c>
      <c r="H49">
        <f>L48+piastek5[[#This Row],[Ton mial]]</f>
        <v>825</v>
      </c>
      <c r="I49" t="str">
        <f>IF(piastek5[[#This Row],[mag koskta przed]] &lt; $P$1,IF(piastek5[[#This Row],[mag orzech przed]]&lt;$P$2, IF(piastek5[[#This Row],[mag mial przed]] &lt;$P$3, "-", "mial"), "orzech"),"kostka")</f>
        <v>mial</v>
      </c>
      <c r="J49">
        <f>IF(piastek5[[#This Row],[Typ spalania]] = "kostka", piastek5[[#This Row],[mag koskta przed]]-$P$1, piastek5[[#This Row],[mag koskta przed]])</f>
        <v>178</v>
      </c>
      <c r="K49">
        <f>IF(piastek5[[#This Row],[Typ spalania]] = "orzech", piastek5[[#This Row],[mag orzech przed]]-$P$2, piastek5[[#This Row],[mag orzech przed]])</f>
        <v>202</v>
      </c>
      <c r="L49">
        <f>IF(piastek5[[#This Row],[Typ spalania]] = "mial", piastek5[[#This Row],[mag mial przed]]-$P$3, piastek5[[#This Row],[mag mial przed]])</f>
        <v>505</v>
      </c>
    </row>
    <row r="50" spans="1:12" x14ac:dyDescent="0.45">
      <c r="A50">
        <v>101</v>
      </c>
      <c r="B50">
        <v>53</v>
      </c>
      <c r="C50">
        <v>62</v>
      </c>
      <c r="D50">
        <f t="shared" si="0"/>
        <v>48</v>
      </c>
      <c r="E50" s="1">
        <v>41974</v>
      </c>
      <c r="F50">
        <f>J49+piastek5[[#This Row],[Ton kostak]]</f>
        <v>279</v>
      </c>
      <c r="G50">
        <f>K49+piastek5[[#This Row],[Ton orzech]]</f>
        <v>255</v>
      </c>
      <c r="H50">
        <f>L49+piastek5[[#This Row],[Ton mial]]</f>
        <v>567</v>
      </c>
      <c r="I50" t="str">
        <f>IF(piastek5[[#This Row],[mag koskta przed]] &lt; $P$1,IF(piastek5[[#This Row],[mag orzech przed]]&lt;$P$2, IF(piastek5[[#This Row],[mag mial przed]] &lt;$P$3, "-", "mial"), "orzech"),"kostka")</f>
        <v>kostka</v>
      </c>
      <c r="J50">
        <f>IF(piastek5[[#This Row],[Typ spalania]] = "kostka", piastek5[[#This Row],[mag koskta przed]]-$P$1, piastek5[[#This Row],[mag koskta przed]])</f>
        <v>79</v>
      </c>
      <c r="K50">
        <f>IF(piastek5[[#This Row],[Typ spalania]] = "orzech", piastek5[[#This Row],[mag orzech przed]]-$P$2, piastek5[[#This Row],[mag orzech przed]])</f>
        <v>255</v>
      </c>
      <c r="L50">
        <f>IF(piastek5[[#This Row],[Typ spalania]] = "mial", piastek5[[#This Row],[mag mial przed]]-$P$3, piastek5[[#This Row],[mag mial przed]])</f>
        <v>567</v>
      </c>
    </row>
    <row r="51" spans="1:12" x14ac:dyDescent="0.45">
      <c r="A51">
        <v>67</v>
      </c>
      <c r="B51">
        <v>147</v>
      </c>
      <c r="C51">
        <v>20</v>
      </c>
      <c r="D51">
        <f t="shared" si="0"/>
        <v>49</v>
      </c>
      <c r="E51" s="1">
        <v>41975</v>
      </c>
      <c r="F51">
        <f>J50+piastek5[[#This Row],[Ton kostak]]</f>
        <v>146</v>
      </c>
      <c r="G51">
        <f>K50+piastek5[[#This Row],[Ton orzech]]</f>
        <v>402</v>
      </c>
      <c r="H51">
        <f>L50+piastek5[[#This Row],[Ton mial]]</f>
        <v>587</v>
      </c>
      <c r="I51" t="str">
        <f>IF(piastek5[[#This Row],[mag koskta przed]] &lt; $P$1,IF(piastek5[[#This Row],[mag orzech przed]]&lt;$P$2, IF(piastek5[[#This Row],[mag mial przed]] &lt;$P$3, "-", "mial"), "orzech"),"kostka")</f>
        <v>orzech</v>
      </c>
      <c r="J51">
        <f>IF(piastek5[[#This Row],[Typ spalania]] = "kostka", piastek5[[#This Row],[mag koskta przed]]-$P$1, piastek5[[#This Row],[mag koskta przed]])</f>
        <v>146</v>
      </c>
      <c r="K51">
        <f>IF(piastek5[[#This Row],[Typ spalania]] = "orzech", piastek5[[#This Row],[mag orzech przed]]-$P$2, piastek5[[#This Row],[mag orzech przed]])</f>
        <v>142</v>
      </c>
      <c r="L51">
        <f>IF(piastek5[[#This Row],[Typ spalania]] = "mial", piastek5[[#This Row],[mag mial przed]]-$P$3, piastek5[[#This Row],[mag mial przed]])</f>
        <v>587</v>
      </c>
    </row>
    <row r="52" spans="1:12" x14ac:dyDescent="0.45">
      <c r="A52">
        <v>109</v>
      </c>
      <c r="B52">
        <v>99</v>
      </c>
      <c r="C52">
        <v>70</v>
      </c>
      <c r="D52">
        <f t="shared" si="0"/>
        <v>50</v>
      </c>
      <c r="E52" s="1">
        <v>41976</v>
      </c>
      <c r="F52">
        <f>J51+piastek5[[#This Row],[Ton kostak]]</f>
        <v>255</v>
      </c>
      <c r="G52">
        <f>K51+piastek5[[#This Row],[Ton orzech]]</f>
        <v>241</v>
      </c>
      <c r="H52">
        <f>L51+piastek5[[#This Row],[Ton mial]]</f>
        <v>657</v>
      </c>
      <c r="I52" t="str">
        <f>IF(piastek5[[#This Row],[mag koskta przed]] &lt; $P$1,IF(piastek5[[#This Row],[mag orzech przed]]&lt;$P$2, IF(piastek5[[#This Row],[mag mial przed]] &lt;$P$3, "-", "mial"), "orzech"),"kostka")</f>
        <v>kostka</v>
      </c>
      <c r="J52">
        <f>IF(piastek5[[#This Row],[Typ spalania]] = "kostka", piastek5[[#This Row],[mag koskta przed]]-$P$1, piastek5[[#This Row],[mag koskta przed]])</f>
        <v>55</v>
      </c>
      <c r="K52">
        <f>IF(piastek5[[#This Row],[Typ spalania]] = "orzech", piastek5[[#This Row],[mag orzech przed]]-$P$2, piastek5[[#This Row],[mag orzech przed]])</f>
        <v>241</v>
      </c>
      <c r="L52">
        <f>IF(piastek5[[#This Row],[Typ spalania]] = "mial", piastek5[[#This Row],[mag mial przed]]-$P$3, piastek5[[#This Row],[mag mial przed]])</f>
        <v>657</v>
      </c>
    </row>
    <row r="53" spans="1:12" x14ac:dyDescent="0.45">
      <c r="A53">
        <v>22</v>
      </c>
      <c r="B53">
        <v>16</v>
      </c>
      <c r="C53">
        <v>59</v>
      </c>
      <c r="D53">
        <f t="shared" si="0"/>
        <v>51</v>
      </c>
      <c r="E53" s="1">
        <v>41977</v>
      </c>
      <c r="F53">
        <f>J52+piastek5[[#This Row],[Ton kostak]]</f>
        <v>77</v>
      </c>
      <c r="G53">
        <f>K52+piastek5[[#This Row],[Ton orzech]]</f>
        <v>257</v>
      </c>
      <c r="H53">
        <f>L52+piastek5[[#This Row],[Ton mial]]</f>
        <v>716</v>
      </c>
      <c r="I53" t="str">
        <f>IF(piastek5[[#This Row],[mag koskta przed]] &lt; $P$1,IF(piastek5[[#This Row],[mag orzech przed]]&lt;$P$2, IF(piastek5[[#This Row],[mag mial przed]] &lt;$P$3, "-", "mial"), "orzech"),"kostka")</f>
        <v>mial</v>
      </c>
      <c r="J53">
        <f>IF(piastek5[[#This Row],[Typ spalania]] = "kostka", piastek5[[#This Row],[mag koskta przed]]-$P$1, piastek5[[#This Row],[mag koskta przed]])</f>
        <v>77</v>
      </c>
      <c r="K53">
        <f>IF(piastek5[[#This Row],[Typ spalania]] = "orzech", piastek5[[#This Row],[mag orzech przed]]-$P$2, piastek5[[#This Row],[mag orzech przed]])</f>
        <v>257</v>
      </c>
      <c r="L53">
        <f>IF(piastek5[[#This Row],[Typ spalania]] = "mial", piastek5[[#This Row],[mag mial przed]]-$P$3, piastek5[[#This Row],[mag mial przed]])</f>
        <v>396</v>
      </c>
    </row>
    <row r="54" spans="1:12" x14ac:dyDescent="0.45">
      <c r="A54">
        <v>5</v>
      </c>
      <c r="B54">
        <v>91</v>
      </c>
      <c r="C54">
        <v>73</v>
      </c>
      <c r="D54">
        <f t="shared" si="0"/>
        <v>52</v>
      </c>
      <c r="E54" s="1">
        <v>41978</v>
      </c>
      <c r="F54">
        <f>J53+piastek5[[#This Row],[Ton kostak]]</f>
        <v>82</v>
      </c>
      <c r="G54">
        <f>K53+piastek5[[#This Row],[Ton orzech]]</f>
        <v>348</v>
      </c>
      <c r="H54">
        <f>L53+piastek5[[#This Row],[Ton mial]]</f>
        <v>469</v>
      </c>
      <c r="I54" t="str">
        <f>IF(piastek5[[#This Row],[mag koskta przed]] &lt; $P$1,IF(piastek5[[#This Row],[mag orzech przed]]&lt;$P$2, IF(piastek5[[#This Row],[mag mial przed]] &lt;$P$3, "-", "mial"), "orzech"),"kostka")</f>
        <v>orzech</v>
      </c>
      <c r="J54">
        <f>IF(piastek5[[#This Row],[Typ spalania]] = "kostka", piastek5[[#This Row],[mag koskta przed]]-$P$1, piastek5[[#This Row],[mag koskta przed]])</f>
        <v>82</v>
      </c>
      <c r="K54">
        <f>IF(piastek5[[#This Row],[Typ spalania]] = "orzech", piastek5[[#This Row],[mag orzech przed]]-$P$2, piastek5[[#This Row],[mag orzech przed]])</f>
        <v>88</v>
      </c>
      <c r="L54">
        <f>IF(piastek5[[#This Row],[Typ spalania]] = "mial", piastek5[[#This Row],[mag mial przed]]-$P$3, piastek5[[#This Row],[mag mial przed]])</f>
        <v>469</v>
      </c>
    </row>
    <row r="55" spans="1:12" x14ac:dyDescent="0.45">
      <c r="A55">
        <v>105</v>
      </c>
      <c r="B55">
        <v>154</v>
      </c>
      <c r="C55">
        <v>48</v>
      </c>
      <c r="D55">
        <f t="shared" si="0"/>
        <v>53</v>
      </c>
      <c r="E55" s="1">
        <v>41979</v>
      </c>
      <c r="F55">
        <f>J54+piastek5[[#This Row],[Ton kostak]]</f>
        <v>187</v>
      </c>
      <c r="G55">
        <f>K54+piastek5[[#This Row],[Ton orzech]]</f>
        <v>242</v>
      </c>
      <c r="H55">
        <f>L54+piastek5[[#This Row],[Ton mial]]</f>
        <v>517</v>
      </c>
      <c r="I55" t="str">
        <f>IF(piastek5[[#This Row],[mag koskta przed]] &lt; $P$1,IF(piastek5[[#This Row],[mag orzech przed]]&lt;$P$2, IF(piastek5[[#This Row],[mag mial przed]] &lt;$P$3, "-", "mial"), "orzech"),"kostka")</f>
        <v>mial</v>
      </c>
      <c r="J55">
        <f>IF(piastek5[[#This Row],[Typ spalania]] = "kostka", piastek5[[#This Row],[mag koskta przed]]-$P$1, piastek5[[#This Row],[mag koskta przed]])</f>
        <v>187</v>
      </c>
      <c r="K55">
        <f>IF(piastek5[[#This Row],[Typ spalania]] = "orzech", piastek5[[#This Row],[mag orzech przed]]-$P$2, piastek5[[#This Row],[mag orzech przed]])</f>
        <v>242</v>
      </c>
      <c r="L55">
        <f>IF(piastek5[[#This Row],[Typ spalania]] = "mial", piastek5[[#This Row],[mag mial przed]]-$P$3, piastek5[[#This Row],[mag mial przed]])</f>
        <v>197</v>
      </c>
    </row>
    <row r="56" spans="1:12" x14ac:dyDescent="0.45">
      <c r="A56">
        <v>108</v>
      </c>
      <c r="B56">
        <v>5</v>
      </c>
      <c r="C56">
        <v>71</v>
      </c>
      <c r="D56">
        <f t="shared" si="0"/>
        <v>54</v>
      </c>
      <c r="E56" s="1">
        <v>41980</v>
      </c>
      <c r="F56">
        <f>J55+piastek5[[#This Row],[Ton kostak]]</f>
        <v>295</v>
      </c>
      <c r="G56">
        <f>K55+piastek5[[#This Row],[Ton orzech]]</f>
        <v>247</v>
      </c>
      <c r="H56">
        <f>L55+piastek5[[#This Row],[Ton mial]]</f>
        <v>268</v>
      </c>
      <c r="I56" t="str">
        <f>IF(piastek5[[#This Row],[mag koskta przed]] &lt; $P$1,IF(piastek5[[#This Row],[mag orzech przed]]&lt;$P$2, IF(piastek5[[#This Row],[mag mial przed]] &lt;$P$3, "-", "mial"), "orzech"),"kostka")</f>
        <v>kostka</v>
      </c>
      <c r="J56">
        <f>IF(piastek5[[#This Row],[Typ spalania]] = "kostka", piastek5[[#This Row],[mag koskta przed]]-$P$1, piastek5[[#This Row],[mag koskta przed]])</f>
        <v>95</v>
      </c>
      <c r="K56">
        <f>IF(piastek5[[#This Row],[Typ spalania]] = "orzech", piastek5[[#This Row],[mag orzech przed]]-$P$2, piastek5[[#This Row],[mag orzech przed]])</f>
        <v>247</v>
      </c>
      <c r="L56">
        <f>IF(piastek5[[#This Row],[Typ spalania]] = "mial", piastek5[[#This Row],[mag mial przed]]-$P$3, piastek5[[#This Row],[mag mial przed]])</f>
        <v>268</v>
      </c>
    </row>
    <row r="57" spans="1:12" x14ac:dyDescent="0.45">
      <c r="A57">
        <v>64</v>
      </c>
      <c r="B57">
        <v>37</v>
      </c>
      <c r="C57">
        <v>89</v>
      </c>
      <c r="D57">
        <f t="shared" si="0"/>
        <v>55</v>
      </c>
      <c r="E57" s="1">
        <v>41981</v>
      </c>
      <c r="F57">
        <f>J56+piastek5[[#This Row],[Ton kostak]]</f>
        <v>159</v>
      </c>
      <c r="G57">
        <f>K56+piastek5[[#This Row],[Ton orzech]]</f>
        <v>284</v>
      </c>
      <c r="H57">
        <f>L56+piastek5[[#This Row],[Ton mial]]</f>
        <v>357</v>
      </c>
      <c r="I57" t="str">
        <f>IF(piastek5[[#This Row],[mag koskta przed]] &lt; $P$1,IF(piastek5[[#This Row],[mag orzech przed]]&lt;$P$2, IF(piastek5[[#This Row],[mag mial przed]] &lt;$P$3, "-", "mial"), "orzech"),"kostka")</f>
        <v>orzech</v>
      </c>
      <c r="J57">
        <f>IF(piastek5[[#This Row],[Typ spalania]] = "kostka", piastek5[[#This Row],[mag koskta przed]]-$P$1, piastek5[[#This Row],[mag koskta przed]])</f>
        <v>159</v>
      </c>
      <c r="K57">
        <f>IF(piastek5[[#This Row],[Typ spalania]] = "orzech", piastek5[[#This Row],[mag orzech przed]]-$P$2, piastek5[[#This Row],[mag orzech przed]])</f>
        <v>24</v>
      </c>
      <c r="L57">
        <f>IF(piastek5[[#This Row],[Typ spalania]] = "mial", piastek5[[#This Row],[mag mial przed]]-$P$3, piastek5[[#This Row],[mag mial przed]])</f>
        <v>357</v>
      </c>
    </row>
    <row r="58" spans="1:12" x14ac:dyDescent="0.45">
      <c r="A58">
        <v>114</v>
      </c>
      <c r="B58">
        <v>140</v>
      </c>
      <c r="C58">
        <v>36</v>
      </c>
      <c r="D58">
        <f t="shared" si="0"/>
        <v>56</v>
      </c>
      <c r="E58" s="1">
        <v>41982</v>
      </c>
      <c r="F58">
        <f>J57+piastek5[[#This Row],[Ton kostak]]</f>
        <v>273</v>
      </c>
      <c r="G58">
        <f>K57+piastek5[[#This Row],[Ton orzech]]</f>
        <v>164</v>
      </c>
      <c r="H58">
        <f>L57+piastek5[[#This Row],[Ton mial]]</f>
        <v>393</v>
      </c>
      <c r="I58" t="str">
        <f>IF(piastek5[[#This Row],[mag koskta przed]] &lt; $P$1,IF(piastek5[[#This Row],[mag orzech przed]]&lt;$P$2, IF(piastek5[[#This Row],[mag mial przed]] &lt;$P$3, "-", "mial"), "orzech"),"kostka")</f>
        <v>kostka</v>
      </c>
      <c r="J58">
        <f>IF(piastek5[[#This Row],[Typ spalania]] = "kostka", piastek5[[#This Row],[mag koskta przed]]-$P$1, piastek5[[#This Row],[mag koskta przed]])</f>
        <v>73</v>
      </c>
      <c r="K58">
        <f>IF(piastek5[[#This Row],[Typ spalania]] = "orzech", piastek5[[#This Row],[mag orzech przed]]-$P$2, piastek5[[#This Row],[mag orzech przed]])</f>
        <v>164</v>
      </c>
      <c r="L58">
        <f>IF(piastek5[[#This Row],[Typ spalania]] = "mial", piastek5[[#This Row],[mag mial przed]]-$P$3, piastek5[[#This Row],[mag mial przed]])</f>
        <v>393</v>
      </c>
    </row>
    <row r="59" spans="1:12" x14ac:dyDescent="0.45">
      <c r="A59">
        <v>147</v>
      </c>
      <c r="B59">
        <v>140</v>
      </c>
      <c r="C59">
        <v>61</v>
      </c>
      <c r="D59">
        <f t="shared" si="0"/>
        <v>57</v>
      </c>
      <c r="E59" s="1">
        <v>41983</v>
      </c>
      <c r="F59">
        <f>J58+piastek5[[#This Row],[Ton kostak]]</f>
        <v>220</v>
      </c>
      <c r="G59">
        <f>K58+piastek5[[#This Row],[Ton orzech]]</f>
        <v>304</v>
      </c>
      <c r="H59">
        <f>L58+piastek5[[#This Row],[Ton mial]]</f>
        <v>454</v>
      </c>
      <c r="I59" t="str">
        <f>IF(piastek5[[#This Row],[mag koskta przed]] &lt; $P$1,IF(piastek5[[#This Row],[mag orzech przed]]&lt;$P$2, IF(piastek5[[#This Row],[mag mial przed]] &lt;$P$3, "-", "mial"), "orzech"),"kostka")</f>
        <v>kostka</v>
      </c>
      <c r="J59">
        <f>IF(piastek5[[#This Row],[Typ spalania]] = "kostka", piastek5[[#This Row],[mag koskta przed]]-$P$1, piastek5[[#This Row],[mag koskta przed]])</f>
        <v>20</v>
      </c>
      <c r="K59">
        <f>IF(piastek5[[#This Row],[Typ spalania]] = "orzech", piastek5[[#This Row],[mag orzech przed]]-$P$2, piastek5[[#This Row],[mag orzech przed]])</f>
        <v>304</v>
      </c>
      <c r="L59">
        <f>IF(piastek5[[#This Row],[Typ spalania]] = "mial", piastek5[[#This Row],[mag mial przed]]-$P$3, piastek5[[#This Row],[mag mial przed]])</f>
        <v>454</v>
      </c>
    </row>
    <row r="60" spans="1:12" x14ac:dyDescent="0.45">
      <c r="A60">
        <v>69</v>
      </c>
      <c r="B60">
        <v>120</v>
      </c>
      <c r="C60">
        <v>52</v>
      </c>
      <c r="D60">
        <f t="shared" si="0"/>
        <v>58</v>
      </c>
      <c r="E60" s="1">
        <v>41984</v>
      </c>
      <c r="F60">
        <f>J59+piastek5[[#This Row],[Ton kostak]]</f>
        <v>89</v>
      </c>
      <c r="G60">
        <f>K59+piastek5[[#This Row],[Ton orzech]]</f>
        <v>424</v>
      </c>
      <c r="H60">
        <f>L59+piastek5[[#This Row],[Ton mial]]</f>
        <v>506</v>
      </c>
      <c r="I60" t="str">
        <f>IF(piastek5[[#This Row],[mag koskta przed]] &lt; $P$1,IF(piastek5[[#This Row],[mag orzech przed]]&lt;$P$2, IF(piastek5[[#This Row],[mag mial przed]] &lt;$P$3, "-", "mial"), "orzech"),"kostka")</f>
        <v>orzech</v>
      </c>
      <c r="J60">
        <f>IF(piastek5[[#This Row],[Typ spalania]] = "kostka", piastek5[[#This Row],[mag koskta przed]]-$P$1, piastek5[[#This Row],[mag koskta przed]])</f>
        <v>89</v>
      </c>
      <c r="K60">
        <f>IF(piastek5[[#This Row],[Typ spalania]] = "orzech", piastek5[[#This Row],[mag orzech przed]]-$P$2, piastek5[[#This Row],[mag orzech przed]])</f>
        <v>164</v>
      </c>
      <c r="L60">
        <f>IF(piastek5[[#This Row],[Typ spalania]] = "mial", piastek5[[#This Row],[mag mial przed]]-$P$3, piastek5[[#This Row],[mag mial przed]])</f>
        <v>506</v>
      </c>
    </row>
    <row r="61" spans="1:12" x14ac:dyDescent="0.45">
      <c r="A61">
        <v>101</v>
      </c>
      <c r="B61">
        <v>39</v>
      </c>
      <c r="C61">
        <v>10</v>
      </c>
      <c r="D61">
        <f t="shared" si="0"/>
        <v>59</v>
      </c>
      <c r="E61" s="1">
        <v>41985</v>
      </c>
      <c r="F61">
        <f>J60+piastek5[[#This Row],[Ton kostak]]</f>
        <v>190</v>
      </c>
      <c r="G61">
        <f>K60+piastek5[[#This Row],[Ton orzech]]</f>
        <v>203</v>
      </c>
      <c r="H61">
        <f>L60+piastek5[[#This Row],[Ton mial]]</f>
        <v>516</v>
      </c>
      <c r="I61" t="str">
        <f>IF(piastek5[[#This Row],[mag koskta przed]] &lt; $P$1,IF(piastek5[[#This Row],[mag orzech przed]]&lt;$P$2, IF(piastek5[[#This Row],[mag mial przed]] &lt;$P$3, "-", "mial"), "orzech"),"kostka")</f>
        <v>mial</v>
      </c>
      <c r="J61">
        <f>IF(piastek5[[#This Row],[Typ spalania]] = "kostka", piastek5[[#This Row],[mag koskta przed]]-$P$1, piastek5[[#This Row],[mag koskta przed]])</f>
        <v>190</v>
      </c>
      <c r="K61">
        <f>IF(piastek5[[#This Row],[Typ spalania]] = "orzech", piastek5[[#This Row],[mag orzech przed]]-$P$2, piastek5[[#This Row],[mag orzech przed]])</f>
        <v>203</v>
      </c>
      <c r="L61">
        <f>IF(piastek5[[#This Row],[Typ spalania]] = "mial", piastek5[[#This Row],[mag mial przed]]-$P$3, piastek5[[#This Row],[mag mial przed]])</f>
        <v>196</v>
      </c>
    </row>
    <row r="62" spans="1:12" x14ac:dyDescent="0.45">
      <c r="A62">
        <v>158</v>
      </c>
      <c r="B62">
        <v>36</v>
      </c>
      <c r="C62">
        <v>79</v>
      </c>
      <c r="D62">
        <f t="shared" si="0"/>
        <v>60</v>
      </c>
      <c r="E62" s="1">
        <v>41986</v>
      </c>
      <c r="F62">
        <f>J61+piastek5[[#This Row],[Ton kostak]]</f>
        <v>348</v>
      </c>
      <c r="G62">
        <f>K61+piastek5[[#This Row],[Ton orzech]]</f>
        <v>239</v>
      </c>
      <c r="H62">
        <f>L61+piastek5[[#This Row],[Ton mial]]</f>
        <v>275</v>
      </c>
      <c r="I62" t="str">
        <f>IF(piastek5[[#This Row],[mag koskta przed]] &lt; $P$1,IF(piastek5[[#This Row],[mag orzech przed]]&lt;$P$2, IF(piastek5[[#This Row],[mag mial przed]] &lt;$P$3, "-", "mial"), "orzech"),"kostka")</f>
        <v>kostka</v>
      </c>
      <c r="J62">
        <f>IF(piastek5[[#This Row],[Typ spalania]] = "kostka", piastek5[[#This Row],[mag koskta przed]]-$P$1, piastek5[[#This Row],[mag koskta przed]])</f>
        <v>148</v>
      </c>
      <c r="K62">
        <f>IF(piastek5[[#This Row],[Typ spalania]] = "orzech", piastek5[[#This Row],[mag orzech przed]]-$P$2, piastek5[[#This Row],[mag orzech przed]])</f>
        <v>239</v>
      </c>
      <c r="L62">
        <f>IF(piastek5[[#This Row],[Typ spalania]] = "mial", piastek5[[#This Row],[mag mial przed]]-$P$3, piastek5[[#This Row],[mag mial przed]])</f>
        <v>275</v>
      </c>
    </row>
    <row r="63" spans="1:12" x14ac:dyDescent="0.45">
      <c r="A63">
        <v>79</v>
      </c>
      <c r="B63">
        <v>105</v>
      </c>
      <c r="C63">
        <v>73</v>
      </c>
      <c r="D63">
        <f t="shared" si="0"/>
        <v>61</v>
      </c>
      <c r="E63" s="1">
        <v>41987</v>
      </c>
      <c r="F63">
        <f>J62+piastek5[[#This Row],[Ton kostak]]</f>
        <v>227</v>
      </c>
      <c r="G63">
        <f>K62+piastek5[[#This Row],[Ton orzech]]</f>
        <v>344</v>
      </c>
      <c r="H63">
        <f>L62+piastek5[[#This Row],[Ton mial]]</f>
        <v>348</v>
      </c>
      <c r="I63" t="str">
        <f>IF(piastek5[[#This Row],[mag koskta przed]] &lt; $P$1,IF(piastek5[[#This Row],[mag orzech przed]]&lt;$P$2, IF(piastek5[[#This Row],[mag mial przed]] &lt;$P$3, "-", "mial"), "orzech"),"kostka")</f>
        <v>kostka</v>
      </c>
      <c r="J63">
        <f>IF(piastek5[[#This Row],[Typ spalania]] = "kostka", piastek5[[#This Row],[mag koskta przed]]-$P$1, piastek5[[#This Row],[mag koskta przed]])</f>
        <v>27</v>
      </c>
      <c r="K63">
        <f>IF(piastek5[[#This Row],[Typ spalania]] = "orzech", piastek5[[#This Row],[mag orzech przed]]-$P$2, piastek5[[#This Row],[mag orzech przed]])</f>
        <v>344</v>
      </c>
      <c r="L63">
        <f>IF(piastek5[[#This Row],[Typ spalania]] = "mial", piastek5[[#This Row],[mag mial przed]]-$P$3, piastek5[[#This Row],[mag mial przed]])</f>
        <v>348</v>
      </c>
    </row>
    <row r="64" spans="1:12" x14ac:dyDescent="0.45">
      <c r="A64">
        <v>5</v>
      </c>
      <c r="B64">
        <v>24</v>
      </c>
      <c r="C64">
        <v>43</v>
      </c>
      <c r="D64">
        <f t="shared" si="0"/>
        <v>62</v>
      </c>
      <c r="E64" s="1">
        <v>41988</v>
      </c>
      <c r="F64">
        <f>J63+piastek5[[#This Row],[Ton kostak]]</f>
        <v>32</v>
      </c>
      <c r="G64">
        <f>K63+piastek5[[#This Row],[Ton orzech]]</f>
        <v>368</v>
      </c>
      <c r="H64">
        <f>L63+piastek5[[#This Row],[Ton mial]]</f>
        <v>391</v>
      </c>
      <c r="I64" t="str">
        <f>IF(piastek5[[#This Row],[mag koskta przed]] &lt; $P$1,IF(piastek5[[#This Row],[mag orzech przed]]&lt;$P$2, IF(piastek5[[#This Row],[mag mial przed]] &lt;$P$3, "-", "mial"), "orzech"),"kostka")</f>
        <v>orzech</v>
      </c>
      <c r="J64">
        <f>IF(piastek5[[#This Row],[Typ spalania]] = "kostka", piastek5[[#This Row],[mag koskta przed]]-$P$1, piastek5[[#This Row],[mag koskta przed]])</f>
        <v>32</v>
      </c>
      <c r="K64">
        <f>IF(piastek5[[#This Row],[Typ spalania]] = "orzech", piastek5[[#This Row],[mag orzech przed]]-$P$2, piastek5[[#This Row],[mag orzech przed]])</f>
        <v>108</v>
      </c>
      <c r="L64">
        <f>IF(piastek5[[#This Row],[Typ spalania]] = "mial", piastek5[[#This Row],[mag mial przed]]-$P$3, piastek5[[#This Row],[mag mial przed]])</f>
        <v>391</v>
      </c>
    </row>
    <row r="65" spans="1:12" x14ac:dyDescent="0.45">
      <c r="A65">
        <v>68</v>
      </c>
      <c r="B65">
        <v>112</v>
      </c>
      <c r="C65">
        <v>25</v>
      </c>
      <c r="D65">
        <f t="shared" si="0"/>
        <v>63</v>
      </c>
      <c r="E65" s="1">
        <v>41989</v>
      </c>
      <c r="F65">
        <f>J64+piastek5[[#This Row],[Ton kostak]]</f>
        <v>100</v>
      </c>
      <c r="G65">
        <f>K64+piastek5[[#This Row],[Ton orzech]]</f>
        <v>220</v>
      </c>
      <c r="H65">
        <f>L64+piastek5[[#This Row],[Ton mial]]</f>
        <v>416</v>
      </c>
      <c r="I65" t="str">
        <f>IF(piastek5[[#This Row],[mag koskta przed]] &lt; $P$1,IF(piastek5[[#This Row],[mag orzech przed]]&lt;$P$2, IF(piastek5[[#This Row],[mag mial przed]] &lt;$P$3, "-", "mial"), "orzech"),"kostka")</f>
        <v>mial</v>
      </c>
      <c r="J65">
        <f>IF(piastek5[[#This Row],[Typ spalania]] = "kostka", piastek5[[#This Row],[mag koskta przed]]-$P$1, piastek5[[#This Row],[mag koskta przed]])</f>
        <v>100</v>
      </c>
      <c r="K65">
        <f>IF(piastek5[[#This Row],[Typ spalania]] = "orzech", piastek5[[#This Row],[mag orzech przed]]-$P$2, piastek5[[#This Row],[mag orzech przed]])</f>
        <v>220</v>
      </c>
      <c r="L65">
        <f>IF(piastek5[[#This Row],[Typ spalania]] = "mial", piastek5[[#This Row],[mag mial przed]]-$P$3, piastek5[[#This Row],[mag mial przed]])</f>
        <v>96</v>
      </c>
    </row>
    <row r="66" spans="1:12" x14ac:dyDescent="0.45">
      <c r="A66">
        <v>37</v>
      </c>
      <c r="B66">
        <v>57</v>
      </c>
      <c r="C66">
        <v>81</v>
      </c>
      <c r="D66">
        <f t="shared" si="0"/>
        <v>64</v>
      </c>
      <c r="E66" s="1">
        <v>41990</v>
      </c>
      <c r="F66">
        <f>J65+piastek5[[#This Row],[Ton kostak]]</f>
        <v>137</v>
      </c>
      <c r="G66">
        <f>K65+piastek5[[#This Row],[Ton orzech]]</f>
        <v>277</v>
      </c>
      <c r="H66">
        <f>L65+piastek5[[#This Row],[Ton mial]]</f>
        <v>177</v>
      </c>
      <c r="I66" t="str">
        <f>IF(piastek5[[#This Row],[mag koskta przed]] &lt; $P$1,IF(piastek5[[#This Row],[mag orzech przed]]&lt;$P$2, IF(piastek5[[#This Row],[mag mial przed]] &lt;$P$3, "-", "mial"), "orzech"),"kostka")</f>
        <v>orzech</v>
      </c>
      <c r="J66">
        <f>IF(piastek5[[#This Row],[Typ spalania]] = "kostka", piastek5[[#This Row],[mag koskta przed]]-$P$1, piastek5[[#This Row],[mag koskta przed]])</f>
        <v>137</v>
      </c>
      <c r="K66">
        <f>IF(piastek5[[#This Row],[Typ spalania]] = "orzech", piastek5[[#This Row],[mag orzech przed]]-$P$2, piastek5[[#This Row],[mag orzech przed]])</f>
        <v>17</v>
      </c>
      <c r="L66">
        <f>IF(piastek5[[#This Row],[Typ spalania]] = "mial", piastek5[[#This Row],[mag mial przed]]-$P$3, piastek5[[#This Row],[mag mial przed]])</f>
        <v>177</v>
      </c>
    </row>
    <row r="67" spans="1:12" x14ac:dyDescent="0.45">
      <c r="A67">
        <v>188</v>
      </c>
      <c r="B67">
        <v>28</v>
      </c>
      <c r="C67">
        <v>7</v>
      </c>
      <c r="D67">
        <f t="shared" si="0"/>
        <v>65</v>
      </c>
      <c r="E67" s="1">
        <v>41991</v>
      </c>
      <c r="F67">
        <f>J66+piastek5[[#This Row],[Ton kostak]]</f>
        <v>325</v>
      </c>
      <c r="G67">
        <f>K66+piastek5[[#This Row],[Ton orzech]]</f>
        <v>45</v>
      </c>
      <c r="H67">
        <f>L66+piastek5[[#This Row],[Ton mial]]</f>
        <v>184</v>
      </c>
      <c r="I67" t="str">
        <f>IF(piastek5[[#This Row],[mag koskta przed]] &lt; $P$1,IF(piastek5[[#This Row],[mag orzech przed]]&lt;$P$2, IF(piastek5[[#This Row],[mag mial przed]] &lt;$P$3, "-", "mial"), "orzech"),"kostka")</f>
        <v>kostka</v>
      </c>
      <c r="J67">
        <f>IF(piastek5[[#This Row],[Typ spalania]] = "kostka", piastek5[[#This Row],[mag koskta przed]]-$P$1, piastek5[[#This Row],[mag koskta przed]])</f>
        <v>125</v>
      </c>
      <c r="K67">
        <f>IF(piastek5[[#This Row],[Typ spalania]] = "orzech", piastek5[[#This Row],[mag orzech przed]]-$P$2, piastek5[[#This Row],[mag orzech przed]])</f>
        <v>45</v>
      </c>
      <c r="L67">
        <f>IF(piastek5[[#This Row],[Typ spalania]] = "mial", piastek5[[#This Row],[mag mial przed]]-$P$3, piastek5[[#This Row],[mag mial przed]])</f>
        <v>184</v>
      </c>
    </row>
    <row r="68" spans="1:12" x14ac:dyDescent="0.45">
      <c r="A68">
        <v>167</v>
      </c>
      <c r="B68">
        <v>41</v>
      </c>
      <c r="C68">
        <v>45</v>
      </c>
      <c r="D68">
        <f t="shared" si="0"/>
        <v>66</v>
      </c>
      <c r="E68" s="1">
        <v>41992</v>
      </c>
      <c r="F68">
        <f>J67+piastek5[[#This Row],[Ton kostak]]</f>
        <v>292</v>
      </c>
      <c r="G68">
        <f>K67+piastek5[[#This Row],[Ton orzech]]</f>
        <v>86</v>
      </c>
      <c r="H68">
        <f>L67+piastek5[[#This Row],[Ton mial]]</f>
        <v>229</v>
      </c>
      <c r="I68" t="str">
        <f>IF(piastek5[[#This Row],[mag koskta przed]] &lt; $P$1,IF(piastek5[[#This Row],[mag orzech przed]]&lt;$P$2, IF(piastek5[[#This Row],[mag mial przed]] &lt;$P$3, "-", "mial"), "orzech"),"kostka")</f>
        <v>kostka</v>
      </c>
      <c r="J68">
        <f>IF(piastek5[[#This Row],[Typ spalania]] = "kostka", piastek5[[#This Row],[mag koskta przed]]-$P$1, piastek5[[#This Row],[mag koskta przed]])</f>
        <v>92</v>
      </c>
      <c r="K68">
        <f>IF(piastek5[[#This Row],[Typ spalania]] = "orzech", piastek5[[#This Row],[mag orzech przed]]-$P$2, piastek5[[#This Row],[mag orzech przed]])</f>
        <v>86</v>
      </c>
      <c r="L68">
        <f>IF(piastek5[[#This Row],[Typ spalania]] = "mial", piastek5[[#This Row],[mag mial przed]]-$P$3, piastek5[[#This Row],[mag mial przed]])</f>
        <v>229</v>
      </c>
    </row>
    <row r="69" spans="1:12" x14ac:dyDescent="0.45">
      <c r="A69">
        <v>197</v>
      </c>
      <c r="B69">
        <v>82</v>
      </c>
      <c r="C69">
        <v>43</v>
      </c>
      <c r="D69">
        <f t="shared" ref="D69:D132" si="1">D68+1</f>
        <v>67</v>
      </c>
      <c r="E69" s="1">
        <v>41993</v>
      </c>
      <c r="F69">
        <f>J68+piastek5[[#This Row],[Ton kostak]]</f>
        <v>289</v>
      </c>
      <c r="G69">
        <f>K68+piastek5[[#This Row],[Ton orzech]]</f>
        <v>168</v>
      </c>
      <c r="H69">
        <f>L68+piastek5[[#This Row],[Ton mial]]</f>
        <v>272</v>
      </c>
      <c r="I69" t="str">
        <f>IF(piastek5[[#This Row],[mag koskta przed]] &lt; $P$1,IF(piastek5[[#This Row],[mag orzech przed]]&lt;$P$2, IF(piastek5[[#This Row],[mag mial przed]] &lt;$P$3, "-", "mial"), "orzech"),"kostka")</f>
        <v>kostka</v>
      </c>
      <c r="J69">
        <f>IF(piastek5[[#This Row],[Typ spalania]] = "kostka", piastek5[[#This Row],[mag koskta przed]]-$P$1, piastek5[[#This Row],[mag koskta przed]])</f>
        <v>89</v>
      </c>
      <c r="K69">
        <f>IF(piastek5[[#This Row],[Typ spalania]] = "orzech", piastek5[[#This Row],[mag orzech przed]]-$P$2, piastek5[[#This Row],[mag orzech przed]])</f>
        <v>168</v>
      </c>
      <c r="L69">
        <f>IF(piastek5[[#This Row],[Typ spalania]] = "mial", piastek5[[#This Row],[mag mial przed]]-$P$3, piastek5[[#This Row],[mag mial przed]])</f>
        <v>272</v>
      </c>
    </row>
    <row r="70" spans="1:12" x14ac:dyDescent="0.45">
      <c r="A70">
        <v>54</v>
      </c>
      <c r="B70">
        <v>130</v>
      </c>
      <c r="C70">
        <v>50</v>
      </c>
      <c r="D70">
        <f t="shared" si="1"/>
        <v>68</v>
      </c>
      <c r="E70" s="1">
        <v>41994</v>
      </c>
      <c r="F70">
        <f>J69+piastek5[[#This Row],[Ton kostak]]</f>
        <v>143</v>
      </c>
      <c r="G70">
        <f>K69+piastek5[[#This Row],[Ton orzech]]</f>
        <v>298</v>
      </c>
      <c r="H70">
        <f>L69+piastek5[[#This Row],[Ton mial]]</f>
        <v>322</v>
      </c>
      <c r="I70" t="str">
        <f>IF(piastek5[[#This Row],[mag koskta przed]] &lt; $P$1,IF(piastek5[[#This Row],[mag orzech przed]]&lt;$P$2, IF(piastek5[[#This Row],[mag mial przed]] &lt;$P$3, "-", "mial"), "orzech"),"kostka")</f>
        <v>orzech</v>
      </c>
      <c r="J70">
        <f>IF(piastek5[[#This Row],[Typ spalania]] = "kostka", piastek5[[#This Row],[mag koskta przed]]-$P$1, piastek5[[#This Row],[mag koskta przed]])</f>
        <v>143</v>
      </c>
      <c r="K70">
        <f>IF(piastek5[[#This Row],[Typ spalania]] = "orzech", piastek5[[#This Row],[mag orzech przed]]-$P$2, piastek5[[#This Row],[mag orzech przed]])</f>
        <v>38</v>
      </c>
      <c r="L70">
        <f>IF(piastek5[[#This Row],[Typ spalania]] = "mial", piastek5[[#This Row],[mag mial przed]]-$P$3, piastek5[[#This Row],[mag mial przed]])</f>
        <v>322</v>
      </c>
    </row>
    <row r="71" spans="1:12" x14ac:dyDescent="0.45">
      <c r="A71">
        <v>19</v>
      </c>
      <c r="B71">
        <v>153</v>
      </c>
      <c r="C71">
        <v>65</v>
      </c>
      <c r="D71">
        <f t="shared" si="1"/>
        <v>69</v>
      </c>
      <c r="E71" s="1">
        <v>41995</v>
      </c>
      <c r="F71">
        <f>J70+piastek5[[#This Row],[Ton kostak]]</f>
        <v>162</v>
      </c>
      <c r="G71">
        <f>K70+piastek5[[#This Row],[Ton orzech]]</f>
        <v>191</v>
      </c>
      <c r="H71">
        <f>L70+piastek5[[#This Row],[Ton mial]]</f>
        <v>387</v>
      </c>
      <c r="I71" t="str">
        <f>IF(piastek5[[#This Row],[mag koskta przed]] &lt; $P$1,IF(piastek5[[#This Row],[mag orzech przed]]&lt;$P$2, IF(piastek5[[#This Row],[mag mial przed]] &lt;$P$3, "-", "mial"), "orzech"),"kostka")</f>
        <v>mial</v>
      </c>
      <c r="J71">
        <f>IF(piastek5[[#This Row],[Typ spalania]] = "kostka", piastek5[[#This Row],[mag koskta przed]]-$P$1, piastek5[[#This Row],[mag koskta przed]])</f>
        <v>162</v>
      </c>
      <c r="K71">
        <f>IF(piastek5[[#This Row],[Typ spalania]] = "orzech", piastek5[[#This Row],[mag orzech przed]]-$P$2, piastek5[[#This Row],[mag orzech przed]])</f>
        <v>191</v>
      </c>
      <c r="L71">
        <f>IF(piastek5[[#This Row],[Typ spalania]] = "mial", piastek5[[#This Row],[mag mial przed]]-$P$3, piastek5[[#This Row],[mag mial przed]])</f>
        <v>67</v>
      </c>
    </row>
    <row r="72" spans="1:12" x14ac:dyDescent="0.45">
      <c r="A72">
        <v>27</v>
      </c>
      <c r="B72">
        <v>160</v>
      </c>
      <c r="C72">
        <v>81</v>
      </c>
      <c r="D72">
        <f t="shared" si="1"/>
        <v>70</v>
      </c>
      <c r="E72" s="1">
        <v>41996</v>
      </c>
      <c r="F72">
        <f>J71+piastek5[[#This Row],[Ton kostak]]</f>
        <v>189</v>
      </c>
      <c r="G72">
        <f>K71+piastek5[[#This Row],[Ton orzech]]</f>
        <v>351</v>
      </c>
      <c r="H72">
        <f>L71+piastek5[[#This Row],[Ton mial]]</f>
        <v>148</v>
      </c>
      <c r="I72" t="str">
        <f>IF(piastek5[[#This Row],[mag koskta przed]] &lt; $P$1,IF(piastek5[[#This Row],[mag orzech przed]]&lt;$P$2, IF(piastek5[[#This Row],[mag mial przed]] &lt;$P$3, "-", "mial"), "orzech"),"kostka")</f>
        <v>orzech</v>
      </c>
      <c r="J72">
        <f>IF(piastek5[[#This Row],[Typ spalania]] = "kostka", piastek5[[#This Row],[mag koskta przed]]-$P$1, piastek5[[#This Row],[mag koskta przed]])</f>
        <v>189</v>
      </c>
      <c r="K72">
        <f>IF(piastek5[[#This Row],[Typ spalania]] = "orzech", piastek5[[#This Row],[mag orzech przed]]-$P$2, piastek5[[#This Row],[mag orzech przed]])</f>
        <v>91</v>
      </c>
      <c r="L72">
        <f>IF(piastek5[[#This Row],[Typ spalania]] = "mial", piastek5[[#This Row],[mag mial przed]]-$P$3, piastek5[[#This Row],[mag mial przed]])</f>
        <v>148</v>
      </c>
    </row>
    <row r="73" spans="1:12" x14ac:dyDescent="0.45">
      <c r="A73">
        <v>11</v>
      </c>
      <c r="B73">
        <v>140</v>
      </c>
      <c r="C73">
        <v>77</v>
      </c>
      <c r="D73">
        <f t="shared" si="1"/>
        <v>71</v>
      </c>
      <c r="E73" s="1">
        <v>41997</v>
      </c>
      <c r="F73">
        <f>J72+piastek5[[#This Row],[Ton kostak]]</f>
        <v>200</v>
      </c>
      <c r="G73">
        <f>K72+piastek5[[#This Row],[Ton orzech]]</f>
        <v>231</v>
      </c>
      <c r="H73">
        <f>L72+piastek5[[#This Row],[Ton mial]]</f>
        <v>225</v>
      </c>
      <c r="I73" t="str">
        <f>IF(piastek5[[#This Row],[mag koskta przed]] &lt; $P$1,IF(piastek5[[#This Row],[mag orzech przed]]&lt;$P$2, IF(piastek5[[#This Row],[mag mial przed]] &lt;$P$3, "-", "mial"), "orzech"),"kostka")</f>
        <v>kostka</v>
      </c>
      <c r="J73">
        <f>IF(piastek5[[#This Row],[Typ spalania]] = "kostka", piastek5[[#This Row],[mag koskta przed]]-$P$1, piastek5[[#This Row],[mag koskta przed]])</f>
        <v>0</v>
      </c>
      <c r="K73">
        <f>IF(piastek5[[#This Row],[Typ spalania]] = "orzech", piastek5[[#This Row],[mag orzech przed]]-$P$2, piastek5[[#This Row],[mag orzech przed]])</f>
        <v>231</v>
      </c>
      <c r="L73">
        <f>IF(piastek5[[#This Row],[Typ spalania]] = "mial", piastek5[[#This Row],[mag mial przed]]-$P$3, piastek5[[#This Row],[mag mial przed]])</f>
        <v>225</v>
      </c>
    </row>
    <row r="74" spans="1:12" x14ac:dyDescent="0.45">
      <c r="A74">
        <v>182</v>
      </c>
      <c r="B74">
        <v>50</v>
      </c>
      <c r="C74">
        <v>22</v>
      </c>
      <c r="D74">
        <f t="shared" si="1"/>
        <v>72</v>
      </c>
      <c r="E74" s="1">
        <v>41998</v>
      </c>
      <c r="F74">
        <f>J73+piastek5[[#This Row],[Ton kostak]]</f>
        <v>182</v>
      </c>
      <c r="G74">
        <f>K73+piastek5[[#This Row],[Ton orzech]]</f>
        <v>281</v>
      </c>
      <c r="H74">
        <f>L73+piastek5[[#This Row],[Ton mial]]</f>
        <v>247</v>
      </c>
      <c r="I74" t="str">
        <f>IF(piastek5[[#This Row],[mag koskta przed]] &lt; $P$1,IF(piastek5[[#This Row],[mag orzech przed]]&lt;$P$2, IF(piastek5[[#This Row],[mag mial przed]] &lt;$P$3, "-", "mial"), "orzech"),"kostka")</f>
        <v>orzech</v>
      </c>
      <c r="J74">
        <f>IF(piastek5[[#This Row],[Typ spalania]] = "kostka", piastek5[[#This Row],[mag koskta przed]]-$P$1, piastek5[[#This Row],[mag koskta przed]])</f>
        <v>182</v>
      </c>
      <c r="K74">
        <f>IF(piastek5[[#This Row],[Typ spalania]] = "orzech", piastek5[[#This Row],[mag orzech przed]]-$P$2, piastek5[[#This Row],[mag orzech przed]])</f>
        <v>21</v>
      </c>
      <c r="L74">
        <f>IF(piastek5[[#This Row],[Typ spalania]] = "mial", piastek5[[#This Row],[mag mial przed]]-$P$3, piastek5[[#This Row],[mag mial przed]])</f>
        <v>247</v>
      </c>
    </row>
    <row r="75" spans="1:12" x14ac:dyDescent="0.45">
      <c r="A75">
        <v>63</v>
      </c>
      <c r="B75">
        <v>83</v>
      </c>
      <c r="C75">
        <v>69</v>
      </c>
      <c r="D75">
        <f t="shared" si="1"/>
        <v>73</v>
      </c>
      <c r="E75" s="1">
        <v>41999</v>
      </c>
      <c r="F75">
        <f>J74+piastek5[[#This Row],[Ton kostak]]</f>
        <v>245</v>
      </c>
      <c r="G75">
        <f>K74+piastek5[[#This Row],[Ton orzech]]</f>
        <v>104</v>
      </c>
      <c r="H75">
        <f>L74+piastek5[[#This Row],[Ton mial]]</f>
        <v>316</v>
      </c>
      <c r="I75" t="str">
        <f>IF(piastek5[[#This Row],[mag koskta przed]] &lt; $P$1,IF(piastek5[[#This Row],[mag orzech przed]]&lt;$P$2, IF(piastek5[[#This Row],[mag mial przed]] &lt;$P$3, "-", "mial"), "orzech"),"kostka")</f>
        <v>kostka</v>
      </c>
      <c r="J75">
        <f>IF(piastek5[[#This Row],[Typ spalania]] = "kostka", piastek5[[#This Row],[mag koskta przed]]-$P$1, piastek5[[#This Row],[mag koskta przed]])</f>
        <v>45</v>
      </c>
      <c r="K75">
        <f>IF(piastek5[[#This Row],[Typ spalania]] = "orzech", piastek5[[#This Row],[mag orzech przed]]-$P$2, piastek5[[#This Row],[mag orzech przed]])</f>
        <v>104</v>
      </c>
      <c r="L75">
        <f>IF(piastek5[[#This Row],[Typ spalania]] = "mial", piastek5[[#This Row],[mag mial przed]]-$P$3, piastek5[[#This Row],[mag mial przed]])</f>
        <v>316</v>
      </c>
    </row>
    <row r="76" spans="1:12" x14ac:dyDescent="0.45">
      <c r="A76">
        <v>33</v>
      </c>
      <c r="B76">
        <v>59</v>
      </c>
      <c r="C76">
        <v>46</v>
      </c>
      <c r="D76">
        <f t="shared" si="1"/>
        <v>74</v>
      </c>
      <c r="E76" s="1">
        <v>42000</v>
      </c>
      <c r="F76">
        <f>J75+piastek5[[#This Row],[Ton kostak]]</f>
        <v>78</v>
      </c>
      <c r="G76">
        <f>K75+piastek5[[#This Row],[Ton orzech]]</f>
        <v>163</v>
      </c>
      <c r="H76">
        <f>L75+piastek5[[#This Row],[Ton mial]]</f>
        <v>362</v>
      </c>
      <c r="I76" t="str">
        <f>IF(piastek5[[#This Row],[mag koskta przed]] &lt; $P$1,IF(piastek5[[#This Row],[mag orzech przed]]&lt;$P$2, IF(piastek5[[#This Row],[mag mial przed]] &lt;$P$3, "-", "mial"), "orzech"),"kostka")</f>
        <v>mial</v>
      </c>
      <c r="J76">
        <f>IF(piastek5[[#This Row],[Typ spalania]] = "kostka", piastek5[[#This Row],[mag koskta przed]]-$P$1, piastek5[[#This Row],[mag koskta przed]])</f>
        <v>78</v>
      </c>
      <c r="K76">
        <f>IF(piastek5[[#This Row],[Typ spalania]] = "orzech", piastek5[[#This Row],[mag orzech przed]]-$P$2, piastek5[[#This Row],[mag orzech przed]])</f>
        <v>163</v>
      </c>
      <c r="L76">
        <f>IF(piastek5[[#This Row],[Typ spalania]] = "mial", piastek5[[#This Row],[mag mial przed]]-$P$3, piastek5[[#This Row],[mag mial przed]])</f>
        <v>42</v>
      </c>
    </row>
    <row r="77" spans="1:12" x14ac:dyDescent="0.45">
      <c r="A77">
        <v>119</v>
      </c>
      <c r="B77">
        <v>57</v>
      </c>
      <c r="C77">
        <v>67</v>
      </c>
      <c r="D77">
        <f t="shared" si="1"/>
        <v>75</v>
      </c>
      <c r="E77" s="1">
        <v>42001</v>
      </c>
      <c r="F77">
        <f>J76+piastek5[[#This Row],[Ton kostak]]</f>
        <v>197</v>
      </c>
      <c r="G77">
        <f>K76+piastek5[[#This Row],[Ton orzech]]</f>
        <v>220</v>
      </c>
      <c r="H77">
        <f>L76+piastek5[[#This Row],[Ton mial]]</f>
        <v>109</v>
      </c>
      <c r="I77" t="str">
        <f>IF(piastek5[[#This Row],[mag koskta przed]] &lt; $P$1,IF(piastek5[[#This Row],[mag orzech przed]]&lt;$P$2, IF(piastek5[[#This Row],[mag mial przed]] &lt;$P$3, "-", "mial"), "orzech"),"kostka")</f>
        <v>-</v>
      </c>
      <c r="J77">
        <f>IF(piastek5[[#This Row],[Typ spalania]] = "kostka", piastek5[[#This Row],[mag koskta przed]]-$P$1, piastek5[[#This Row],[mag koskta przed]])</f>
        <v>197</v>
      </c>
      <c r="K77">
        <f>IF(piastek5[[#This Row],[Typ spalania]] = "orzech", piastek5[[#This Row],[mag orzech przed]]-$P$2, piastek5[[#This Row],[mag orzech przed]])</f>
        <v>220</v>
      </c>
      <c r="L77">
        <f>IF(piastek5[[#This Row],[Typ spalania]] = "mial", piastek5[[#This Row],[mag mial przed]]-$P$3, piastek5[[#This Row],[mag mial przed]])</f>
        <v>109</v>
      </c>
    </row>
    <row r="78" spans="1:12" x14ac:dyDescent="0.45">
      <c r="A78">
        <v>58</v>
      </c>
      <c r="B78">
        <v>176</v>
      </c>
      <c r="C78">
        <v>16</v>
      </c>
      <c r="D78">
        <f t="shared" si="1"/>
        <v>76</v>
      </c>
      <c r="E78" s="1">
        <v>42002</v>
      </c>
      <c r="F78">
        <f>J77+piastek5[[#This Row],[Ton kostak]]</f>
        <v>255</v>
      </c>
      <c r="G78">
        <f>K77+piastek5[[#This Row],[Ton orzech]]</f>
        <v>396</v>
      </c>
      <c r="H78">
        <f>L77+piastek5[[#This Row],[Ton mial]]</f>
        <v>125</v>
      </c>
      <c r="I78" t="str">
        <f>IF(piastek5[[#This Row],[mag koskta przed]] &lt; $P$1,IF(piastek5[[#This Row],[mag orzech przed]]&lt;$P$2, IF(piastek5[[#This Row],[mag mial przed]] &lt;$P$3, "-", "mial"), "orzech"),"kostka")</f>
        <v>kostka</v>
      </c>
      <c r="J78">
        <f>IF(piastek5[[#This Row],[Typ spalania]] = "kostka", piastek5[[#This Row],[mag koskta przed]]-$P$1, piastek5[[#This Row],[mag koskta przed]])</f>
        <v>55</v>
      </c>
      <c r="K78">
        <f>IF(piastek5[[#This Row],[Typ spalania]] = "orzech", piastek5[[#This Row],[mag orzech przed]]-$P$2, piastek5[[#This Row],[mag orzech przed]])</f>
        <v>396</v>
      </c>
      <c r="L78">
        <f>IF(piastek5[[#This Row],[Typ spalania]] = "mial", piastek5[[#This Row],[mag mial przed]]-$P$3, piastek5[[#This Row],[mag mial przed]])</f>
        <v>125</v>
      </c>
    </row>
    <row r="79" spans="1:12" x14ac:dyDescent="0.45">
      <c r="A79">
        <v>174</v>
      </c>
      <c r="B79">
        <v>61</v>
      </c>
      <c r="C79">
        <v>46</v>
      </c>
      <c r="D79">
        <f t="shared" si="1"/>
        <v>77</v>
      </c>
      <c r="E79" s="1">
        <v>42003</v>
      </c>
      <c r="F79">
        <f>J78+piastek5[[#This Row],[Ton kostak]]</f>
        <v>229</v>
      </c>
      <c r="G79">
        <f>K78+piastek5[[#This Row],[Ton orzech]]</f>
        <v>457</v>
      </c>
      <c r="H79">
        <f>L78+piastek5[[#This Row],[Ton mial]]</f>
        <v>171</v>
      </c>
      <c r="I79" t="str">
        <f>IF(piastek5[[#This Row],[mag koskta przed]] &lt; $P$1,IF(piastek5[[#This Row],[mag orzech przed]]&lt;$P$2, IF(piastek5[[#This Row],[mag mial przed]] &lt;$P$3, "-", "mial"), "orzech"),"kostka")</f>
        <v>kostka</v>
      </c>
      <c r="J79">
        <f>IF(piastek5[[#This Row],[Typ spalania]] = "kostka", piastek5[[#This Row],[mag koskta przed]]-$P$1, piastek5[[#This Row],[mag koskta przed]])</f>
        <v>29</v>
      </c>
      <c r="K79">
        <f>IF(piastek5[[#This Row],[Typ spalania]] = "orzech", piastek5[[#This Row],[mag orzech przed]]-$P$2, piastek5[[#This Row],[mag orzech przed]])</f>
        <v>457</v>
      </c>
      <c r="L79">
        <f>IF(piastek5[[#This Row],[Typ spalania]] = "mial", piastek5[[#This Row],[mag mial przed]]-$P$3, piastek5[[#This Row],[mag mial przed]])</f>
        <v>171</v>
      </c>
    </row>
    <row r="80" spans="1:12" x14ac:dyDescent="0.45">
      <c r="A80">
        <v>45</v>
      </c>
      <c r="B80">
        <v>154</v>
      </c>
      <c r="C80">
        <v>0</v>
      </c>
      <c r="D80">
        <f t="shared" si="1"/>
        <v>78</v>
      </c>
      <c r="E80" s="1">
        <v>42004</v>
      </c>
      <c r="F80">
        <f>J79+piastek5[[#This Row],[Ton kostak]]</f>
        <v>74</v>
      </c>
      <c r="G80">
        <f>K79+piastek5[[#This Row],[Ton orzech]]</f>
        <v>611</v>
      </c>
      <c r="H80">
        <f>L79+piastek5[[#This Row],[Ton mial]]</f>
        <v>171</v>
      </c>
      <c r="I80" t="str">
        <f>IF(piastek5[[#This Row],[mag koskta przed]] &lt; $P$1,IF(piastek5[[#This Row],[mag orzech przed]]&lt;$P$2, IF(piastek5[[#This Row],[mag mial przed]] &lt;$P$3, "-", "mial"), "orzech"),"kostka")</f>
        <v>orzech</v>
      </c>
      <c r="J80">
        <f>IF(piastek5[[#This Row],[Typ spalania]] = "kostka", piastek5[[#This Row],[mag koskta przed]]-$P$1, piastek5[[#This Row],[mag koskta przed]])</f>
        <v>74</v>
      </c>
      <c r="K80">
        <f>IF(piastek5[[#This Row],[Typ spalania]] = "orzech", piastek5[[#This Row],[mag orzech przed]]-$P$2, piastek5[[#This Row],[mag orzech przed]])</f>
        <v>351</v>
      </c>
      <c r="L80">
        <f>IF(piastek5[[#This Row],[Typ spalania]] = "mial", piastek5[[#This Row],[mag mial przed]]-$P$3, piastek5[[#This Row],[mag mial przed]])</f>
        <v>171</v>
      </c>
    </row>
    <row r="81" spans="1:12" x14ac:dyDescent="0.45">
      <c r="A81">
        <v>94</v>
      </c>
      <c r="B81">
        <v>120</v>
      </c>
      <c r="C81">
        <v>95</v>
      </c>
      <c r="D81">
        <f t="shared" si="1"/>
        <v>79</v>
      </c>
      <c r="E81" s="1">
        <v>42005</v>
      </c>
      <c r="F81">
        <f>J80+piastek5[[#This Row],[Ton kostak]]</f>
        <v>168</v>
      </c>
      <c r="G81">
        <f>K80+piastek5[[#This Row],[Ton orzech]]</f>
        <v>471</v>
      </c>
      <c r="H81">
        <f>L80+piastek5[[#This Row],[Ton mial]]</f>
        <v>266</v>
      </c>
      <c r="I81" t="str">
        <f>IF(piastek5[[#This Row],[mag koskta przed]] &lt; $P$1,IF(piastek5[[#This Row],[mag orzech przed]]&lt;$P$2, IF(piastek5[[#This Row],[mag mial przed]] &lt;$P$3, "-", "mial"), "orzech"),"kostka")</f>
        <v>orzech</v>
      </c>
      <c r="J81">
        <f>IF(piastek5[[#This Row],[Typ spalania]] = "kostka", piastek5[[#This Row],[mag koskta przed]]-$P$1, piastek5[[#This Row],[mag koskta przed]])</f>
        <v>168</v>
      </c>
      <c r="K81">
        <f>IF(piastek5[[#This Row],[Typ spalania]] = "orzech", piastek5[[#This Row],[mag orzech przed]]-$P$2, piastek5[[#This Row],[mag orzech przed]])</f>
        <v>211</v>
      </c>
      <c r="L81">
        <f>IF(piastek5[[#This Row],[Typ spalania]] = "mial", piastek5[[#This Row],[mag mial przed]]-$P$3, piastek5[[#This Row],[mag mial przed]])</f>
        <v>266</v>
      </c>
    </row>
    <row r="82" spans="1:12" x14ac:dyDescent="0.45">
      <c r="A82">
        <v>12</v>
      </c>
      <c r="B82">
        <v>5</v>
      </c>
      <c r="C82">
        <v>42</v>
      </c>
      <c r="D82">
        <f t="shared" si="1"/>
        <v>80</v>
      </c>
      <c r="E82" s="1">
        <v>42006</v>
      </c>
      <c r="F82">
        <f>J81+piastek5[[#This Row],[Ton kostak]]</f>
        <v>180</v>
      </c>
      <c r="G82">
        <f>K81+piastek5[[#This Row],[Ton orzech]]</f>
        <v>216</v>
      </c>
      <c r="H82">
        <f>L81+piastek5[[#This Row],[Ton mial]]</f>
        <v>308</v>
      </c>
      <c r="I82" t="str">
        <f>IF(piastek5[[#This Row],[mag koskta przed]] &lt; $P$1,IF(piastek5[[#This Row],[mag orzech przed]]&lt;$P$2, IF(piastek5[[#This Row],[mag mial przed]] &lt;$P$3, "-", "mial"), "orzech"),"kostka")</f>
        <v>-</v>
      </c>
      <c r="J82">
        <f>IF(piastek5[[#This Row],[Typ spalania]] = "kostka", piastek5[[#This Row],[mag koskta przed]]-$P$1, piastek5[[#This Row],[mag koskta przed]])</f>
        <v>180</v>
      </c>
      <c r="K82">
        <f>IF(piastek5[[#This Row],[Typ spalania]] = "orzech", piastek5[[#This Row],[mag orzech przed]]-$P$2, piastek5[[#This Row],[mag orzech przed]])</f>
        <v>216</v>
      </c>
      <c r="L82">
        <f>IF(piastek5[[#This Row],[Typ spalania]] = "mial", piastek5[[#This Row],[mag mial przed]]-$P$3, piastek5[[#This Row],[mag mial przed]])</f>
        <v>308</v>
      </c>
    </row>
    <row r="83" spans="1:12" x14ac:dyDescent="0.45">
      <c r="A83">
        <v>80</v>
      </c>
      <c r="B83">
        <v>170</v>
      </c>
      <c r="C83">
        <v>96</v>
      </c>
      <c r="D83">
        <f t="shared" si="1"/>
        <v>81</v>
      </c>
      <c r="E83" s="1">
        <v>42007</v>
      </c>
      <c r="F83">
        <f>J82+piastek5[[#This Row],[Ton kostak]]</f>
        <v>260</v>
      </c>
      <c r="G83">
        <f>K82+piastek5[[#This Row],[Ton orzech]]</f>
        <v>386</v>
      </c>
      <c r="H83">
        <f>L82+piastek5[[#This Row],[Ton mial]]</f>
        <v>404</v>
      </c>
      <c r="I83" t="str">
        <f>IF(piastek5[[#This Row],[mag koskta przed]] &lt; $P$1,IF(piastek5[[#This Row],[mag orzech przed]]&lt;$P$2, IF(piastek5[[#This Row],[mag mial przed]] &lt;$P$3, "-", "mial"), "orzech"),"kostka")</f>
        <v>kostka</v>
      </c>
      <c r="J83">
        <f>IF(piastek5[[#This Row],[Typ spalania]] = "kostka", piastek5[[#This Row],[mag koskta przed]]-$P$1, piastek5[[#This Row],[mag koskta przed]])</f>
        <v>60</v>
      </c>
      <c r="K83">
        <f>IF(piastek5[[#This Row],[Typ spalania]] = "orzech", piastek5[[#This Row],[mag orzech przed]]-$P$2, piastek5[[#This Row],[mag orzech przed]])</f>
        <v>386</v>
      </c>
      <c r="L83">
        <f>IF(piastek5[[#This Row],[Typ spalania]] = "mial", piastek5[[#This Row],[mag mial przed]]-$P$3, piastek5[[#This Row],[mag mial przed]])</f>
        <v>404</v>
      </c>
    </row>
    <row r="84" spans="1:12" x14ac:dyDescent="0.45">
      <c r="A84">
        <v>80</v>
      </c>
      <c r="B84">
        <v>10</v>
      </c>
      <c r="C84">
        <v>30</v>
      </c>
      <c r="D84">
        <f t="shared" si="1"/>
        <v>82</v>
      </c>
      <c r="E84" s="1">
        <v>42008</v>
      </c>
      <c r="F84">
        <f>J83+piastek5[[#This Row],[Ton kostak]]</f>
        <v>140</v>
      </c>
      <c r="G84">
        <f>K83+piastek5[[#This Row],[Ton orzech]]</f>
        <v>396</v>
      </c>
      <c r="H84">
        <f>L83+piastek5[[#This Row],[Ton mial]]</f>
        <v>434</v>
      </c>
      <c r="I84" t="str">
        <f>IF(piastek5[[#This Row],[mag koskta przed]] &lt; $P$1,IF(piastek5[[#This Row],[mag orzech przed]]&lt;$P$2, IF(piastek5[[#This Row],[mag mial przed]] &lt;$P$3, "-", "mial"), "orzech"),"kostka")</f>
        <v>orzech</v>
      </c>
      <c r="J84">
        <f>IF(piastek5[[#This Row],[Typ spalania]] = "kostka", piastek5[[#This Row],[mag koskta przed]]-$P$1, piastek5[[#This Row],[mag koskta przed]])</f>
        <v>140</v>
      </c>
      <c r="K84">
        <f>IF(piastek5[[#This Row],[Typ spalania]] = "orzech", piastek5[[#This Row],[mag orzech przed]]-$P$2, piastek5[[#This Row],[mag orzech przed]])</f>
        <v>136</v>
      </c>
      <c r="L84">
        <f>IF(piastek5[[#This Row],[Typ spalania]] = "mial", piastek5[[#This Row],[mag mial przed]]-$P$3, piastek5[[#This Row],[mag mial przed]])</f>
        <v>434</v>
      </c>
    </row>
    <row r="85" spans="1:12" x14ac:dyDescent="0.45">
      <c r="A85">
        <v>90</v>
      </c>
      <c r="B85">
        <v>80</v>
      </c>
      <c r="C85">
        <v>31</v>
      </c>
      <c r="D85">
        <f t="shared" si="1"/>
        <v>83</v>
      </c>
      <c r="E85" s="1">
        <v>42009</v>
      </c>
      <c r="F85">
        <f>J84+piastek5[[#This Row],[Ton kostak]]</f>
        <v>230</v>
      </c>
      <c r="G85">
        <f>K84+piastek5[[#This Row],[Ton orzech]]</f>
        <v>216</v>
      </c>
      <c r="H85">
        <f>L84+piastek5[[#This Row],[Ton mial]]</f>
        <v>465</v>
      </c>
      <c r="I85" t="str">
        <f>IF(piastek5[[#This Row],[mag koskta przed]] &lt; $P$1,IF(piastek5[[#This Row],[mag orzech przed]]&lt;$P$2, IF(piastek5[[#This Row],[mag mial przed]] &lt;$P$3, "-", "mial"), "orzech"),"kostka")</f>
        <v>kostka</v>
      </c>
      <c r="J85">
        <f>IF(piastek5[[#This Row],[Typ spalania]] = "kostka", piastek5[[#This Row],[mag koskta przed]]-$P$1, piastek5[[#This Row],[mag koskta przed]])</f>
        <v>30</v>
      </c>
      <c r="K85">
        <f>IF(piastek5[[#This Row],[Typ spalania]] = "orzech", piastek5[[#This Row],[mag orzech przed]]-$P$2, piastek5[[#This Row],[mag orzech przed]])</f>
        <v>216</v>
      </c>
      <c r="L85">
        <f>IF(piastek5[[#This Row],[Typ spalania]] = "mial", piastek5[[#This Row],[mag mial przed]]-$P$3, piastek5[[#This Row],[mag mial przed]])</f>
        <v>465</v>
      </c>
    </row>
    <row r="86" spans="1:12" x14ac:dyDescent="0.45">
      <c r="A86">
        <v>130</v>
      </c>
      <c r="B86">
        <v>163</v>
      </c>
      <c r="C86">
        <v>92</v>
      </c>
      <c r="D86">
        <f t="shared" si="1"/>
        <v>84</v>
      </c>
      <c r="E86" s="1">
        <v>42010</v>
      </c>
      <c r="F86">
        <f>J85+piastek5[[#This Row],[Ton kostak]]</f>
        <v>160</v>
      </c>
      <c r="G86">
        <f>K85+piastek5[[#This Row],[Ton orzech]]</f>
        <v>379</v>
      </c>
      <c r="H86">
        <f>L85+piastek5[[#This Row],[Ton mial]]</f>
        <v>557</v>
      </c>
      <c r="I86" t="str">
        <f>IF(piastek5[[#This Row],[mag koskta przed]] &lt; $P$1,IF(piastek5[[#This Row],[mag orzech przed]]&lt;$P$2, IF(piastek5[[#This Row],[mag mial przed]] &lt;$P$3, "-", "mial"), "orzech"),"kostka")</f>
        <v>orzech</v>
      </c>
      <c r="J86">
        <f>IF(piastek5[[#This Row],[Typ spalania]] = "kostka", piastek5[[#This Row],[mag koskta przed]]-$P$1, piastek5[[#This Row],[mag koskta przed]])</f>
        <v>160</v>
      </c>
      <c r="K86">
        <f>IF(piastek5[[#This Row],[Typ spalania]] = "orzech", piastek5[[#This Row],[mag orzech przed]]-$P$2, piastek5[[#This Row],[mag orzech przed]])</f>
        <v>119</v>
      </c>
      <c r="L86">
        <f>IF(piastek5[[#This Row],[Typ spalania]] = "mial", piastek5[[#This Row],[mag mial przed]]-$P$3, piastek5[[#This Row],[mag mial przed]])</f>
        <v>557</v>
      </c>
    </row>
    <row r="87" spans="1:12" x14ac:dyDescent="0.45">
      <c r="A87">
        <v>54</v>
      </c>
      <c r="B87">
        <v>7</v>
      </c>
      <c r="C87">
        <v>79</v>
      </c>
      <c r="D87">
        <f t="shared" si="1"/>
        <v>85</v>
      </c>
      <c r="E87" s="1">
        <v>42011</v>
      </c>
      <c r="F87">
        <f>J86+piastek5[[#This Row],[Ton kostak]]</f>
        <v>214</v>
      </c>
      <c r="G87">
        <f>K86+piastek5[[#This Row],[Ton orzech]]</f>
        <v>126</v>
      </c>
      <c r="H87">
        <f>L86+piastek5[[#This Row],[Ton mial]]</f>
        <v>636</v>
      </c>
      <c r="I87" t="str">
        <f>IF(piastek5[[#This Row],[mag koskta przed]] &lt; $P$1,IF(piastek5[[#This Row],[mag orzech przed]]&lt;$P$2, IF(piastek5[[#This Row],[mag mial przed]] &lt;$P$3, "-", "mial"), "orzech"),"kostka")</f>
        <v>kostka</v>
      </c>
      <c r="J87">
        <f>IF(piastek5[[#This Row],[Typ spalania]] = "kostka", piastek5[[#This Row],[mag koskta przed]]-$P$1, piastek5[[#This Row],[mag koskta przed]])</f>
        <v>14</v>
      </c>
      <c r="K87">
        <f>IF(piastek5[[#This Row],[Typ spalania]] = "orzech", piastek5[[#This Row],[mag orzech przed]]-$P$2, piastek5[[#This Row],[mag orzech przed]])</f>
        <v>126</v>
      </c>
      <c r="L87">
        <f>IF(piastek5[[#This Row],[Typ spalania]] = "mial", piastek5[[#This Row],[mag mial przed]]-$P$3, piastek5[[#This Row],[mag mial przed]])</f>
        <v>636</v>
      </c>
    </row>
    <row r="88" spans="1:12" x14ac:dyDescent="0.45">
      <c r="A88">
        <v>88</v>
      </c>
      <c r="B88">
        <v>125</v>
      </c>
      <c r="C88">
        <v>97</v>
      </c>
      <c r="D88">
        <f t="shared" si="1"/>
        <v>86</v>
      </c>
      <c r="E88" s="1">
        <v>42012</v>
      </c>
      <c r="F88">
        <f>J87+piastek5[[#This Row],[Ton kostak]]</f>
        <v>102</v>
      </c>
      <c r="G88">
        <f>K87+piastek5[[#This Row],[Ton orzech]]</f>
        <v>251</v>
      </c>
      <c r="H88">
        <f>L87+piastek5[[#This Row],[Ton mial]]</f>
        <v>733</v>
      </c>
      <c r="I88" t="str">
        <f>IF(piastek5[[#This Row],[mag koskta przed]] &lt; $P$1,IF(piastek5[[#This Row],[mag orzech przed]]&lt;$P$2, IF(piastek5[[#This Row],[mag mial przed]] &lt;$P$3, "-", "mial"), "orzech"),"kostka")</f>
        <v>mial</v>
      </c>
      <c r="J88">
        <f>IF(piastek5[[#This Row],[Typ spalania]] = "kostka", piastek5[[#This Row],[mag koskta przed]]-$P$1, piastek5[[#This Row],[mag koskta przed]])</f>
        <v>102</v>
      </c>
      <c r="K88">
        <f>IF(piastek5[[#This Row],[Typ spalania]] = "orzech", piastek5[[#This Row],[mag orzech przed]]-$P$2, piastek5[[#This Row],[mag orzech przed]])</f>
        <v>251</v>
      </c>
      <c r="L88">
        <f>IF(piastek5[[#This Row],[Typ spalania]] = "mial", piastek5[[#This Row],[mag mial przed]]-$P$3, piastek5[[#This Row],[mag mial przed]])</f>
        <v>413</v>
      </c>
    </row>
    <row r="89" spans="1:12" x14ac:dyDescent="0.45">
      <c r="A89">
        <v>83</v>
      </c>
      <c r="B89">
        <v>85</v>
      </c>
      <c r="C89">
        <v>99</v>
      </c>
      <c r="D89">
        <f t="shared" si="1"/>
        <v>87</v>
      </c>
      <c r="E89" s="1">
        <v>42013</v>
      </c>
      <c r="F89">
        <f>J88+piastek5[[#This Row],[Ton kostak]]</f>
        <v>185</v>
      </c>
      <c r="G89">
        <f>K88+piastek5[[#This Row],[Ton orzech]]</f>
        <v>336</v>
      </c>
      <c r="H89">
        <f>L88+piastek5[[#This Row],[Ton mial]]</f>
        <v>512</v>
      </c>
      <c r="I89" t="str">
        <f>IF(piastek5[[#This Row],[mag koskta przed]] &lt; $P$1,IF(piastek5[[#This Row],[mag orzech przed]]&lt;$P$2, IF(piastek5[[#This Row],[mag mial przed]] &lt;$P$3, "-", "mial"), "orzech"),"kostka")</f>
        <v>orzech</v>
      </c>
      <c r="J89">
        <f>IF(piastek5[[#This Row],[Typ spalania]] = "kostka", piastek5[[#This Row],[mag koskta przed]]-$P$1, piastek5[[#This Row],[mag koskta przed]])</f>
        <v>185</v>
      </c>
      <c r="K89">
        <f>IF(piastek5[[#This Row],[Typ spalania]] = "orzech", piastek5[[#This Row],[mag orzech przed]]-$P$2, piastek5[[#This Row],[mag orzech przed]])</f>
        <v>76</v>
      </c>
      <c r="L89">
        <f>IF(piastek5[[#This Row],[Typ spalania]] = "mial", piastek5[[#This Row],[mag mial przed]]-$P$3, piastek5[[#This Row],[mag mial przed]])</f>
        <v>512</v>
      </c>
    </row>
    <row r="90" spans="1:12" x14ac:dyDescent="0.45">
      <c r="A90">
        <v>139</v>
      </c>
      <c r="B90">
        <v>155</v>
      </c>
      <c r="C90">
        <v>11</v>
      </c>
      <c r="D90">
        <f t="shared" si="1"/>
        <v>88</v>
      </c>
      <c r="E90" s="1">
        <v>42014</v>
      </c>
      <c r="F90">
        <f>J89+piastek5[[#This Row],[Ton kostak]]</f>
        <v>324</v>
      </c>
      <c r="G90">
        <f>K89+piastek5[[#This Row],[Ton orzech]]</f>
        <v>231</v>
      </c>
      <c r="H90">
        <f>L89+piastek5[[#This Row],[Ton mial]]</f>
        <v>523</v>
      </c>
      <c r="I90" t="str">
        <f>IF(piastek5[[#This Row],[mag koskta przed]] &lt; $P$1,IF(piastek5[[#This Row],[mag orzech przed]]&lt;$P$2, IF(piastek5[[#This Row],[mag mial przed]] &lt;$P$3, "-", "mial"), "orzech"),"kostka")</f>
        <v>kostka</v>
      </c>
      <c r="J90">
        <f>IF(piastek5[[#This Row],[Typ spalania]] = "kostka", piastek5[[#This Row],[mag koskta przed]]-$P$1, piastek5[[#This Row],[mag koskta przed]])</f>
        <v>124</v>
      </c>
      <c r="K90">
        <f>IF(piastek5[[#This Row],[Typ spalania]] = "orzech", piastek5[[#This Row],[mag orzech przed]]-$P$2, piastek5[[#This Row],[mag orzech przed]])</f>
        <v>231</v>
      </c>
      <c r="L90">
        <f>IF(piastek5[[#This Row],[Typ spalania]] = "mial", piastek5[[#This Row],[mag mial przed]]-$P$3, piastek5[[#This Row],[mag mial przed]])</f>
        <v>523</v>
      </c>
    </row>
    <row r="91" spans="1:12" x14ac:dyDescent="0.45">
      <c r="A91">
        <v>82</v>
      </c>
      <c r="B91">
        <v>43</v>
      </c>
      <c r="C91">
        <v>93</v>
      </c>
      <c r="D91">
        <f t="shared" si="1"/>
        <v>89</v>
      </c>
      <c r="E91" s="1">
        <v>42015</v>
      </c>
      <c r="F91">
        <f>J90+piastek5[[#This Row],[Ton kostak]]</f>
        <v>206</v>
      </c>
      <c r="G91">
        <f>K90+piastek5[[#This Row],[Ton orzech]]</f>
        <v>274</v>
      </c>
      <c r="H91">
        <f>L90+piastek5[[#This Row],[Ton mial]]</f>
        <v>616</v>
      </c>
      <c r="I91" t="str">
        <f>IF(piastek5[[#This Row],[mag koskta przed]] &lt; $P$1,IF(piastek5[[#This Row],[mag orzech przed]]&lt;$P$2, IF(piastek5[[#This Row],[mag mial przed]] &lt;$P$3, "-", "mial"), "orzech"),"kostka")</f>
        <v>kostka</v>
      </c>
      <c r="J91">
        <f>IF(piastek5[[#This Row],[Typ spalania]] = "kostka", piastek5[[#This Row],[mag koskta przed]]-$P$1, piastek5[[#This Row],[mag koskta przed]])</f>
        <v>6</v>
      </c>
      <c r="K91">
        <f>IF(piastek5[[#This Row],[Typ spalania]] = "orzech", piastek5[[#This Row],[mag orzech przed]]-$P$2, piastek5[[#This Row],[mag orzech przed]])</f>
        <v>274</v>
      </c>
      <c r="L91">
        <f>IF(piastek5[[#This Row],[Typ spalania]] = "mial", piastek5[[#This Row],[mag mial przed]]-$P$3, piastek5[[#This Row],[mag mial przed]])</f>
        <v>616</v>
      </c>
    </row>
    <row r="92" spans="1:12" x14ac:dyDescent="0.45">
      <c r="A92">
        <v>23</v>
      </c>
      <c r="B92">
        <v>40</v>
      </c>
      <c r="C92">
        <v>83</v>
      </c>
      <c r="D92">
        <f t="shared" si="1"/>
        <v>90</v>
      </c>
      <c r="E92" s="1">
        <v>42016</v>
      </c>
      <c r="F92">
        <f>J91+piastek5[[#This Row],[Ton kostak]]</f>
        <v>29</v>
      </c>
      <c r="G92">
        <f>K91+piastek5[[#This Row],[Ton orzech]]</f>
        <v>314</v>
      </c>
      <c r="H92">
        <f>L91+piastek5[[#This Row],[Ton mial]]</f>
        <v>699</v>
      </c>
      <c r="I92" t="str">
        <f>IF(piastek5[[#This Row],[mag koskta przed]] &lt; $P$1,IF(piastek5[[#This Row],[mag orzech przed]]&lt;$P$2, IF(piastek5[[#This Row],[mag mial przed]] &lt;$P$3, "-", "mial"), "orzech"),"kostka")</f>
        <v>orzech</v>
      </c>
      <c r="J92">
        <f>IF(piastek5[[#This Row],[Typ spalania]] = "kostka", piastek5[[#This Row],[mag koskta przed]]-$P$1, piastek5[[#This Row],[mag koskta przed]])</f>
        <v>29</v>
      </c>
      <c r="K92">
        <f>IF(piastek5[[#This Row],[Typ spalania]] = "orzech", piastek5[[#This Row],[mag orzech przed]]-$P$2, piastek5[[#This Row],[mag orzech przed]])</f>
        <v>54</v>
      </c>
      <c r="L92">
        <f>IF(piastek5[[#This Row],[Typ spalania]] = "mial", piastek5[[#This Row],[mag mial przed]]-$P$3, piastek5[[#This Row],[mag mial przed]])</f>
        <v>699</v>
      </c>
    </row>
    <row r="93" spans="1:12" x14ac:dyDescent="0.45">
      <c r="A93">
        <v>118</v>
      </c>
      <c r="B93">
        <v>165</v>
      </c>
      <c r="C93">
        <v>56</v>
      </c>
      <c r="D93">
        <f t="shared" si="1"/>
        <v>91</v>
      </c>
      <c r="E93" s="1">
        <v>42017</v>
      </c>
      <c r="F93">
        <f>J92+piastek5[[#This Row],[Ton kostak]]</f>
        <v>147</v>
      </c>
      <c r="G93">
        <f>K92+piastek5[[#This Row],[Ton orzech]]</f>
        <v>219</v>
      </c>
      <c r="H93">
        <f>L92+piastek5[[#This Row],[Ton mial]]</f>
        <v>755</v>
      </c>
      <c r="I93" t="str">
        <f>IF(piastek5[[#This Row],[mag koskta przed]] &lt; $P$1,IF(piastek5[[#This Row],[mag orzech przed]]&lt;$P$2, IF(piastek5[[#This Row],[mag mial przed]] &lt;$P$3, "-", "mial"), "orzech"),"kostka")</f>
        <v>mial</v>
      </c>
      <c r="J93">
        <f>IF(piastek5[[#This Row],[Typ spalania]] = "kostka", piastek5[[#This Row],[mag koskta przed]]-$P$1, piastek5[[#This Row],[mag koskta przed]])</f>
        <v>147</v>
      </c>
      <c r="K93">
        <f>IF(piastek5[[#This Row],[Typ spalania]] = "orzech", piastek5[[#This Row],[mag orzech przed]]-$P$2, piastek5[[#This Row],[mag orzech przed]])</f>
        <v>219</v>
      </c>
      <c r="L93">
        <f>IF(piastek5[[#This Row],[Typ spalania]] = "mial", piastek5[[#This Row],[mag mial przed]]-$P$3, piastek5[[#This Row],[mag mial przed]])</f>
        <v>435</v>
      </c>
    </row>
    <row r="94" spans="1:12" x14ac:dyDescent="0.45">
      <c r="A94">
        <v>59</v>
      </c>
      <c r="B94">
        <v>35</v>
      </c>
      <c r="C94">
        <v>17</v>
      </c>
      <c r="D94">
        <f t="shared" si="1"/>
        <v>92</v>
      </c>
      <c r="E94" s="1">
        <v>42018</v>
      </c>
      <c r="F94">
        <f>J93+piastek5[[#This Row],[Ton kostak]]</f>
        <v>206</v>
      </c>
      <c r="G94">
        <f>K93+piastek5[[#This Row],[Ton orzech]]</f>
        <v>254</v>
      </c>
      <c r="H94">
        <f>L93+piastek5[[#This Row],[Ton mial]]</f>
        <v>452</v>
      </c>
      <c r="I94" t="str">
        <f>IF(piastek5[[#This Row],[mag koskta przed]] &lt; $P$1,IF(piastek5[[#This Row],[mag orzech przed]]&lt;$P$2, IF(piastek5[[#This Row],[mag mial przed]] &lt;$P$3, "-", "mial"), "orzech"),"kostka")</f>
        <v>kostka</v>
      </c>
      <c r="J94">
        <f>IF(piastek5[[#This Row],[Typ spalania]] = "kostka", piastek5[[#This Row],[mag koskta przed]]-$P$1, piastek5[[#This Row],[mag koskta przed]])</f>
        <v>6</v>
      </c>
      <c r="K94">
        <f>IF(piastek5[[#This Row],[Typ spalania]] = "orzech", piastek5[[#This Row],[mag orzech przed]]-$P$2, piastek5[[#This Row],[mag orzech przed]])</f>
        <v>254</v>
      </c>
      <c r="L94">
        <f>IF(piastek5[[#This Row],[Typ spalania]] = "mial", piastek5[[#This Row],[mag mial przed]]-$P$3, piastek5[[#This Row],[mag mial przed]])</f>
        <v>452</v>
      </c>
    </row>
    <row r="95" spans="1:12" x14ac:dyDescent="0.45">
      <c r="A95">
        <v>127</v>
      </c>
      <c r="B95">
        <v>58</v>
      </c>
      <c r="C95">
        <v>39</v>
      </c>
      <c r="D95">
        <f t="shared" si="1"/>
        <v>93</v>
      </c>
      <c r="E95" s="1">
        <v>42019</v>
      </c>
      <c r="F95">
        <f>J94+piastek5[[#This Row],[Ton kostak]]</f>
        <v>133</v>
      </c>
      <c r="G95">
        <f>K94+piastek5[[#This Row],[Ton orzech]]</f>
        <v>312</v>
      </c>
      <c r="H95">
        <f>L94+piastek5[[#This Row],[Ton mial]]</f>
        <v>491</v>
      </c>
      <c r="I95" t="str">
        <f>IF(piastek5[[#This Row],[mag koskta przed]] &lt; $P$1,IF(piastek5[[#This Row],[mag orzech przed]]&lt;$P$2, IF(piastek5[[#This Row],[mag mial przed]] &lt;$P$3, "-", "mial"), "orzech"),"kostka")</f>
        <v>orzech</v>
      </c>
      <c r="J95">
        <f>IF(piastek5[[#This Row],[Typ spalania]] = "kostka", piastek5[[#This Row],[mag koskta przed]]-$P$1, piastek5[[#This Row],[mag koskta przed]])</f>
        <v>133</v>
      </c>
      <c r="K95">
        <f>IF(piastek5[[#This Row],[Typ spalania]] = "orzech", piastek5[[#This Row],[mag orzech przed]]-$P$2, piastek5[[#This Row],[mag orzech przed]])</f>
        <v>52</v>
      </c>
      <c r="L95">
        <f>IF(piastek5[[#This Row],[Typ spalania]] = "mial", piastek5[[#This Row],[mag mial przed]]-$P$3, piastek5[[#This Row],[mag mial przed]])</f>
        <v>491</v>
      </c>
    </row>
    <row r="96" spans="1:12" x14ac:dyDescent="0.45">
      <c r="A96">
        <v>121</v>
      </c>
      <c r="B96">
        <v>175</v>
      </c>
      <c r="C96">
        <v>77</v>
      </c>
      <c r="D96">
        <f t="shared" si="1"/>
        <v>94</v>
      </c>
      <c r="E96" s="1">
        <v>42020</v>
      </c>
      <c r="F96">
        <f>J95+piastek5[[#This Row],[Ton kostak]]</f>
        <v>254</v>
      </c>
      <c r="G96">
        <f>K95+piastek5[[#This Row],[Ton orzech]]</f>
        <v>227</v>
      </c>
      <c r="H96">
        <f>L95+piastek5[[#This Row],[Ton mial]]</f>
        <v>568</v>
      </c>
      <c r="I96" t="str">
        <f>IF(piastek5[[#This Row],[mag koskta przed]] &lt; $P$1,IF(piastek5[[#This Row],[mag orzech przed]]&lt;$P$2, IF(piastek5[[#This Row],[mag mial przed]] &lt;$P$3, "-", "mial"), "orzech"),"kostka")</f>
        <v>kostka</v>
      </c>
      <c r="J96">
        <f>IF(piastek5[[#This Row],[Typ spalania]] = "kostka", piastek5[[#This Row],[mag koskta przed]]-$P$1, piastek5[[#This Row],[mag koskta przed]])</f>
        <v>54</v>
      </c>
      <c r="K96">
        <f>IF(piastek5[[#This Row],[Typ spalania]] = "orzech", piastek5[[#This Row],[mag orzech przed]]-$P$2, piastek5[[#This Row],[mag orzech przed]])</f>
        <v>227</v>
      </c>
      <c r="L96">
        <f>IF(piastek5[[#This Row],[Typ spalania]] = "mial", piastek5[[#This Row],[mag mial przed]]-$P$3, piastek5[[#This Row],[mag mial przed]])</f>
        <v>568</v>
      </c>
    </row>
    <row r="97" spans="1:12" x14ac:dyDescent="0.45">
      <c r="A97">
        <v>80</v>
      </c>
      <c r="B97">
        <v>101</v>
      </c>
      <c r="C97">
        <v>3</v>
      </c>
      <c r="D97">
        <f t="shared" si="1"/>
        <v>95</v>
      </c>
      <c r="E97" s="1">
        <v>42021</v>
      </c>
      <c r="F97">
        <f>J96+piastek5[[#This Row],[Ton kostak]]</f>
        <v>134</v>
      </c>
      <c r="G97">
        <f>K96+piastek5[[#This Row],[Ton orzech]]</f>
        <v>328</v>
      </c>
      <c r="H97">
        <f>L96+piastek5[[#This Row],[Ton mial]]</f>
        <v>571</v>
      </c>
      <c r="I97" t="str">
        <f>IF(piastek5[[#This Row],[mag koskta przed]] &lt; $P$1,IF(piastek5[[#This Row],[mag orzech przed]]&lt;$P$2, IF(piastek5[[#This Row],[mag mial przed]] &lt;$P$3, "-", "mial"), "orzech"),"kostka")</f>
        <v>orzech</v>
      </c>
      <c r="J97">
        <f>IF(piastek5[[#This Row],[Typ spalania]] = "kostka", piastek5[[#This Row],[mag koskta przed]]-$P$1, piastek5[[#This Row],[mag koskta przed]])</f>
        <v>134</v>
      </c>
      <c r="K97">
        <f>IF(piastek5[[#This Row],[Typ spalania]] = "orzech", piastek5[[#This Row],[mag orzech przed]]-$P$2, piastek5[[#This Row],[mag orzech przed]])</f>
        <v>68</v>
      </c>
      <c r="L97">
        <f>IF(piastek5[[#This Row],[Typ spalania]] = "mial", piastek5[[#This Row],[mag mial przed]]-$P$3, piastek5[[#This Row],[mag mial przed]])</f>
        <v>571</v>
      </c>
    </row>
    <row r="98" spans="1:12" x14ac:dyDescent="0.45">
      <c r="A98">
        <v>189</v>
      </c>
      <c r="B98">
        <v>161</v>
      </c>
      <c r="C98">
        <v>53</v>
      </c>
      <c r="D98">
        <f t="shared" si="1"/>
        <v>96</v>
      </c>
      <c r="E98" s="1">
        <v>42022</v>
      </c>
      <c r="F98">
        <f>J97+piastek5[[#This Row],[Ton kostak]]</f>
        <v>323</v>
      </c>
      <c r="G98">
        <f>K97+piastek5[[#This Row],[Ton orzech]]</f>
        <v>229</v>
      </c>
      <c r="H98">
        <f>L97+piastek5[[#This Row],[Ton mial]]</f>
        <v>624</v>
      </c>
      <c r="I98" t="str">
        <f>IF(piastek5[[#This Row],[mag koskta przed]] &lt; $P$1,IF(piastek5[[#This Row],[mag orzech przed]]&lt;$P$2, IF(piastek5[[#This Row],[mag mial przed]] &lt;$P$3, "-", "mial"), "orzech"),"kostka")</f>
        <v>kostka</v>
      </c>
      <c r="J98">
        <f>IF(piastek5[[#This Row],[Typ spalania]] = "kostka", piastek5[[#This Row],[mag koskta przed]]-$P$1, piastek5[[#This Row],[mag koskta przed]])</f>
        <v>123</v>
      </c>
      <c r="K98">
        <f>IF(piastek5[[#This Row],[Typ spalania]] = "orzech", piastek5[[#This Row],[mag orzech przed]]-$P$2, piastek5[[#This Row],[mag orzech przed]])</f>
        <v>229</v>
      </c>
      <c r="L98">
        <f>IF(piastek5[[#This Row],[Typ spalania]] = "mial", piastek5[[#This Row],[mag mial przed]]-$P$3, piastek5[[#This Row],[mag mial przed]])</f>
        <v>624</v>
      </c>
    </row>
    <row r="99" spans="1:12" x14ac:dyDescent="0.45">
      <c r="A99">
        <v>18</v>
      </c>
      <c r="B99">
        <v>61</v>
      </c>
      <c r="C99">
        <v>19</v>
      </c>
      <c r="D99">
        <f t="shared" si="1"/>
        <v>97</v>
      </c>
      <c r="E99" s="1">
        <v>42023</v>
      </c>
      <c r="F99">
        <f>J98+piastek5[[#This Row],[Ton kostak]]</f>
        <v>141</v>
      </c>
      <c r="G99">
        <f>K98+piastek5[[#This Row],[Ton orzech]]</f>
        <v>290</v>
      </c>
      <c r="H99">
        <f>L98+piastek5[[#This Row],[Ton mial]]</f>
        <v>643</v>
      </c>
      <c r="I99" t="str">
        <f>IF(piastek5[[#This Row],[mag koskta przed]] &lt; $P$1,IF(piastek5[[#This Row],[mag orzech przed]]&lt;$P$2, IF(piastek5[[#This Row],[mag mial przed]] &lt;$P$3, "-", "mial"), "orzech"),"kostka")</f>
        <v>orzech</v>
      </c>
      <c r="J99">
        <f>IF(piastek5[[#This Row],[Typ spalania]] = "kostka", piastek5[[#This Row],[mag koskta przed]]-$P$1, piastek5[[#This Row],[mag koskta przed]])</f>
        <v>141</v>
      </c>
      <c r="K99">
        <f>IF(piastek5[[#This Row],[Typ spalania]] = "orzech", piastek5[[#This Row],[mag orzech przed]]-$P$2, piastek5[[#This Row],[mag orzech przed]])</f>
        <v>30</v>
      </c>
      <c r="L99">
        <f>IF(piastek5[[#This Row],[Typ spalania]] = "mial", piastek5[[#This Row],[mag mial przed]]-$P$3, piastek5[[#This Row],[mag mial przed]])</f>
        <v>643</v>
      </c>
    </row>
    <row r="100" spans="1:12" x14ac:dyDescent="0.45">
      <c r="A100">
        <v>68</v>
      </c>
      <c r="B100">
        <v>127</v>
      </c>
      <c r="C100">
        <v>3</v>
      </c>
      <c r="D100">
        <f t="shared" si="1"/>
        <v>98</v>
      </c>
      <c r="E100" s="1">
        <v>42024</v>
      </c>
      <c r="F100">
        <f>J99+piastek5[[#This Row],[Ton kostak]]</f>
        <v>209</v>
      </c>
      <c r="G100">
        <f>K99+piastek5[[#This Row],[Ton orzech]]</f>
        <v>157</v>
      </c>
      <c r="H100">
        <f>L99+piastek5[[#This Row],[Ton mial]]</f>
        <v>646</v>
      </c>
      <c r="I100" t="str">
        <f>IF(piastek5[[#This Row],[mag koskta przed]] &lt; $P$1,IF(piastek5[[#This Row],[mag orzech przed]]&lt;$P$2, IF(piastek5[[#This Row],[mag mial przed]] &lt;$P$3, "-", "mial"), "orzech"),"kostka")</f>
        <v>kostka</v>
      </c>
      <c r="J100">
        <f>IF(piastek5[[#This Row],[Typ spalania]] = "kostka", piastek5[[#This Row],[mag koskta przed]]-$P$1, piastek5[[#This Row],[mag koskta przed]])</f>
        <v>9</v>
      </c>
      <c r="K100">
        <f>IF(piastek5[[#This Row],[Typ spalania]] = "orzech", piastek5[[#This Row],[mag orzech przed]]-$P$2, piastek5[[#This Row],[mag orzech przed]])</f>
        <v>157</v>
      </c>
      <c r="L100">
        <f>IF(piastek5[[#This Row],[Typ spalania]] = "mial", piastek5[[#This Row],[mag mial przed]]-$P$3, piastek5[[#This Row],[mag mial przed]])</f>
        <v>646</v>
      </c>
    </row>
    <row r="101" spans="1:12" x14ac:dyDescent="0.45">
      <c r="A101">
        <v>37</v>
      </c>
      <c r="B101">
        <v>112</v>
      </c>
      <c r="C101">
        <v>68</v>
      </c>
      <c r="D101">
        <f t="shared" si="1"/>
        <v>99</v>
      </c>
      <c r="E101" s="1">
        <v>42025</v>
      </c>
      <c r="F101">
        <f>J100+piastek5[[#This Row],[Ton kostak]]</f>
        <v>46</v>
      </c>
      <c r="G101">
        <f>K100+piastek5[[#This Row],[Ton orzech]]</f>
        <v>269</v>
      </c>
      <c r="H101">
        <f>L100+piastek5[[#This Row],[Ton mial]]</f>
        <v>714</v>
      </c>
      <c r="I101" t="str">
        <f>IF(piastek5[[#This Row],[mag koskta przed]] &lt; $P$1,IF(piastek5[[#This Row],[mag orzech przed]]&lt;$P$2, IF(piastek5[[#This Row],[mag mial przed]] &lt;$P$3, "-", "mial"), "orzech"),"kostka")</f>
        <v>orzech</v>
      </c>
      <c r="J101">
        <f>IF(piastek5[[#This Row],[Typ spalania]] = "kostka", piastek5[[#This Row],[mag koskta przed]]-$P$1, piastek5[[#This Row],[mag koskta przed]])</f>
        <v>46</v>
      </c>
      <c r="K101">
        <f>IF(piastek5[[#This Row],[Typ spalania]] = "orzech", piastek5[[#This Row],[mag orzech przed]]-$P$2, piastek5[[#This Row],[mag orzech przed]])</f>
        <v>9</v>
      </c>
      <c r="L101">
        <f>IF(piastek5[[#This Row],[Typ spalania]] = "mial", piastek5[[#This Row],[mag mial przed]]-$P$3, piastek5[[#This Row],[mag mial przed]])</f>
        <v>714</v>
      </c>
    </row>
    <row r="102" spans="1:12" x14ac:dyDescent="0.45">
      <c r="A102">
        <v>40</v>
      </c>
      <c r="B102">
        <v>140</v>
      </c>
      <c r="C102">
        <v>15</v>
      </c>
      <c r="D102">
        <f t="shared" si="1"/>
        <v>100</v>
      </c>
      <c r="E102" s="1">
        <v>42026</v>
      </c>
      <c r="F102">
        <f>J101+piastek5[[#This Row],[Ton kostak]]</f>
        <v>86</v>
      </c>
      <c r="G102">
        <f>K101+piastek5[[#This Row],[Ton orzech]]</f>
        <v>149</v>
      </c>
      <c r="H102">
        <f>L101+piastek5[[#This Row],[Ton mial]]</f>
        <v>729</v>
      </c>
      <c r="I102" t="str">
        <f>IF(piastek5[[#This Row],[mag koskta przed]] &lt; $P$1,IF(piastek5[[#This Row],[mag orzech przed]]&lt;$P$2, IF(piastek5[[#This Row],[mag mial przed]] &lt;$P$3, "-", "mial"), "orzech"),"kostka")</f>
        <v>mial</v>
      </c>
      <c r="J102">
        <f>IF(piastek5[[#This Row],[Typ spalania]] = "kostka", piastek5[[#This Row],[mag koskta przed]]-$P$1, piastek5[[#This Row],[mag koskta przed]])</f>
        <v>86</v>
      </c>
      <c r="K102">
        <f>IF(piastek5[[#This Row],[Typ spalania]] = "orzech", piastek5[[#This Row],[mag orzech przed]]-$P$2, piastek5[[#This Row],[mag orzech przed]])</f>
        <v>149</v>
      </c>
      <c r="L102">
        <f>IF(piastek5[[#This Row],[Typ spalania]] = "mial", piastek5[[#This Row],[mag mial przed]]-$P$3, piastek5[[#This Row],[mag mial przed]])</f>
        <v>409</v>
      </c>
    </row>
    <row r="103" spans="1:12" x14ac:dyDescent="0.45">
      <c r="A103">
        <v>189</v>
      </c>
      <c r="B103">
        <v>87</v>
      </c>
      <c r="C103">
        <v>64</v>
      </c>
      <c r="D103">
        <f t="shared" si="1"/>
        <v>101</v>
      </c>
      <c r="E103" s="1">
        <v>42027</v>
      </c>
      <c r="F103">
        <f>J102+piastek5[[#This Row],[Ton kostak]]</f>
        <v>275</v>
      </c>
      <c r="G103">
        <f>K102+piastek5[[#This Row],[Ton orzech]]</f>
        <v>236</v>
      </c>
      <c r="H103">
        <f>L102+piastek5[[#This Row],[Ton mial]]</f>
        <v>473</v>
      </c>
      <c r="I103" t="str">
        <f>IF(piastek5[[#This Row],[mag koskta przed]] &lt; $P$1,IF(piastek5[[#This Row],[mag orzech przed]]&lt;$P$2, IF(piastek5[[#This Row],[mag mial przed]] &lt;$P$3, "-", "mial"), "orzech"),"kostka")</f>
        <v>kostka</v>
      </c>
      <c r="J103">
        <f>IF(piastek5[[#This Row],[Typ spalania]] = "kostka", piastek5[[#This Row],[mag koskta przed]]-$P$1, piastek5[[#This Row],[mag koskta przed]])</f>
        <v>75</v>
      </c>
      <c r="K103">
        <f>IF(piastek5[[#This Row],[Typ spalania]] = "orzech", piastek5[[#This Row],[mag orzech przed]]-$P$2, piastek5[[#This Row],[mag orzech przed]])</f>
        <v>236</v>
      </c>
      <c r="L103">
        <f>IF(piastek5[[#This Row],[Typ spalania]] = "mial", piastek5[[#This Row],[mag mial przed]]-$P$3, piastek5[[#This Row],[mag mial przed]])</f>
        <v>473</v>
      </c>
    </row>
    <row r="104" spans="1:12" x14ac:dyDescent="0.45">
      <c r="A104">
        <v>145</v>
      </c>
      <c r="B104">
        <v>18</v>
      </c>
      <c r="C104">
        <v>1</v>
      </c>
      <c r="D104">
        <f t="shared" si="1"/>
        <v>102</v>
      </c>
      <c r="E104" s="1">
        <v>42028</v>
      </c>
      <c r="F104">
        <f>J103+piastek5[[#This Row],[Ton kostak]]</f>
        <v>220</v>
      </c>
      <c r="G104">
        <f>K103+piastek5[[#This Row],[Ton orzech]]</f>
        <v>254</v>
      </c>
      <c r="H104">
        <f>L103+piastek5[[#This Row],[Ton mial]]</f>
        <v>474</v>
      </c>
      <c r="I104" t="str">
        <f>IF(piastek5[[#This Row],[mag koskta przed]] &lt; $P$1,IF(piastek5[[#This Row],[mag orzech przed]]&lt;$P$2, IF(piastek5[[#This Row],[mag mial przed]] &lt;$P$3, "-", "mial"), "orzech"),"kostka")</f>
        <v>kostka</v>
      </c>
      <c r="J104">
        <f>IF(piastek5[[#This Row],[Typ spalania]] = "kostka", piastek5[[#This Row],[mag koskta przed]]-$P$1, piastek5[[#This Row],[mag koskta przed]])</f>
        <v>20</v>
      </c>
      <c r="K104">
        <f>IF(piastek5[[#This Row],[Typ spalania]] = "orzech", piastek5[[#This Row],[mag orzech przed]]-$P$2, piastek5[[#This Row],[mag orzech przed]])</f>
        <v>254</v>
      </c>
      <c r="L104">
        <f>IF(piastek5[[#This Row],[Typ spalania]] = "mial", piastek5[[#This Row],[mag mial przed]]-$P$3, piastek5[[#This Row],[mag mial przed]])</f>
        <v>474</v>
      </c>
    </row>
    <row r="105" spans="1:12" x14ac:dyDescent="0.45">
      <c r="A105">
        <v>148</v>
      </c>
      <c r="B105">
        <v>27</v>
      </c>
      <c r="C105">
        <v>13</v>
      </c>
      <c r="D105">
        <f t="shared" si="1"/>
        <v>103</v>
      </c>
      <c r="E105" s="1">
        <v>42029</v>
      </c>
      <c r="F105">
        <f>J104+piastek5[[#This Row],[Ton kostak]]</f>
        <v>168</v>
      </c>
      <c r="G105">
        <f>K104+piastek5[[#This Row],[Ton orzech]]</f>
        <v>281</v>
      </c>
      <c r="H105">
        <f>L104+piastek5[[#This Row],[Ton mial]]</f>
        <v>487</v>
      </c>
      <c r="I105" t="str">
        <f>IF(piastek5[[#This Row],[mag koskta przed]] &lt; $P$1,IF(piastek5[[#This Row],[mag orzech przed]]&lt;$P$2, IF(piastek5[[#This Row],[mag mial przed]] &lt;$P$3, "-", "mial"), "orzech"),"kostka")</f>
        <v>orzech</v>
      </c>
      <c r="J105">
        <f>IF(piastek5[[#This Row],[Typ spalania]] = "kostka", piastek5[[#This Row],[mag koskta przed]]-$P$1, piastek5[[#This Row],[mag koskta przed]])</f>
        <v>168</v>
      </c>
      <c r="K105">
        <f>IF(piastek5[[#This Row],[Typ spalania]] = "orzech", piastek5[[#This Row],[mag orzech przed]]-$P$2, piastek5[[#This Row],[mag orzech przed]])</f>
        <v>21</v>
      </c>
      <c r="L105">
        <f>IF(piastek5[[#This Row],[Typ spalania]] = "mial", piastek5[[#This Row],[mag mial przed]]-$P$3, piastek5[[#This Row],[mag mial przed]])</f>
        <v>487</v>
      </c>
    </row>
    <row r="106" spans="1:12" x14ac:dyDescent="0.45">
      <c r="A106">
        <v>127</v>
      </c>
      <c r="B106">
        <v>161</v>
      </c>
      <c r="C106">
        <v>31</v>
      </c>
      <c r="D106">
        <f t="shared" si="1"/>
        <v>104</v>
      </c>
      <c r="E106" s="1">
        <v>42030</v>
      </c>
      <c r="F106">
        <f>J105+piastek5[[#This Row],[Ton kostak]]</f>
        <v>295</v>
      </c>
      <c r="G106">
        <f>K105+piastek5[[#This Row],[Ton orzech]]</f>
        <v>182</v>
      </c>
      <c r="H106">
        <f>L105+piastek5[[#This Row],[Ton mial]]</f>
        <v>518</v>
      </c>
      <c r="I106" t="str">
        <f>IF(piastek5[[#This Row],[mag koskta przed]] &lt; $P$1,IF(piastek5[[#This Row],[mag orzech przed]]&lt;$P$2, IF(piastek5[[#This Row],[mag mial przed]] &lt;$P$3, "-", "mial"), "orzech"),"kostka")</f>
        <v>kostka</v>
      </c>
      <c r="J106">
        <f>IF(piastek5[[#This Row],[Typ spalania]] = "kostka", piastek5[[#This Row],[mag koskta przed]]-$P$1, piastek5[[#This Row],[mag koskta przed]])</f>
        <v>95</v>
      </c>
      <c r="K106">
        <f>IF(piastek5[[#This Row],[Typ spalania]] = "orzech", piastek5[[#This Row],[mag orzech przed]]-$P$2, piastek5[[#This Row],[mag orzech przed]])</f>
        <v>182</v>
      </c>
      <c r="L106">
        <f>IF(piastek5[[#This Row],[Typ spalania]] = "mial", piastek5[[#This Row],[mag mial przed]]-$P$3, piastek5[[#This Row],[mag mial przed]])</f>
        <v>518</v>
      </c>
    </row>
    <row r="107" spans="1:12" x14ac:dyDescent="0.45">
      <c r="A107">
        <v>131</v>
      </c>
      <c r="B107">
        <v>1</v>
      </c>
      <c r="C107">
        <v>98</v>
      </c>
      <c r="D107">
        <f t="shared" si="1"/>
        <v>105</v>
      </c>
      <c r="E107" s="1">
        <v>42031</v>
      </c>
      <c r="F107">
        <f>J106+piastek5[[#This Row],[Ton kostak]]</f>
        <v>226</v>
      </c>
      <c r="G107">
        <f>K106+piastek5[[#This Row],[Ton orzech]]</f>
        <v>183</v>
      </c>
      <c r="H107">
        <f>L106+piastek5[[#This Row],[Ton mial]]</f>
        <v>616</v>
      </c>
      <c r="I107" t="str">
        <f>IF(piastek5[[#This Row],[mag koskta przed]] &lt; $P$1,IF(piastek5[[#This Row],[mag orzech przed]]&lt;$P$2, IF(piastek5[[#This Row],[mag mial przed]] &lt;$P$3, "-", "mial"), "orzech"),"kostka")</f>
        <v>kostka</v>
      </c>
      <c r="J107">
        <f>IF(piastek5[[#This Row],[Typ spalania]] = "kostka", piastek5[[#This Row],[mag koskta przed]]-$P$1, piastek5[[#This Row],[mag koskta przed]])</f>
        <v>26</v>
      </c>
      <c r="K107">
        <f>IF(piastek5[[#This Row],[Typ spalania]] = "orzech", piastek5[[#This Row],[mag orzech przed]]-$P$2, piastek5[[#This Row],[mag orzech przed]])</f>
        <v>183</v>
      </c>
      <c r="L107">
        <f>IF(piastek5[[#This Row],[Typ spalania]] = "mial", piastek5[[#This Row],[mag mial przed]]-$P$3, piastek5[[#This Row],[mag mial przed]])</f>
        <v>616</v>
      </c>
    </row>
    <row r="108" spans="1:12" x14ac:dyDescent="0.45">
      <c r="A108">
        <v>142</v>
      </c>
      <c r="B108">
        <v>131</v>
      </c>
      <c r="C108">
        <v>62</v>
      </c>
      <c r="D108">
        <f t="shared" si="1"/>
        <v>106</v>
      </c>
      <c r="E108" s="1">
        <v>42032</v>
      </c>
      <c r="F108">
        <f>J107+piastek5[[#This Row],[Ton kostak]]</f>
        <v>168</v>
      </c>
      <c r="G108">
        <f>K107+piastek5[[#This Row],[Ton orzech]]</f>
        <v>314</v>
      </c>
      <c r="H108">
        <f>L107+piastek5[[#This Row],[Ton mial]]</f>
        <v>678</v>
      </c>
      <c r="I108" t="str">
        <f>IF(piastek5[[#This Row],[mag koskta przed]] &lt; $P$1,IF(piastek5[[#This Row],[mag orzech przed]]&lt;$P$2, IF(piastek5[[#This Row],[mag mial przed]] &lt;$P$3, "-", "mial"), "orzech"),"kostka")</f>
        <v>orzech</v>
      </c>
      <c r="J108">
        <f>IF(piastek5[[#This Row],[Typ spalania]] = "kostka", piastek5[[#This Row],[mag koskta przed]]-$P$1, piastek5[[#This Row],[mag koskta przed]])</f>
        <v>168</v>
      </c>
      <c r="K108">
        <f>IF(piastek5[[#This Row],[Typ spalania]] = "orzech", piastek5[[#This Row],[mag orzech przed]]-$P$2, piastek5[[#This Row],[mag orzech przed]])</f>
        <v>54</v>
      </c>
      <c r="L108">
        <f>IF(piastek5[[#This Row],[Typ spalania]] = "mial", piastek5[[#This Row],[mag mial przed]]-$P$3, piastek5[[#This Row],[mag mial przed]])</f>
        <v>678</v>
      </c>
    </row>
    <row r="109" spans="1:12" x14ac:dyDescent="0.45">
      <c r="A109">
        <v>121</v>
      </c>
      <c r="B109">
        <v>150</v>
      </c>
      <c r="C109">
        <v>25</v>
      </c>
      <c r="D109">
        <f t="shared" si="1"/>
        <v>107</v>
      </c>
      <c r="E109" s="1">
        <v>42033</v>
      </c>
      <c r="F109">
        <f>J108+piastek5[[#This Row],[Ton kostak]]</f>
        <v>289</v>
      </c>
      <c r="G109">
        <f>K108+piastek5[[#This Row],[Ton orzech]]</f>
        <v>204</v>
      </c>
      <c r="H109">
        <f>L108+piastek5[[#This Row],[Ton mial]]</f>
        <v>703</v>
      </c>
      <c r="I109" t="str">
        <f>IF(piastek5[[#This Row],[mag koskta przed]] &lt; $P$1,IF(piastek5[[#This Row],[mag orzech przed]]&lt;$P$2, IF(piastek5[[#This Row],[mag mial przed]] &lt;$P$3, "-", "mial"), "orzech"),"kostka")</f>
        <v>kostka</v>
      </c>
      <c r="J109">
        <f>IF(piastek5[[#This Row],[Typ spalania]] = "kostka", piastek5[[#This Row],[mag koskta przed]]-$P$1, piastek5[[#This Row],[mag koskta przed]])</f>
        <v>89</v>
      </c>
      <c r="K109">
        <f>IF(piastek5[[#This Row],[Typ spalania]] = "orzech", piastek5[[#This Row],[mag orzech przed]]-$P$2, piastek5[[#This Row],[mag orzech przed]])</f>
        <v>204</v>
      </c>
      <c r="L109">
        <f>IF(piastek5[[#This Row],[Typ spalania]] = "mial", piastek5[[#This Row],[mag mial przed]]-$P$3, piastek5[[#This Row],[mag mial przed]])</f>
        <v>703</v>
      </c>
    </row>
    <row r="110" spans="1:12" x14ac:dyDescent="0.45">
      <c r="A110">
        <v>33</v>
      </c>
      <c r="B110">
        <v>113</v>
      </c>
      <c r="C110">
        <v>62</v>
      </c>
      <c r="D110">
        <f t="shared" si="1"/>
        <v>108</v>
      </c>
      <c r="E110" s="1">
        <v>42034</v>
      </c>
      <c r="F110">
        <f>J109+piastek5[[#This Row],[Ton kostak]]</f>
        <v>122</v>
      </c>
      <c r="G110">
        <f>K109+piastek5[[#This Row],[Ton orzech]]</f>
        <v>317</v>
      </c>
      <c r="H110">
        <f>L109+piastek5[[#This Row],[Ton mial]]</f>
        <v>765</v>
      </c>
      <c r="I110" t="str">
        <f>IF(piastek5[[#This Row],[mag koskta przed]] &lt; $P$1,IF(piastek5[[#This Row],[mag orzech przed]]&lt;$P$2, IF(piastek5[[#This Row],[mag mial przed]] &lt;$P$3, "-", "mial"), "orzech"),"kostka")</f>
        <v>orzech</v>
      </c>
      <c r="J110">
        <f>IF(piastek5[[#This Row],[Typ spalania]] = "kostka", piastek5[[#This Row],[mag koskta przed]]-$P$1, piastek5[[#This Row],[mag koskta przed]])</f>
        <v>122</v>
      </c>
      <c r="K110">
        <f>IF(piastek5[[#This Row],[Typ spalania]] = "orzech", piastek5[[#This Row],[mag orzech przed]]-$P$2, piastek5[[#This Row],[mag orzech przed]])</f>
        <v>57</v>
      </c>
      <c r="L110">
        <f>IF(piastek5[[#This Row],[Typ spalania]] = "mial", piastek5[[#This Row],[mag mial przed]]-$P$3, piastek5[[#This Row],[mag mial przed]])</f>
        <v>765</v>
      </c>
    </row>
    <row r="111" spans="1:12" x14ac:dyDescent="0.45">
      <c r="A111">
        <v>142</v>
      </c>
      <c r="B111">
        <v>44</v>
      </c>
      <c r="C111">
        <v>92</v>
      </c>
      <c r="D111">
        <f t="shared" si="1"/>
        <v>109</v>
      </c>
      <c r="E111" s="1">
        <v>42035</v>
      </c>
      <c r="F111">
        <f>J110+piastek5[[#This Row],[Ton kostak]]</f>
        <v>264</v>
      </c>
      <c r="G111">
        <f>K110+piastek5[[#This Row],[Ton orzech]]</f>
        <v>101</v>
      </c>
      <c r="H111">
        <f>L110+piastek5[[#This Row],[Ton mial]]</f>
        <v>857</v>
      </c>
      <c r="I111" t="str">
        <f>IF(piastek5[[#This Row],[mag koskta przed]] &lt; $P$1,IF(piastek5[[#This Row],[mag orzech przed]]&lt;$P$2, IF(piastek5[[#This Row],[mag mial przed]] &lt;$P$3, "-", "mial"), "orzech"),"kostka")</f>
        <v>kostka</v>
      </c>
      <c r="J111">
        <f>IF(piastek5[[#This Row],[Typ spalania]] = "kostka", piastek5[[#This Row],[mag koskta przed]]-$P$1, piastek5[[#This Row],[mag koskta przed]])</f>
        <v>64</v>
      </c>
      <c r="K111">
        <f>IF(piastek5[[#This Row],[Typ spalania]] = "orzech", piastek5[[#This Row],[mag orzech przed]]-$P$2, piastek5[[#This Row],[mag orzech przed]])</f>
        <v>101</v>
      </c>
      <c r="L111">
        <f>IF(piastek5[[#This Row],[Typ spalania]] = "mial", piastek5[[#This Row],[mag mial przed]]-$P$3, piastek5[[#This Row],[mag mial przed]])</f>
        <v>857</v>
      </c>
    </row>
    <row r="112" spans="1:12" x14ac:dyDescent="0.45">
      <c r="A112">
        <v>119</v>
      </c>
      <c r="B112">
        <v>167</v>
      </c>
      <c r="C112">
        <v>64</v>
      </c>
      <c r="D112">
        <f t="shared" si="1"/>
        <v>110</v>
      </c>
      <c r="E112" s="1">
        <v>42036</v>
      </c>
      <c r="F112">
        <f>J111+piastek5[[#This Row],[Ton kostak]]</f>
        <v>183</v>
      </c>
      <c r="G112">
        <f>K111+piastek5[[#This Row],[Ton orzech]]</f>
        <v>268</v>
      </c>
      <c r="H112">
        <f>L111+piastek5[[#This Row],[Ton mial]]</f>
        <v>921</v>
      </c>
      <c r="I112" t="str">
        <f>IF(piastek5[[#This Row],[mag koskta przed]] &lt; $P$1,IF(piastek5[[#This Row],[mag orzech przed]]&lt;$P$2, IF(piastek5[[#This Row],[mag mial przed]] &lt;$P$3, "-", "mial"), "orzech"),"kostka")</f>
        <v>orzech</v>
      </c>
      <c r="J112">
        <f>IF(piastek5[[#This Row],[Typ spalania]] = "kostka", piastek5[[#This Row],[mag koskta przed]]-$P$1, piastek5[[#This Row],[mag koskta przed]])</f>
        <v>183</v>
      </c>
      <c r="K112">
        <f>IF(piastek5[[#This Row],[Typ spalania]] = "orzech", piastek5[[#This Row],[mag orzech przed]]-$P$2, piastek5[[#This Row],[mag orzech przed]])</f>
        <v>8</v>
      </c>
      <c r="L112">
        <f>IF(piastek5[[#This Row],[Typ spalania]] = "mial", piastek5[[#This Row],[mag mial przed]]-$P$3, piastek5[[#This Row],[mag mial przed]])</f>
        <v>921</v>
      </c>
    </row>
    <row r="113" spans="1:12" x14ac:dyDescent="0.45">
      <c r="A113">
        <v>54</v>
      </c>
      <c r="B113">
        <v>109</v>
      </c>
      <c r="C113">
        <v>65</v>
      </c>
      <c r="D113">
        <f t="shared" si="1"/>
        <v>111</v>
      </c>
      <c r="E113" s="1">
        <v>42037</v>
      </c>
      <c r="F113">
        <f>J112+piastek5[[#This Row],[Ton kostak]]</f>
        <v>237</v>
      </c>
      <c r="G113">
        <f>K112+piastek5[[#This Row],[Ton orzech]]</f>
        <v>117</v>
      </c>
      <c r="H113">
        <f>L112+piastek5[[#This Row],[Ton mial]]</f>
        <v>986</v>
      </c>
      <c r="I113" t="str">
        <f>IF(piastek5[[#This Row],[mag koskta przed]] &lt; $P$1,IF(piastek5[[#This Row],[mag orzech przed]]&lt;$P$2, IF(piastek5[[#This Row],[mag mial przed]] &lt;$P$3, "-", "mial"), "orzech"),"kostka")</f>
        <v>kostka</v>
      </c>
      <c r="J113">
        <f>IF(piastek5[[#This Row],[Typ spalania]] = "kostka", piastek5[[#This Row],[mag koskta przed]]-$P$1, piastek5[[#This Row],[mag koskta przed]])</f>
        <v>37</v>
      </c>
      <c r="K113">
        <f>IF(piastek5[[#This Row],[Typ spalania]] = "orzech", piastek5[[#This Row],[mag orzech przed]]-$P$2, piastek5[[#This Row],[mag orzech przed]])</f>
        <v>117</v>
      </c>
      <c r="L113">
        <f>IF(piastek5[[#This Row],[Typ spalania]] = "mial", piastek5[[#This Row],[mag mial przed]]-$P$3, piastek5[[#This Row],[mag mial przed]])</f>
        <v>986</v>
      </c>
    </row>
    <row r="114" spans="1:12" x14ac:dyDescent="0.45">
      <c r="A114">
        <v>53</v>
      </c>
      <c r="B114">
        <v>94</v>
      </c>
      <c r="C114">
        <v>43</v>
      </c>
      <c r="D114">
        <f t="shared" si="1"/>
        <v>112</v>
      </c>
      <c r="E114" s="1">
        <v>42038</v>
      </c>
      <c r="F114">
        <f>J113+piastek5[[#This Row],[Ton kostak]]</f>
        <v>90</v>
      </c>
      <c r="G114">
        <f>K113+piastek5[[#This Row],[Ton orzech]]</f>
        <v>211</v>
      </c>
      <c r="H114">
        <f>L113+piastek5[[#This Row],[Ton mial]]</f>
        <v>1029</v>
      </c>
      <c r="I114" t="str">
        <f>IF(piastek5[[#This Row],[mag koskta przed]] &lt; $P$1,IF(piastek5[[#This Row],[mag orzech przed]]&lt;$P$2, IF(piastek5[[#This Row],[mag mial przed]] &lt;$P$3, "-", "mial"), "orzech"),"kostka")</f>
        <v>mial</v>
      </c>
      <c r="J114">
        <f>IF(piastek5[[#This Row],[Typ spalania]] = "kostka", piastek5[[#This Row],[mag koskta przed]]-$P$1, piastek5[[#This Row],[mag koskta przed]])</f>
        <v>90</v>
      </c>
      <c r="K114">
        <f>IF(piastek5[[#This Row],[Typ spalania]] = "orzech", piastek5[[#This Row],[mag orzech przed]]-$P$2, piastek5[[#This Row],[mag orzech przed]])</f>
        <v>211</v>
      </c>
      <c r="L114">
        <f>IF(piastek5[[#This Row],[Typ spalania]] = "mial", piastek5[[#This Row],[mag mial przed]]-$P$3, piastek5[[#This Row],[mag mial przed]])</f>
        <v>709</v>
      </c>
    </row>
    <row r="115" spans="1:12" x14ac:dyDescent="0.45">
      <c r="A115">
        <v>165</v>
      </c>
      <c r="B115">
        <v>101</v>
      </c>
      <c r="C115">
        <v>8</v>
      </c>
      <c r="D115">
        <f t="shared" si="1"/>
        <v>113</v>
      </c>
      <c r="E115" s="1">
        <v>42039</v>
      </c>
      <c r="F115">
        <f>J114+piastek5[[#This Row],[Ton kostak]]</f>
        <v>255</v>
      </c>
      <c r="G115">
        <f>K114+piastek5[[#This Row],[Ton orzech]]</f>
        <v>312</v>
      </c>
      <c r="H115">
        <f>L114+piastek5[[#This Row],[Ton mial]]</f>
        <v>717</v>
      </c>
      <c r="I115" t="str">
        <f>IF(piastek5[[#This Row],[mag koskta przed]] &lt; $P$1,IF(piastek5[[#This Row],[mag orzech przed]]&lt;$P$2, IF(piastek5[[#This Row],[mag mial przed]] &lt;$P$3, "-", "mial"), "orzech"),"kostka")</f>
        <v>kostka</v>
      </c>
      <c r="J115">
        <f>IF(piastek5[[#This Row],[Typ spalania]] = "kostka", piastek5[[#This Row],[mag koskta przed]]-$P$1, piastek5[[#This Row],[mag koskta przed]])</f>
        <v>55</v>
      </c>
      <c r="K115">
        <f>IF(piastek5[[#This Row],[Typ spalania]] = "orzech", piastek5[[#This Row],[mag orzech przed]]-$P$2, piastek5[[#This Row],[mag orzech przed]])</f>
        <v>312</v>
      </c>
      <c r="L115">
        <f>IF(piastek5[[#This Row],[Typ spalania]] = "mial", piastek5[[#This Row],[mag mial przed]]-$P$3, piastek5[[#This Row],[mag mial przed]])</f>
        <v>717</v>
      </c>
    </row>
    <row r="116" spans="1:12" x14ac:dyDescent="0.45">
      <c r="A116">
        <v>159</v>
      </c>
      <c r="B116">
        <v>68</v>
      </c>
      <c r="C116">
        <v>96</v>
      </c>
      <c r="D116">
        <f t="shared" si="1"/>
        <v>114</v>
      </c>
      <c r="E116" s="1">
        <v>42040</v>
      </c>
      <c r="F116">
        <f>J115+piastek5[[#This Row],[Ton kostak]]</f>
        <v>214</v>
      </c>
      <c r="G116">
        <f>K115+piastek5[[#This Row],[Ton orzech]]</f>
        <v>380</v>
      </c>
      <c r="H116">
        <f>L115+piastek5[[#This Row],[Ton mial]]</f>
        <v>813</v>
      </c>
      <c r="I116" t="str">
        <f>IF(piastek5[[#This Row],[mag koskta przed]] &lt; $P$1,IF(piastek5[[#This Row],[mag orzech przed]]&lt;$P$2, IF(piastek5[[#This Row],[mag mial przed]] &lt;$P$3, "-", "mial"), "orzech"),"kostka")</f>
        <v>kostka</v>
      </c>
      <c r="J116">
        <f>IF(piastek5[[#This Row],[Typ spalania]] = "kostka", piastek5[[#This Row],[mag koskta przed]]-$P$1, piastek5[[#This Row],[mag koskta przed]])</f>
        <v>14</v>
      </c>
      <c r="K116">
        <f>IF(piastek5[[#This Row],[Typ spalania]] = "orzech", piastek5[[#This Row],[mag orzech przed]]-$P$2, piastek5[[#This Row],[mag orzech przed]])</f>
        <v>380</v>
      </c>
      <c r="L116">
        <f>IF(piastek5[[#This Row],[Typ spalania]] = "mial", piastek5[[#This Row],[mag mial przed]]-$P$3, piastek5[[#This Row],[mag mial przed]])</f>
        <v>813</v>
      </c>
    </row>
    <row r="117" spans="1:12" x14ac:dyDescent="0.45">
      <c r="A117">
        <v>79</v>
      </c>
      <c r="B117">
        <v>119</v>
      </c>
      <c r="C117">
        <v>35</v>
      </c>
      <c r="D117">
        <f t="shared" si="1"/>
        <v>115</v>
      </c>
      <c r="E117" s="1">
        <v>42041</v>
      </c>
      <c r="F117">
        <f>J116+piastek5[[#This Row],[Ton kostak]]</f>
        <v>93</v>
      </c>
      <c r="G117">
        <f>K116+piastek5[[#This Row],[Ton orzech]]</f>
        <v>499</v>
      </c>
      <c r="H117">
        <f>L116+piastek5[[#This Row],[Ton mial]]</f>
        <v>848</v>
      </c>
      <c r="I117" t="str">
        <f>IF(piastek5[[#This Row],[mag koskta przed]] &lt; $P$1,IF(piastek5[[#This Row],[mag orzech przed]]&lt;$P$2, IF(piastek5[[#This Row],[mag mial przed]] &lt;$P$3, "-", "mial"), "orzech"),"kostka")</f>
        <v>orzech</v>
      </c>
      <c r="J117">
        <f>IF(piastek5[[#This Row],[Typ spalania]] = "kostka", piastek5[[#This Row],[mag koskta przed]]-$P$1, piastek5[[#This Row],[mag koskta przed]])</f>
        <v>93</v>
      </c>
      <c r="K117">
        <f>IF(piastek5[[#This Row],[Typ spalania]] = "orzech", piastek5[[#This Row],[mag orzech przed]]-$P$2, piastek5[[#This Row],[mag orzech przed]])</f>
        <v>239</v>
      </c>
      <c r="L117">
        <f>IF(piastek5[[#This Row],[Typ spalania]] = "mial", piastek5[[#This Row],[mag mial przed]]-$P$3, piastek5[[#This Row],[mag mial przed]])</f>
        <v>848</v>
      </c>
    </row>
    <row r="118" spans="1:12" x14ac:dyDescent="0.45">
      <c r="A118">
        <v>128</v>
      </c>
      <c r="B118">
        <v>148</v>
      </c>
      <c r="C118">
        <v>77</v>
      </c>
      <c r="D118">
        <f t="shared" si="1"/>
        <v>116</v>
      </c>
      <c r="E118" s="1">
        <v>42042</v>
      </c>
      <c r="F118">
        <f>J117+piastek5[[#This Row],[Ton kostak]]</f>
        <v>221</v>
      </c>
      <c r="G118">
        <f>K117+piastek5[[#This Row],[Ton orzech]]</f>
        <v>387</v>
      </c>
      <c r="H118">
        <f>L117+piastek5[[#This Row],[Ton mial]]</f>
        <v>925</v>
      </c>
      <c r="I118" t="str">
        <f>IF(piastek5[[#This Row],[mag koskta przed]] &lt; $P$1,IF(piastek5[[#This Row],[mag orzech przed]]&lt;$P$2, IF(piastek5[[#This Row],[mag mial przed]] &lt;$P$3, "-", "mial"), "orzech"),"kostka")</f>
        <v>kostka</v>
      </c>
      <c r="J118">
        <f>IF(piastek5[[#This Row],[Typ spalania]] = "kostka", piastek5[[#This Row],[mag koskta przed]]-$P$1, piastek5[[#This Row],[mag koskta przed]])</f>
        <v>21</v>
      </c>
      <c r="K118">
        <f>IF(piastek5[[#This Row],[Typ spalania]] = "orzech", piastek5[[#This Row],[mag orzech przed]]-$P$2, piastek5[[#This Row],[mag orzech przed]])</f>
        <v>387</v>
      </c>
      <c r="L118">
        <f>IF(piastek5[[#This Row],[Typ spalania]] = "mial", piastek5[[#This Row],[mag mial przed]]-$P$3, piastek5[[#This Row],[mag mial przed]])</f>
        <v>925</v>
      </c>
    </row>
    <row r="119" spans="1:12" x14ac:dyDescent="0.45">
      <c r="A119">
        <v>195</v>
      </c>
      <c r="B119">
        <v>39</v>
      </c>
      <c r="C119">
        <v>77</v>
      </c>
      <c r="D119">
        <f t="shared" si="1"/>
        <v>117</v>
      </c>
      <c r="E119" s="1">
        <v>42043</v>
      </c>
      <c r="F119">
        <f>J118+piastek5[[#This Row],[Ton kostak]]</f>
        <v>216</v>
      </c>
      <c r="G119">
        <f>K118+piastek5[[#This Row],[Ton orzech]]</f>
        <v>426</v>
      </c>
      <c r="H119">
        <f>L118+piastek5[[#This Row],[Ton mial]]</f>
        <v>1002</v>
      </c>
      <c r="I119" t="str">
        <f>IF(piastek5[[#This Row],[mag koskta przed]] &lt; $P$1,IF(piastek5[[#This Row],[mag orzech przed]]&lt;$P$2, IF(piastek5[[#This Row],[mag mial przed]] &lt;$P$3, "-", "mial"), "orzech"),"kostka")</f>
        <v>kostka</v>
      </c>
      <c r="J119">
        <f>IF(piastek5[[#This Row],[Typ spalania]] = "kostka", piastek5[[#This Row],[mag koskta przed]]-$P$1, piastek5[[#This Row],[mag koskta przed]])</f>
        <v>16</v>
      </c>
      <c r="K119">
        <f>IF(piastek5[[#This Row],[Typ spalania]] = "orzech", piastek5[[#This Row],[mag orzech przed]]-$P$2, piastek5[[#This Row],[mag orzech przed]])</f>
        <v>426</v>
      </c>
      <c r="L119">
        <f>IF(piastek5[[#This Row],[Typ spalania]] = "mial", piastek5[[#This Row],[mag mial przed]]-$P$3, piastek5[[#This Row],[mag mial przed]])</f>
        <v>1002</v>
      </c>
    </row>
    <row r="120" spans="1:12" x14ac:dyDescent="0.45">
      <c r="A120">
        <v>87</v>
      </c>
      <c r="B120">
        <v>8</v>
      </c>
      <c r="C120">
        <v>17</v>
      </c>
      <c r="D120">
        <f t="shared" si="1"/>
        <v>118</v>
      </c>
      <c r="E120" s="1">
        <v>42044</v>
      </c>
      <c r="F120">
        <f>J119+piastek5[[#This Row],[Ton kostak]]</f>
        <v>103</v>
      </c>
      <c r="G120">
        <f>K119+piastek5[[#This Row],[Ton orzech]]</f>
        <v>434</v>
      </c>
      <c r="H120">
        <f>L119+piastek5[[#This Row],[Ton mial]]</f>
        <v>1019</v>
      </c>
      <c r="I120" t="str">
        <f>IF(piastek5[[#This Row],[mag koskta przed]] &lt; $P$1,IF(piastek5[[#This Row],[mag orzech przed]]&lt;$P$2, IF(piastek5[[#This Row],[mag mial przed]] &lt;$P$3, "-", "mial"), "orzech"),"kostka")</f>
        <v>orzech</v>
      </c>
      <c r="J120">
        <f>IF(piastek5[[#This Row],[Typ spalania]] = "kostka", piastek5[[#This Row],[mag koskta przed]]-$P$1, piastek5[[#This Row],[mag koskta przed]])</f>
        <v>103</v>
      </c>
      <c r="K120">
        <f>IF(piastek5[[#This Row],[Typ spalania]] = "orzech", piastek5[[#This Row],[mag orzech przed]]-$P$2, piastek5[[#This Row],[mag orzech przed]])</f>
        <v>174</v>
      </c>
      <c r="L120">
        <f>IF(piastek5[[#This Row],[Typ spalania]] = "mial", piastek5[[#This Row],[mag mial przed]]-$P$3, piastek5[[#This Row],[mag mial przed]])</f>
        <v>1019</v>
      </c>
    </row>
    <row r="121" spans="1:12" x14ac:dyDescent="0.45">
      <c r="A121">
        <v>114</v>
      </c>
      <c r="B121">
        <v>124</v>
      </c>
      <c r="C121">
        <v>94</v>
      </c>
      <c r="D121">
        <f t="shared" si="1"/>
        <v>119</v>
      </c>
      <c r="E121" s="1">
        <v>42045</v>
      </c>
      <c r="F121">
        <f>J120+piastek5[[#This Row],[Ton kostak]]</f>
        <v>217</v>
      </c>
      <c r="G121">
        <f>K120+piastek5[[#This Row],[Ton orzech]]</f>
        <v>298</v>
      </c>
      <c r="H121">
        <f>L120+piastek5[[#This Row],[Ton mial]]</f>
        <v>1113</v>
      </c>
      <c r="I121" t="str">
        <f>IF(piastek5[[#This Row],[mag koskta przed]] &lt; $P$1,IF(piastek5[[#This Row],[mag orzech przed]]&lt;$P$2, IF(piastek5[[#This Row],[mag mial przed]] &lt;$P$3, "-", "mial"), "orzech"),"kostka")</f>
        <v>kostka</v>
      </c>
      <c r="J121">
        <f>IF(piastek5[[#This Row],[Typ spalania]] = "kostka", piastek5[[#This Row],[mag koskta przed]]-$P$1, piastek5[[#This Row],[mag koskta przed]])</f>
        <v>17</v>
      </c>
      <c r="K121">
        <f>IF(piastek5[[#This Row],[Typ spalania]] = "orzech", piastek5[[#This Row],[mag orzech przed]]-$P$2, piastek5[[#This Row],[mag orzech przed]])</f>
        <v>298</v>
      </c>
      <c r="L121">
        <f>IF(piastek5[[#This Row],[Typ spalania]] = "mial", piastek5[[#This Row],[mag mial przed]]-$P$3, piastek5[[#This Row],[mag mial przed]])</f>
        <v>1113</v>
      </c>
    </row>
    <row r="122" spans="1:12" x14ac:dyDescent="0.45">
      <c r="A122">
        <v>126</v>
      </c>
      <c r="B122">
        <v>122</v>
      </c>
      <c r="C122">
        <v>39</v>
      </c>
      <c r="D122">
        <f t="shared" si="1"/>
        <v>120</v>
      </c>
      <c r="E122" s="1">
        <v>42046</v>
      </c>
      <c r="F122">
        <f>J121+piastek5[[#This Row],[Ton kostak]]</f>
        <v>143</v>
      </c>
      <c r="G122">
        <f>K121+piastek5[[#This Row],[Ton orzech]]</f>
        <v>420</v>
      </c>
      <c r="H122">
        <f>L121+piastek5[[#This Row],[Ton mial]]</f>
        <v>1152</v>
      </c>
      <c r="I122" t="str">
        <f>IF(piastek5[[#This Row],[mag koskta przed]] &lt; $P$1,IF(piastek5[[#This Row],[mag orzech przed]]&lt;$P$2, IF(piastek5[[#This Row],[mag mial przed]] &lt;$P$3, "-", "mial"), "orzech"),"kostka")</f>
        <v>orzech</v>
      </c>
      <c r="J122">
        <f>IF(piastek5[[#This Row],[Typ spalania]] = "kostka", piastek5[[#This Row],[mag koskta przed]]-$P$1, piastek5[[#This Row],[mag koskta przed]])</f>
        <v>143</v>
      </c>
      <c r="K122">
        <f>IF(piastek5[[#This Row],[Typ spalania]] = "orzech", piastek5[[#This Row],[mag orzech przed]]-$P$2, piastek5[[#This Row],[mag orzech przed]])</f>
        <v>160</v>
      </c>
      <c r="L122">
        <f>IF(piastek5[[#This Row],[Typ spalania]] = "mial", piastek5[[#This Row],[mag mial przed]]-$P$3, piastek5[[#This Row],[mag mial przed]])</f>
        <v>1152</v>
      </c>
    </row>
    <row r="123" spans="1:12" x14ac:dyDescent="0.45">
      <c r="A123">
        <v>96</v>
      </c>
      <c r="B123">
        <v>113</v>
      </c>
      <c r="C123">
        <v>28</v>
      </c>
      <c r="D123">
        <f t="shared" si="1"/>
        <v>121</v>
      </c>
      <c r="E123" s="1">
        <v>42047</v>
      </c>
      <c r="F123">
        <f>J122+piastek5[[#This Row],[Ton kostak]]</f>
        <v>239</v>
      </c>
      <c r="G123">
        <f>K122+piastek5[[#This Row],[Ton orzech]]</f>
        <v>273</v>
      </c>
      <c r="H123">
        <f>L122+piastek5[[#This Row],[Ton mial]]</f>
        <v>1180</v>
      </c>
      <c r="I123" t="str">
        <f>IF(piastek5[[#This Row],[mag koskta przed]] &lt; $P$1,IF(piastek5[[#This Row],[mag orzech przed]]&lt;$P$2, IF(piastek5[[#This Row],[mag mial przed]] &lt;$P$3, "-", "mial"), "orzech"),"kostka")</f>
        <v>kostka</v>
      </c>
      <c r="J123">
        <f>IF(piastek5[[#This Row],[Typ spalania]] = "kostka", piastek5[[#This Row],[mag koskta przed]]-$P$1, piastek5[[#This Row],[mag koskta przed]])</f>
        <v>39</v>
      </c>
      <c r="K123">
        <f>IF(piastek5[[#This Row],[Typ spalania]] = "orzech", piastek5[[#This Row],[mag orzech przed]]-$P$2, piastek5[[#This Row],[mag orzech przed]])</f>
        <v>273</v>
      </c>
      <c r="L123">
        <f>IF(piastek5[[#This Row],[Typ spalania]] = "mial", piastek5[[#This Row],[mag mial przed]]-$P$3, piastek5[[#This Row],[mag mial przed]])</f>
        <v>1180</v>
      </c>
    </row>
    <row r="124" spans="1:12" x14ac:dyDescent="0.45">
      <c r="A124">
        <v>165</v>
      </c>
      <c r="B124">
        <v>4</v>
      </c>
      <c r="C124">
        <v>83</v>
      </c>
      <c r="D124">
        <f t="shared" si="1"/>
        <v>122</v>
      </c>
      <c r="E124" s="1">
        <v>42048</v>
      </c>
      <c r="F124">
        <f>J123+piastek5[[#This Row],[Ton kostak]]</f>
        <v>204</v>
      </c>
      <c r="G124">
        <f>K123+piastek5[[#This Row],[Ton orzech]]</f>
        <v>277</v>
      </c>
      <c r="H124">
        <f>L123+piastek5[[#This Row],[Ton mial]]</f>
        <v>1263</v>
      </c>
      <c r="I124" t="str">
        <f>IF(piastek5[[#This Row],[mag koskta przed]] &lt; $P$1,IF(piastek5[[#This Row],[mag orzech przed]]&lt;$P$2, IF(piastek5[[#This Row],[mag mial przed]] &lt;$P$3, "-", "mial"), "orzech"),"kostka")</f>
        <v>kostka</v>
      </c>
      <c r="J124">
        <f>IF(piastek5[[#This Row],[Typ spalania]] = "kostka", piastek5[[#This Row],[mag koskta przed]]-$P$1, piastek5[[#This Row],[mag koskta przed]])</f>
        <v>4</v>
      </c>
      <c r="K124">
        <f>IF(piastek5[[#This Row],[Typ spalania]] = "orzech", piastek5[[#This Row],[mag orzech przed]]-$P$2, piastek5[[#This Row],[mag orzech przed]])</f>
        <v>277</v>
      </c>
      <c r="L124">
        <f>IF(piastek5[[#This Row],[Typ spalania]] = "mial", piastek5[[#This Row],[mag mial przed]]-$P$3, piastek5[[#This Row],[mag mial przed]])</f>
        <v>1263</v>
      </c>
    </row>
    <row r="125" spans="1:12" x14ac:dyDescent="0.45">
      <c r="A125">
        <v>1</v>
      </c>
      <c r="B125">
        <v>117</v>
      </c>
      <c r="C125">
        <v>76</v>
      </c>
      <c r="D125">
        <f t="shared" si="1"/>
        <v>123</v>
      </c>
      <c r="E125" s="1">
        <v>42049</v>
      </c>
      <c r="F125">
        <f>J124+piastek5[[#This Row],[Ton kostak]]</f>
        <v>5</v>
      </c>
      <c r="G125">
        <f>K124+piastek5[[#This Row],[Ton orzech]]</f>
        <v>394</v>
      </c>
      <c r="H125">
        <f>L124+piastek5[[#This Row],[Ton mial]]</f>
        <v>1339</v>
      </c>
      <c r="I125" t="str">
        <f>IF(piastek5[[#This Row],[mag koskta przed]] &lt; $P$1,IF(piastek5[[#This Row],[mag orzech przed]]&lt;$P$2, IF(piastek5[[#This Row],[mag mial przed]] &lt;$P$3, "-", "mial"), "orzech"),"kostka")</f>
        <v>orzech</v>
      </c>
      <c r="J125">
        <f>IF(piastek5[[#This Row],[Typ spalania]] = "kostka", piastek5[[#This Row],[mag koskta przed]]-$P$1, piastek5[[#This Row],[mag koskta przed]])</f>
        <v>5</v>
      </c>
      <c r="K125">
        <f>IF(piastek5[[#This Row],[Typ spalania]] = "orzech", piastek5[[#This Row],[mag orzech przed]]-$P$2, piastek5[[#This Row],[mag orzech przed]])</f>
        <v>134</v>
      </c>
      <c r="L125">
        <f>IF(piastek5[[#This Row],[Typ spalania]] = "mial", piastek5[[#This Row],[mag mial przed]]-$P$3, piastek5[[#This Row],[mag mial przed]])</f>
        <v>1339</v>
      </c>
    </row>
    <row r="126" spans="1:12" x14ac:dyDescent="0.45">
      <c r="A126">
        <v>107</v>
      </c>
      <c r="B126">
        <v>70</v>
      </c>
      <c r="C126">
        <v>28</v>
      </c>
      <c r="D126">
        <f t="shared" si="1"/>
        <v>124</v>
      </c>
      <c r="E126" s="1">
        <v>42050</v>
      </c>
      <c r="F126">
        <f>J125+piastek5[[#This Row],[Ton kostak]]</f>
        <v>112</v>
      </c>
      <c r="G126">
        <f>K125+piastek5[[#This Row],[Ton orzech]]</f>
        <v>204</v>
      </c>
      <c r="H126">
        <f>L125+piastek5[[#This Row],[Ton mial]]</f>
        <v>1367</v>
      </c>
      <c r="I126" t="str">
        <f>IF(piastek5[[#This Row],[mag koskta przed]] &lt; $P$1,IF(piastek5[[#This Row],[mag orzech przed]]&lt;$P$2, IF(piastek5[[#This Row],[mag mial przed]] &lt;$P$3, "-", "mial"), "orzech"),"kostka")</f>
        <v>mial</v>
      </c>
      <c r="J126">
        <f>IF(piastek5[[#This Row],[Typ spalania]] = "kostka", piastek5[[#This Row],[mag koskta przed]]-$P$1, piastek5[[#This Row],[mag koskta przed]])</f>
        <v>112</v>
      </c>
      <c r="K126">
        <f>IF(piastek5[[#This Row],[Typ spalania]] = "orzech", piastek5[[#This Row],[mag orzech przed]]-$P$2, piastek5[[#This Row],[mag orzech przed]])</f>
        <v>204</v>
      </c>
      <c r="L126">
        <f>IF(piastek5[[#This Row],[Typ spalania]] = "mial", piastek5[[#This Row],[mag mial przed]]-$P$3, piastek5[[#This Row],[mag mial przed]])</f>
        <v>1047</v>
      </c>
    </row>
    <row r="127" spans="1:12" x14ac:dyDescent="0.45">
      <c r="A127">
        <v>83</v>
      </c>
      <c r="B127">
        <v>81</v>
      </c>
      <c r="C127">
        <v>1</v>
      </c>
      <c r="D127">
        <f t="shared" si="1"/>
        <v>125</v>
      </c>
      <c r="E127" s="1">
        <v>42051</v>
      </c>
      <c r="F127">
        <f>J126+piastek5[[#This Row],[Ton kostak]]</f>
        <v>195</v>
      </c>
      <c r="G127">
        <f>K126+piastek5[[#This Row],[Ton orzech]]</f>
        <v>285</v>
      </c>
      <c r="H127">
        <f>L126+piastek5[[#This Row],[Ton mial]]</f>
        <v>1048</v>
      </c>
      <c r="I127" t="str">
        <f>IF(piastek5[[#This Row],[mag koskta przed]] &lt; $P$1,IF(piastek5[[#This Row],[mag orzech przed]]&lt;$P$2, IF(piastek5[[#This Row],[mag mial przed]] &lt;$P$3, "-", "mial"), "orzech"),"kostka")</f>
        <v>orzech</v>
      </c>
      <c r="J127">
        <f>IF(piastek5[[#This Row],[Typ spalania]] = "kostka", piastek5[[#This Row],[mag koskta przed]]-$P$1, piastek5[[#This Row],[mag koskta przed]])</f>
        <v>195</v>
      </c>
      <c r="K127">
        <f>IF(piastek5[[#This Row],[Typ spalania]] = "orzech", piastek5[[#This Row],[mag orzech przed]]-$P$2, piastek5[[#This Row],[mag orzech przed]])</f>
        <v>25</v>
      </c>
      <c r="L127">
        <f>IF(piastek5[[#This Row],[Typ spalania]] = "mial", piastek5[[#This Row],[mag mial przed]]-$P$3, piastek5[[#This Row],[mag mial przed]])</f>
        <v>1048</v>
      </c>
    </row>
    <row r="128" spans="1:12" x14ac:dyDescent="0.45">
      <c r="A128">
        <v>43</v>
      </c>
      <c r="B128">
        <v>109</v>
      </c>
      <c r="C128">
        <v>50</v>
      </c>
      <c r="D128">
        <f t="shared" si="1"/>
        <v>126</v>
      </c>
      <c r="E128" s="1">
        <v>42052</v>
      </c>
      <c r="F128">
        <f>J127+piastek5[[#This Row],[Ton kostak]]</f>
        <v>238</v>
      </c>
      <c r="G128">
        <f>K127+piastek5[[#This Row],[Ton orzech]]</f>
        <v>134</v>
      </c>
      <c r="H128">
        <f>L127+piastek5[[#This Row],[Ton mial]]</f>
        <v>1098</v>
      </c>
      <c r="I128" t="str">
        <f>IF(piastek5[[#This Row],[mag koskta przed]] &lt; $P$1,IF(piastek5[[#This Row],[mag orzech przed]]&lt;$P$2, IF(piastek5[[#This Row],[mag mial przed]] &lt;$P$3, "-", "mial"), "orzech"),"kostka")</f>
        <v>kostka</v>
      </c>
      <c r="J128">
        <f>IF(piastek5[[#This Row],[Typ spalania]] = "kostka", piastek5[[#This Row],[mag koskta przed]]-$P$1, piastek5[[#This Row],[mag koskta przed]])</f>
        <v>38</v>
      </c>
      <c r="K128">
        <f>IF(piastek5[[#This Row],[Typ spalania]] = "orzech", piastek5[[#This Row],[mag orzech przed]]-$P$2, piastek5[[#This Row],[mag orzech przed]])</f>
        <v>134</v>
      </c>
      <c r="L128">
        <f>IF(piastek5[[#This Row],[Typ spalania]] = "mial", piastek5[[#This Row],[mag mial przed]]-$P$3, piastek5[[#This Row],[mag mial przed]])</f>
        <v>1098</v>
      </c>
    </row>
    <row r="129" spans="1:12" x14ac:dyDescent="0.45">
      <c r="A129">
        <v>52</v>
      </c>
      <c r="B129">
        <v>110</v>
      </c>
      <c r="C129">
        <v>19</v>
      </c>
      <c r="D129">
        <f t="shared" si="1"/>
        <v>127</v>
      </c>
      <c r="E129" s="1">
        <v>42053</v>
      </c>
      <c r="F129">
        <f>J128+piastek5[[#This Row],[Ton kostak]]</f>
        <v>90</v>
      </c>
      <c r="G129">
        <f>K128+piastek5[[#This Row],[Ton orzech]]</f>
        <v>244</v>
      </c>
      <c r="H129">
        <f>L128+piastek5[[#This Row],[Ton mial]]</f>
        <v>1117</v>
      </c>
      <c r="I129" t="str">
        <f>IF(piastek5[[#This Row],[mag koskta przed]] &lt; $P$1,IF(piastek5[[#This Row],[mag orzech przed]]&lt;$P$2, IF(piastek5[[#This Row],[mag mial przed]] &lt;$P$3, "-", "mial"), "orzech"),"kostka")</f>
        <v>mial</v>
      </c>
      <c r="J129">
        <f>IF(piastek5[[#This Row],[Typ spalania]] = "kostka", piastek5[[#This Row],[mag koskta przed]]-$P$1, piastek5[[#This Row],[mag koskta przed]])</f>
        <v>90</v>
      </c>
      <c r="K129">
        <f>IF(piastek5[[#This Row],[Typ spalania]] = "orzech", piastek5[[#This Row],[mag orzech przed]]-$P$2, piastek5[[#This Row],[mag orzech przed]])</f>
        <v>244</v>
      </c>
      <c r="L129">
        <f>IF(piastek5[[#This Row],[Typ spalania]] = "mial", piastek5[[#This Row],[mag mial przed]]-$P$3, piastek5[[#This Row],[mag mial przed]])</f>
        <v>797</v>
      </c>
    </row>
    <row r="130" spans="1:12" x14ac:dyDescent="0.45">
      <c r="A130">
        <v>104</v>
      </c>
      <c r="B130">
        <v>132</v>
      </c>
      <c r="C130">
        <v>57</v>
      </c>
      <c r="D130">
        <f t="shared" si="1"/>
        <v>128</v>
      </c>
      <c r="E130" s="1">
        <v>42054</v>
      </c>
      <c r="F130">
        <f>J129+piastek5[[#This Row],[Ton kostak]]</f>
        <v>194</v>
      </c>
      <c r="G130">
        <f>K129+piastek5[[#This Row],[Ton orzech]]</f>
        <v>376</v>
      </c>
      <c r="H130">
        <f>L129+piastek5[[#This Row],[Ton mial]]</f>
        <v>854</v>
      </c>
      <c r="I130" t="str">
        <f>IF(piastek5[[#This Row],[mag koskta przed]] &lt; $P$1,IF(piastek5[[#This Row],[mag orzech przed]]&lt;$P$2, IF(piastek5[[#This Row],[mag mial przed]] &lt;$P$3, "-", "mial"), "orzech"),"kostka")</f>
        <v>orzech</v>
      </c>
      <c r="J130">
        <f>IF(piastek5[[#This Row],[Typ spalania]] = "kostka", piastek5[[#This Row],[mag koskta przed]]-$P$1, piastek5[[#This Row],[mag koskta przed]])</f>
        <v>194</v>
      </c>
      <c r="K130">
        <f>IF(piastek5[[#This Row],[Typ spalania]] = "orzech", piastek5[[#This Row],[mag orzech przed]]-$P$2, piastek5[[#This Row],[mag orzech przed]])</f>
        <v>116</v>
      </c>
      <c r="L130">
        <f>IF(piastek5[[#This Row],[Typ spalania]] = "mial", piastek5[[#This Row],[mag mial przed]]-$P$3, piastek5[[#This Row],[mag mial przed]])</f>
        <v>854</v>
      </c>
    </row>
    <row r="131" spans="1:12" x14ac:dyDescent="0.45">
      <c r="A131">
        <v>57</v>
      </c>
      <c r="B131">
        <v>150</v>
      </c>
      <c r="C131">
        <v>36</v>
      </c>
      <c r="D131">
        <f t="shared" si="1"/>
        <v>129</v>
      </c>
      <c r="E131" s="1">
        <v>42055</v>
      </c>
      <c r="F131">
        <f>J130+piastek5[[#This Row],[Ton kostak]]</f>
        <v>251</v>
      </c>
      <c r="G131">
        <f>K130+piastek5[[#This Row],[Ton orzech]]</f>
        <v>266</v>
      </c>
      <c r="H131">
        <f>L130+piastek5[[#This Row],[Ton mial]]</f>
        <v>890</v>
      </c>
      <c r="I131" t="str">
        <f>IF(piastek5[[#This Row],[mag koskta przed]] &lt; $P$1,IF(piastek5[[#This Row],[mag orzech przed]]&lt;$P$2, IF(piastek5[[#This Row],[mag mial przed]] &lt;$P$3, "-", "mial"), "orzech"),"kostka")</f>
        <v>kostka</v>
      </c>
      <c r="J131">
        <f>IF(piastek5[[#This Row],[Typ spalania]] = "kostka", piastek5[[#This Row],[mag koskta przed]]-$P$1, piastek5[[#This Row],[mag koskta przed]])</f>
        <v>51</v>
      </c>
      <c r="K131">
        <f>IF(piastek5[[#This Row],[Typ spalania]] = "orzech", piastek5[[#This Row],[mag orzech przed]]-$P$2, piastek5[[#This Row],[mag orzech przed]])</f>
        <v>266</v>
      </c>
      <c r="L131">
        <f>IF(piastek5[[#This Row],[Typ spalania]] = "mial", piastek5[[#This Row],[mag mial przed]]-$P$3, piastek5[[#This Row],[mag mial przed]])</f>
        <v>890</v>
      </c>
    </row>
    <row r="132" spans="1:12" x14ac:dyDescent="0.45">
      <c r="A132">
        <v>86</v>
      </c>
      <c r="B132">
        <v>183</v>
      </c>
      <c r="C132">
        <v>0</v>
      </c>
      <c r="D132">
        <f t="shared" si="1"/>
        <v>130</v>
      </c>
      <c r="E132" s="1">
        <v>42056</v>
      </c>
      <c r="F132">
        <f>J131+piastek5[[#This Row],[Ton kostak]]</f>
        <v>137</v>
      </c>
      <c r="G132">
        <f>K131+piastek5[[#This Row],[Ton orzech]]</f>
        <v>449</v>
      </c>
      <c r="H132">
        <f>L131+piastek5[[#This Row],[Ton mial]]</f>
        <v>890</v>
      </c>
      <c r="I132" t="str">
        <f>IF(piastek5[[#This Row],[mag koskta przed]] &lt; $P$1,IF(piastek5[[#This Row],[mag orzech przed]]&lt;$P$2, IF(piastek5[[#This Row],[mag mial przed]] &lt;$P$3, "-", "mial"), "orzech"),"kostka")</f>
        <v>orzech</v>
      </c>
      <c r="J132">
        <f>IF(piastek5[[#This Row],[Typ spalania]] = "kostka", piastek5[[#This Row],[mag koskta przed]]-$P$1, piastek5[[#This Row],[mag koskta przed]])</f>
        <v>137</v>
      </c>
      <c r="K132">
        <f>IF(piastek5[[#This Row],[Typ spalania]] = "orzech", piastek5[[#This Row],[mag orzech przed]]-$P$2, piastek5[[#This Row],[mag orzech przed]])</f>
        <v>189</v>
      </c>
      <c r="L132">
        <f>IF(piastek5[[#This Row],[Typ spalania]] = "mial", piastek5[[#This Row],[mag mial przed]]-$P$3, piastek5[[#This Row],[mag mial przed]])</f>
        <v>890</v>
      </c>
    </row>
    <row r="133" spans="1:12" x14ac:dyDescent="0.45">
      <c r="A133">
        <v>108</v>
      </c>
      <c r="B133">
        <v>20</v>
      </c>
      <c r="C133">
        <v>87</v>
      </c>
      <c r="D133">
        <f t="shared" ref="D133:D185" si="2">D132+1</f>
        <v>131</v>
      </c>
      <c r="E133" s="1">
        <v>42057</v>
      </c>
      <c r="F133">
        <f>J132+piastek5[[#This Row],[Ton kostak]]</f>
        <v>245</v>
      </c>
      <c r="G133">
        <f>K132+piastek5[[#This Row],[Ton orzech]]</f>
        <v>209</v>
      </c>
      <c r="H133">
        <f>L132+piastek5[[#This Row],[Ton mial]]</f>
        <v>977</v>
      </c>
      <c r="I133" t="str">
        <f>IF(piastek5[[#This Row],[mag koskta przed]] &lt; $P$1,IF(piastek5[[#This Row],[mag orzech przed]]&lt;$P$2, IF(piastek5[[#This Row],[mag mial przed]] &lt;$P$3, "-", "mial"), "orzech"),"kostka")</f>
        <v>kostka</v>
      </c>
      <c r="J133">
        <f>IF(piastek5[[#This Row],[Typ spalania]] = "kostka", piastek5[[#This Row],[mag koskta przed]]-$P$1, piastek5[[#This Row],[mag koskta przed]])</f>
        <v>45</v>
      </c>
      <c r="K133">
        <f>IF(piastek5[[#This Row],[Typ spalania]] = "orzech", piastek5[[#This Row],[mag orzech przed]]-$P$2, piastek5[[#This Row],[mag orzech przed]])</f>
        <v>209</v>
      </c>
      <c r="L133">
        <f>IF(piastek5[[#This Row],[Typ spalania]] = "mial", piastek5[[#This Row],[mag mial przed]]-$P$3, piastek5[[#This Row],[mag mial przed]])</f>
        <v>977</v>
      </c>
    </row>
    <row r="134" spans="1:12" x14ac:dyDescent="0.45">
      <c r="A134">
        <v>102</v>
      </c>
      <c r="B134">
        <v>142</v>
      </c>
      <c r="C134">
        <v>20</v>
      </c>
      <c r="D134">
        <f t="shared" si="2"/>
        <v>132</v>
      </c>
      <c r="E134" s="1">
        <v>42058</v>
      </c>
      <c r="F134">
        <f>J133+piastek5[[#This Row],[Ton kostak]]</f>
        <v>147</v>
      </c>
      <c r="G134">
        <f>K133+piastek5[[#This Row],[Ton orzech]]</f>
        <v>351</v>
      </c>
      <c r="H134">
        <f>L133+piastek5[[#This Row],[Ton mial]]</f>
        <v>997</v>
      </c>
      <c r="I134" t="str">
        <f>IF(piastek5[[#This Row],[mag koskta przed]] &lt; $P$1,IF(piastek5[[#This Row],[mag orzech przed]]&lt;$P$2, IF(piastek5[[#This Row],[mag mial przed]] &lt;$P$3, "-", "mial"), "orzech"),"kostka")</f>
        <v>orzech</v>
      </c>
      <c r="J134">
        <f>IF(piastek5[[#This Row],[Typ spalania]] = "kostka", piastek5[[#This Row],[mag koskta przed]]-$P$1, piastek5[[#This Row],[mag koskta przed]])</f>
        <v>147</v>
      </c>
      <c r="K134">
        <f>IF(piastek5[[#This Row],[Typ spalania]] = "orzech", piastek5[[#This Row],[mag orzech przed]]-$P$2, piastek5[[#This Row],[mag orzech przed]])</f>
        <v>91</v>
      </c>
      <c r="L134">
        <f>IF(piastek5[[#This Row],[Typ spalania]] = "mial", piastek5[[#This Row],[mag mial przed]]-$P$3, piastek5[[#This Row],[mag mial przed]])</f>
        <v>997</v>
      </c>
    </row>
    <row r="135" spans="1:12" x14ac:dyDescent="0.45">
      <c r="A135">
        <v>81</v>
      </c>
      <c r="B135">
        <v>133</v>
      </c>
      <c r="C135">
        <v>25</v>
      </c>
      <c r="D135">
        <f t="shared" si="2"/>
        <v>133</v>
      </c>
      <c r="E135" s="1">
        <v>42059</v>
      </c>
      <c r="F135">
        <f>J134+piastek5[[#This Row],[Ton kostak]]</f>
        <v>228</v>
      </c>
      <c r="G135">
        <f>K134+piastek5[[#This Row],[Ton orzech]]</f>
        <v>224</v>
      </c>
      <c r="H135">
        <f>L134+piastek5[[#This Row],[Ton mial]]</f>
        <v>1022</v>
      </c>
      <c r="I135" t="str">
        <f>IF(piastek5[[#This Row],[mag koskta przed]] &lt; $P$1,IF(piastek5[[#This Row],[mag orzech przed]]&lt;$P$2, IF(piastek5[[#This Row],[mag mial przed]] &lt;$P$3, "-", "mial"), "orzech"),"kostka")</f>
        <v>kostka</v>
      </c>
      <c r="J135">
        <f>IF(piastek5[[#This Row],[Typ spalania]] = "kostka", piastek5[[#This Row],[mag koskta przed]]-$P$1, piastek5[[#This Row],[mag koskta przed]])</f>
        <v>28</v>
      </c>
      <c r="K135">
        <f>IF(piastek5[[#This Row],[Typ spalania]] = "orzech", piastek5[[#This Row],[mag orzech przed]]-$P$2, piastek5[[#This Row],[mag orzech przed]])</f>
        <v>224</v>
      </c>
      <c r="L135">
        <f>IF(piastek5[[#This Row],[Typ spalania]] = "mial", piastek5[[#This Row],[mag mial przed]]-$P$3, piastek5[[#This Row],[mag mial przed]])</f>
        <v>1022</v>
      </c>
    </row>
    <row r="136" spans="1:12" x14ac:dyDescent="0.45">
      <c r="A136">
        <v>59</v>
      </c>
      <c r="B136">
        <v>87</v>
      </c>
      <c r="C136">
        <v>10</v>
      </c>
      <c r="D136">
        <f t="shared" si="2"/>
        <v>134</v>
      </c>
      <c r="E136" s="1">
        <v>42060</v>
      </c>
      <c r="F136">
        <f>J135+piastek5[[#This Row],[Ton kostak]]</f>
        <v>87</v>
      </c>
      <c r="G136">
        <f>K135+piastek5[[#This Row],[Ton orzech]]</f>
        <v>311</v>
      </c>
      <c r="H136">
        <f>L135+piastek5[[#This Row],[Ton mial]]</f>
        <v>1032</v>
      </c>
      <c r="I136" t="str">
        <f>IF(piastek5[[#This Row],[mag koskta przed]] &lt; $P$1,IF(piastek5[[#This Row],[mag orzech przed]]&lt;$P$2, IF(piastek5[[#This Row],[mag mial przed]] &lt;$P$3, "-", "mial"), "orzech"),"kostka")</f>
        <v>orzech</v>
      </c>
      <c r="J136">
        <f>IF(piastek5[[#This Row],[Typ spalania]] = "kostka", piastek5[[#This Row],[mag koskta przed]]-$P$1, piastek5[[#This Row],[mag koskta przed]])</f>
        <v>87</v>
      </c>
      <c r="K136">
        <f>IF(piastek5[[#This Row],[Typ spalania]] = "orzech", piastek5[[#This Row],[mag orzech przed]]-$P$2, piastek5[[#This Row],[mag orzech przed]])</f>
        <v>51</v>
      </c>
      <c r="L136">
        <f>IF(piastek5[[#This Row],[Typ spalania]] = "mial", piastek5[[#This Row],[mag mial przed]]-$P$3, piastek5[[#This Row],[mag mial przed]])</f>
        <v>1032</v>
      </c>
    </row>
    <row r="137" spans="1:12" x14ac:dyDescent="0.45">
      <c r="A137">
        <v>21</v>
      </c>
      <c r="B137">
        <v>75</v>
      </c>
      <c r="C137">
        <v>65</v>
      </c>
      <c r="D137">
        <f t="shared" si="2"/>
        <v>135</v>
      </c>
      <c r="E137" s="1">
        <v>42061</v>
      </c>
      <c r="F137">
        <f>J136+piastek5[[#This Row],[Ton kostak]]</f>
        <v>108</v>
      </c>
      <c r="G137">
        <f>K136+piastek5[[#This Row],[Ton orzech]]</f>
        <v>126</v>
      </c>
      <c r="H137">
        <f>L136+piastek5[[#This Row],[Ton mial]]</f>
        <v>1097</v>
      </c>
      <c r="I137" t="str">
        <f>IF(piastek5[[#This Row],[mag koskta przed]] &lt; $P$1,IF(piastek5[[#This Row],[mag orzech przed]]&lt;$P$2, IF(piastek5[[#This Row],[mag mial przed]] &lt;$P$3, "-", "mial"), "orzech"),"kostka")</f>
        <v>mial</v>
      </c>
      <c r="J137">
        <f>IF(piastek5[[#This Row],[Typ spalania]] = "kostka", piastek5[[#This Row],[mag koskta przed]]-$P$1, piastek5[[#This Row],[mag koskta przed]])</f>
        <v>108</v>
      </c>
      <c r="K137">
        <f>IF(piastek5[[#This Row],[Typ spalania]] = "orzech", piastek5[[#This Row],[mag orzech przed]]-$P$2, piastek5[[#This Row],[mag orzech przed]])</f>
        <v>126</v>
      </c>
      <c r="L137">
        <f>IF(piastek5[[#This Row],[Typ spalania]] = "mial", piastek5[[#This Row],[mag mial przed]]-$P$3, piastek5[[#This Row],[mag mial przed]])</f>
        <v>777</v>
      </c>
    </row>
    <row r="138" spans="1:12" x14ac:dyDescent="0.45">
      <c r="A138">
        <v>79</v>
      </c>
      <c r="B138">
        <v>14</v>
      </c>
      <c r="C138">
        <v>27</v>
      </c>
      <c r="D138">
        <f t="shared" si="2"/>
        <v>136</v>
      </c>
      <c r="E138" s="1">
        <v>42062</v>
      </c>
      <c r="F138">
        <f>J137+piastek5[[#This Row],[Ton kostak]]</f>
        <v>187</v>
      </c>
      <c r="G138">
        <f>K137+piastek5[[#This Row],[Ton orzech]]</f>
        <v>140</v>
      </c>
      <c r="H138">
        <f>L137+piastek5[[#This Row],[Ton mial]]</f>
        <v>804</v>
      </c>
      <c r="I138" t="str">
        <f>IF(piastek5[[#This Row],[mag koskta przed]] &lt; $P$1,IF(piastek5[[#This Row],[mag orzech przed]]&lt;$P$2, IF(piastek5[[#This Row],[mag mial przed]] &lt;$P$3, "-", "mial"), "orzech"),"kostka")</f>
        <v>mial</v>
      </c>
      <c r="J138">
        <f>IF(piastek5[[#This Row],[Typ spalania]] = "kostka", piastek5[[#This Row],[mag koskta przed]]-$P$1, piastek5[[#This Row],[mag koskta przed]])</f>
        <v>187</v>
      </c>
      <c r="K138">
        <f>IF(piastek5[[#This Row],[Typ spalania]] = "orzech", piastek5[[#This Row],[mag orzech przed]]-$P$2, piastek5[[#This Row],[mag orzech przed]])</f>
        <v>140</v>
      </c>
      <c r="L138">
        <f>IF(piastek5[[#This Row],[Typ spalania]] = "mial", piastek5[[#This Row],[mag mial przed]]-$P$3, piastek5[[#This Row],[mag mial przed]])</f>
        <v>484</v>
      </c>
    </row>
    <row r="139" spans="1:12" x14ac:dyDescent="0.45">
      <c r="A139">
        <v>56</v>
      </c>
      <c r="B139">
        <v>12</v>
      </c>
      <c r="C139">
        <v>25</v>
      </c>
      <c r="D139">
        <f t="shared" si="2"/>
        <v>137</v>
      </c>
      <c r="E139" s="1">
        <v>42063</v>
      </c>
      <c r="F139">
        <f>J138+piastek5[[#This Row],[Ton kostak]]</f>
        <v>243</v>
      </c>
      <c r="G139">
        <f>K138+piastek5[[#This Row],[Ton orzech]]</f>
        <v>152</v>
      </c>
      <c r="H139">
        <f>L138+piastek5[[#This Row],[Ton mial]]</f>
        <v>509</v>
      </c>
      <c r="I139" t="str">
        <f>IF(piastek5[[#This Row],[mag koskta przed]] &lt; $P$1,IF(piastek5[[#This Row],[mag orzech przed]]&lt;$P$2, IF(piastek5[[#This Row],[mag mial przed]] &lt;$P$3, "-", "mial"), "orzech"),"kostka")</f>
        <v>kostka</v>
      </c>
      <c r="J139">
        <f>IF(piastek5[[#This Row],[Typ spalania]] = "kostka", piastek5[[#This Row],[mag koskta przed]]-$P$1, piastek5[[#This Row],[mag koskta przed]])</f>
        <v>43</v>
      </c>
      <c r="K139">
        <f>IF(piastek5[[#This Row],[Typ spalania]] = "orzech", piastek5[[#This Row],[mag orzech przed]]-$P$2, piastek5[[#This Row],[mag orzech przed]])</f>
        <v>152</v>
      </c>
      <c r="L139">
        <f>IF(piastek5[[#This Row],[Typ spalania]] = "mial", piastek5[[#This Row],[mag mial przed]]-$P$3, piastek5[[#This Row],[mag mial przed]])</f>
        <v>509</v>
      </c>
    </row>
    <row r="140" spans="1:12" x14ac:dyDescent="0.45">
      <c r="A140">
        <v>195</v>
      </c>
      <c r="B140">
        <v>90</v>
      </c>
      <c r="C140">
        <v>56</v>
      </c>
      <c r="D140">
        <f t="shared" si="2"/>
        <v>138</v>
      </c>
      <c r="E140" s="1">
        <v>42064</v>
      </c>
      <c r="F140">
        <f>J139+piastek5[[#This Row],[Ton kostak]]</f>
        <v>238</v>
      </c>
      <c r="G140">
        <f>K139+piastek5[[#This Row],[Ton orzech]]</f>
        <v>242</v>
      </c>
      <c r="H140">
        <f>L139+piastek5[[#This Row],[Ton mial]]</f>
        <v>565</v>
      </c>
      <c r="I140" t="str">
        <f>IF(piastek5[[#This Row],[mag koskta przed]] &lt; $P$1,IF(piastek5[[#This Row],[mag orzech przed]]&lt;$P$2, IF(piastek5[[#This Row],[mag mial przed]] &lt;$P$3, "-", "mial"), "orzech"),"kostka")</f>
        <v>kostka</v>
      </c>
      <c r="J140">
        <f>IF(piastek5[[#This Row],[Typ spalania]] = "kostka", piastek5[[#This Row],[mag koskta przed]]-$P$1, piastek5[[#This Row],[mag koskta przed]])</f>
        <v>38</v>
      </c>
      <c r="K140">
        <f>IF(piastek5[[#This Row],[Typ spalania]] = "orzech", piastek5[[#This Row],[mag orzech przed]]-$P$2, piastek5[[#This Row],[mag orzech przed]])</f>
        <v>242</v>
      </c>
      <c r="L140">
        <f>IF(piastek5[[#This Row],[Typ spalania]] = "mial", piastek5[[#This Row],[mag mial przed]]-$P$3, piastek5[[#This Row],[mag mial przed]])</f>
        <v>565</v>
      </c>
    </row>
    <row r="141" spans="1:12" x14ac:dyDescent="0.45">
      <c r="A141">
        <v>113</v>
      </c>
      <c r="B141">
        <v>90</v>
      </c>
      <c r="C141">
        <v>24</v>
      </c>
      <c r="D141">
        <f t="shared" si="2"/>
        <v>139</v>
      </c>
      <c r="E141" s="1">
        <v>42065</v>
      </c>
      <c r="F141">
        <f>J140+piastek5[[#This Row],[Ton kostak]]</f>
        <v>151</v>
      </c>
      <c r="G141">
        <f>K140+piastek5[[#This Row],[Ton orzech]]</f>
        <v>332</v>
      </c>
      <c r="H141">
        <f>L140+piastek5[[#This Row],[Ton mial]]</f>
        <v>589</v>
      </c>
      <c r="I141" t="str">
        <f>IF(piastek5[[#This Row],[mag koskta przed]] &lt; $P$1,IF(piastek5[[#This Row],[mag orzech przed]]&lt;$P$2, IF(piastek5[[#This Row],[mag mial przed]] &lt;$P$3, "-", "mial"), "orzech"),"kostka")</f>
        <v>orzech</v>
      </c>
      <c r="J141">
        <f>IF(piastek5[[#This Row],[Typ spalania]] = "kostka", piastek5[[#This Row],[mag koskta przed]]-$P$1, piastek5[[#This Row],[mag koskta przed]])</f>
        <v>151</v>
      </c>
      <c r="K141">
        <f>IF(piastek5[[#This Row],[Typ spalania]] = "orzech", piastek5[[#This Row],[mag orzech przed]]-$P$2, piastek5[[#This Row],[mag orzech przed]])</f>
        <v>72</v>
      </c>
      <c r="L141">
        <f>IF(piastek5[[#This Row],[Typ spalania]] = "mial", piastek5[[#This Row],[mag mial przed]]-$P$3, piastek5[[#This Row],[mag mial przed]])</f>
        <v>589</v>
      </c>
    </row>
    <row r="142" spans="1:12" x14ac:dyDescent="0.45">
      <c r="A142">
        <v>93</v>
      </c>
      <c r="B142">
        <v>139</v>
      </c>
      <c r="C142">
        <v>47</v>
      </c>
      <c r="D142">
        <f t="shared" si="2"/>
        <v>140</v>
      </c>
      <c r="E142" s="1">
        <v>42066</v>
      </c>
      <c r="F142">
        <f>J141+piastek5[[#This Row],[Ton kostak]]</f>
        <v>244</v>
      </c>
      <c r="G142">
        <f>K141+piastek5[[#This Row],[Ton orzech]]</f>
        <v>211</v>
      </c>
      <c r="H142">
        <f>L141+piastek5[[#This Row],[Ton mial]]</f>
        <v>636</v>
      </c>
      <c r="I142" t="str">
        <f>IF(piastek5[[#This Row],[mag koskta przed]] &lt; $P$1,IF(piastek5[[#This Row],[mag orzech przed]]&lt;$P$2, IF(piastek5[[#This Row],[mag mial przed]] &lt;$P$3, "-", "mial"), "orzech"),"kostka")</f>
        <v>kostka</v>
      </c>
      <c r="J142">
        <f>IF(piastek5[[#This Row],[Typ spalania]] = "kostka", piastek5[[#This Row],[mag koskta przed]]-$P$1, piastek5[[#This Row],[mag koskta przed]])</f>
        <v>44</v>
      </c>
      <c r="K142">
        <f>IF(piastek5[[#This Row],[Typ spalania]] = "orzech", piastek5[[#This Row],[mag orzech przed]]-$P$2, piastek5[[#This Row],[mag orzech przed]])</f>
        <v>211</v>
      </c>
      <c r="L142">
        <f>IF(piastek5[[#This Row],[Typ spalania]] = "mial", piastek5[[#This Row],[mag mial przed]]-$P$3, piastek5[[#This Row],[mag mial przed]])</f>
        <v>636</v>
      </c>
    </row>
    <row r="143" spans="1:12" x14ac:dyDescent="0.45">
      <c r="A143">
        <v>93</v>
      </c>
      <c r="B143">
        <v>147</v>
      </c>
      <c r="C143">
        <v>26</v>
      </c>
      <c r="D143">
        <f t="shared" si="2"/>
        <v>141</v>
      </c>
      <c r="E143" s="1">
        <v>42067</v>
      </c>
      <c r="F143">
        <f>J142+piastek5[[#This Row],[Ton kostak]]</f>
        <v>137</v>
      </c>
      <c r="G143">
        <f>K142+piastek5[[#This Row],[Ton orzech]]</f>
        <v>358</v>
      </c>
      <c r="H143">
        <f>L142+piastek5[[#This Row],[Ton mial]]</f>
        <v>662</v>
      </c>
      <c r="I143" t="str">
        <f>IF(piastek5[[#This Row],[mag koskta przed]] &lt; $P$1,IF(piastek5[[#This Row],[mag orzech przed]]&lt;$P$2, IF(piastek5[[#This Row],[mag mial przed]] &lt;$P$3, "-", "mial"), "orzech"),"kostka")</f>
        <v>orzech</v>
      </c>
      <c r="J143">
        <f>IF(piastek5[[#This Row],[Typ spalania]] = "kostka", piastek5[[#This Row],[mag koskta przed]]-$P$1, piastek5[[#This Row],[mag koskta przed]])</f>
        <v>137</v>
      </c>
      <c r="K143">
        <f>IF(piastek5[[#This Row],[Typ spalania]] = "orzech", piastek5[[#This Row],[mag orzech przed]]-$P$2, piastek5[[#This Row],[mag orzech przed]])</f>
        <v>98</v>
      </c>
      <c r="L143">
        <f>IF(piastek5[[#This Row],[Typ spalania]] = "mial", piastek5[[#This Row],[mag mial przed]]-$P$3, piastek5[[#This Row],[mag mial przed]])</f>
        <v>662</v>
      </c>
    </row>
    <row r="144" spans="1:12" x14ac:dyDescent="0.45">
      <c r="A144">
        <v>79</v>
      </c>
      <c r="B144">
        <v>145</v>
      </c>
      <c r="C144">
        <v>36</v>
      </c>
      <c r="D144">
        <f t="shared" si="2"/>
        <v>142</v>
      </c>
      <c r="E144" s="1">
        <v>42068</v>
      </c>
      <c r="F144">
        <f>J143+piastek5[[#This Row],[Ton kostak]]</f>
        <v>216</v>
      </c>
      <c r="G144">
        <f>K143+piastek5[[#This Row],[Ton orzech]]</f>
        <v>243</v>
      </c>
      <c r="H144">
        <f>L143+piastek5[[#This Row],[Ton mial]]</f>
        <v>698</v>
      </c>
      <c r="I144" t="str">
        <f>IF(piastek5[[#This Row],[mag koskta przed]] &lt; $P$1,IF(piastek5[[#This Row],[mag orzech przed]]&lt;$P$2, IF(piastek5[[#This Row],[mag mial przed]] &lt;$P$3, "-", "mial"), "orzech"),"kostka")</f>
        <v>kostka</v>
      </c>
      <c r="J144">
        <f>IF(piastek5[[#This Row],[Typ spalania]] = "kostka", piastek5[[#This Row],[mag koskta przed]]-$P$1, piastek5[[#This Row],[mag koskta przed]])</f>
        <v>16</v>
      </c>
      <c r="K144">
        <f>IF(piastek5[[#This Row],[Typ spalania]] = "orzech", piastek5[[#This Row],[mag orzech przed]]-$P$2, piastek5[[#This Row],[mag orzech przed]])</f>
        <v>243</v>
      </c>
      <c r="L144">
        <f>IF(piastek5[[#This Row],[Typ spalania]] = "mial", piastek5[[#This Row],[mag mial przed]]-$P$3, piastek5[[#This Row],[mag mial przed]])</f>
        <v>698</v>
      </c>
    </row>
    <row r="145" spans="1:12" x14ac:dyDescent="0.45">
      <c r="A145">
        <v>148</v>
      </c>
      <c r="B145">
        <v>127</v>
      </c>
      <c r="C145">
        <v>27</v>
      </c>
      <c r="D145">
        <f t="shared" si="2"/>
        <v>143</v>
      </c>
      <c r="E145" s="1">
        <v>42069</v>
      </c>
      <c r="F145">
        <f>J144+piastek5[[#This Row],[Ton kostak]]</f>
        <v>164</v>
      </c>
      <c r="G145">
        <f>K144+piastek5[[#This Row],[Ton orzech]]</f>
        <v>370</v>
      </c>
      <c r="H145">
        <f>L144+piastek5[[#This Row],[Ton mial]]</f>
        <v>725</v>
      </c>
      <c r="I145" t="str">
        <f>IF(piastek5[[#This Row],[mag koskta przed]] &lt; $P$1,IF(piastek5[[#This Row],[mag orzech przed]]&lt;$P$2, IF(piastek5[[#This Row],[mag mial przed]] &lt;$P$3, "-", "mial"), "orzech"),"kostka")</f>
        <v>orzech</v>
      </c>
      <c r="J145">
        <f>IF(piastek5[[#This Row],[Typ spalania]] = "kostka", piastek5[[#This Row],[mag koskta przed]]-$P$1, piastek5[[#This Row],[mag koskta przed]])</f>
        <v>164</v>
      </c>
      <c r="K145">
        <f>IF(piastek5[[#This Row],[Typ spalania]] = "orzech", piastek5[[#This Row],[mag orzech przed]]-$P$2, piastek5[[#This Row],[mag orzech przed]])</f>
        <v>110</v>
      </c>
      <c r="L145">
        <f>IF(piastek5[[#This Row],[Typ spalania]] = "mial", piastek5[[#This Row],[mag mial przed]]-$P$3, piastek5[[#This Row],[mag mial przed]])</f>
        <v>725</v>
      </c>
    </row>
    <row r="146" spans="1:12" x14ac:dyDescent="0.45">
      <c r="A146">
        <v>132</v>
      </c>
      <c r="B146">
        <v>128</v>
      </c>
      <c r="C146">
        <v>37</v>
      </c>
      <c r="D146">
        <f t="shared" si="2"/>
        <v>144</v>
      </c>
      <c r="E146" s="1">
        <v>42070</v>
      </c>
      <c r="F146">
        <f>J145+piastek5[[#This Row],[Ton kostak]]</f>
        <v>296</v>
      </c>
      <c r="G146">
        <f>K145+piastek5[[#This Row],[Ton orzech]]</f>
        <v>238</v>
      </c>
      <c r="H146">
        <f>L145+piastek5[[#This Row],[Ton mial]]</f>
        <v>762</v>
      </c>
      <c r="I146" t="str">
        <f>IF(piastek5[[#This Row],[mag koskta przed]] &lt; $P$1,IF(piastek5[[#This Row],[mag orzech przed]]&lt;$P$2, IF(piastek5[[#This Row],[mag mial przed]] &lt;$P$3, "-", "mial"), "orzech"),"kostka")</f>
        <v>kostka</v>
      </c>
      <c r="J146">
        <f>IF(piastek5[[#This Row],[Typ spalania]] = "kostka", piastek5[[#This Row],[mag koskta przed]]-$P$1, piastek5[[#This Row],[mag koskta przed]])</f>
        <v>96</v>
      </c>
      <c r="K146">
        <f>IF(piastek5[[#This Row],[Typ spalania]] = "orzech", piastek5[[#This Row],[mag orzech przed]]-$P$2, piastek5[[#This Row],[mag orzech przed]])</f>
        <v>238</v>
      </c>
      <c r="L146">
        <f>IF(piastek5[[#This Row],[Typ spalania]] = "mial", piastek5[[#This Row],[mag mial przed]]-$P$3, piastek5[[#This Row],[mag mial przed]])</f>
        <v>762</v>
      </c>
    </row>
    <row r="147" spans="1:12" x14ac:dyDescent="0.45">
      <c r="A147">
        <v>22</v>
      </c>
      <c r="B147">
        <v>115</v>
      </c>
      <c r="C147">
        <v>28</v>
      </c>
      <c r="D147">
        <f t="shared" si="2"/>
        <v>145</v>
      </c>
      <c r="E147" s="1">
        <v>42071</v>
      </c>
      <c r="F147">
        <f>J146+piastek5[[#This Row],[Ton kostak]]</f>
        <v>118</v>
      </c>
      <c r="G147">
        <f>K146+piastek5[[#This Row],[Ton orzech]]</f>
        <v>353</v>
      </c>
      <c r="H147">
        <f>L146+piastek5[[#This Row],[Ton mial]]</f>
        <v>790</v>
      </c>
      <c r="I147" t="str">
        <f>IF(piastek5[[#This Row],[mag koskta przed]] &lt; $P$1,IF(piastek5[[#This Row],[mag orzech przed]]&lt;$P$2, IF(piastek5[[#This Row],[mag mial przed]] &lt;$P$3, "-", "mial"), "orzech"),"kostka")</f>
        <v>orzech</v>
      </c>
      <c r="J147">
        <f>IF(piastek5[[#This Row],[Typ spalania]] = "kostka", piastek5[[#This Row],[mag koskta przed]]-$P$1, piastek5[[#This Row],[mag koskta przed]])</f>
        <v>118</v>
      </c>
      <c r="K147">
        <f>IF(piastek5[[#This Row],[Typ spalania]] = "orzech", piastek5[[#This Row],[mag orzech przed]]-$P$2, piastek5[[#This Row],[mag orzech przed]])</f>
        <v>93</v>
      </c>
      <c r="L147">
        <f>IF(piastek5[[#This Row],[Typ spalania]] = "mial", piastek5[[#This Row],[mag mial przed]]-$P$3, piastek5[[#This Row],[mag mial przed]])</f>
        <v>790</v>
      </c>
    </row>
    <row r="148" spans="1:12" x14ac:dyDescent="0.45">
      <c r="A148">
        <v>50</v>
      </c>
      <c r="B148">
        <v>99</v>
      </c>
      <c r="C148">
        <v>78</v>
      </c>
      <c r="D148">
        <f t="shared" si="2"/>
        <v>146</v>
      </c>
      <c r="E148" s="1">
        <v>42072</v>
      </c>
      <c r="F148">
        <f>J147+piastek5[[#This Row],[Ton kostak]]</f>
        <v>168</v>
      </c>
      <c r="G148">
        <f>K147+piastek5[[#This Row],[Ton orzech]]</f>
        <v>192</v>
      </c>
      <c r="H148">
        <f>L147+piastek5[[#This Row],[Ton mial]]</f>
        <v>868</v>
      </c>
      <c r="I148" t="str">
        <f>IF(piastek5[[#This Row],[mag koskta przed]] &lt; $P$1,IF(piastek5[[#This Row],[mag orzech przed]]&lt;$P$2, IF(piastek5[[#This Row],[mag mial przed]] &lt;$P$3, "-", "mial"), "orzech"),"kostka")</f>
        <v>mial</v>
      </c>
      <c r="J148">
        <f>IF(piastek5[[#This Row],[Typ spalania]] = "kostka", piastek5[[#This Row],[mag koskta przed]]-$P$1, piastek5[[#This Row],[mag koskta przed]])</f>
        <v>168</v>
      </c>
      <c r="K148">
        <f>IF(piastek5[[#This Row],[Typ spalania]] = "orzech", piastek5[[#This Row],[mag orzech przed]]-$P$2, piastek5[[#This Row],[mag orzech przed]])</f>
        <v>192</v>
      </c>
      <c r="L148">
        <f>IF(piastek5[[#This Row],[Typ spalania]] = "mial", piastek5[[#This Row],[mag mial przed]]-$P$3, piastek5[[#This Row],[mag mial przed]])</f>
        <v>548</v>
      </c>
    </row>
    <row r="149" spans="1:12" x14ac:dyDescent="0.45">
      <c r="A149">
        <v>178</v>
      </c>
      <c r="B149">
        <v>146</v>
      </c>
      <c r="C149">
        <v>75</v>
      </c>
      <c r="D149">
        <f t="shared" si="2"/>
        <v>147</v>
      </c>
      <c r="E149" s="1">
        <v>42073</v>
      </c>
      <c r="F149">
        <f>J148+piastek5[[#This Row],[Ton kostak]]</f>
        <v>346</v>
      </c>
      <c r="G149">
        <f>K148+piastek5[[#This Row],[Ton orzech]]</f>
        <v>338</v>
      </c>
      <c r="H149">
        <f>L148+piastek5[[#This Row],[Ton mial]]</f>
        <v>623</v>
      </c>
      <c r="I149" t="str">
        <f>IF(piastek5[[#This Row],[mag koskta przed]] &lt; $P$1,IF(piastek5[[#This Row],[mag orzech przed]]&lt;$P$2, IF(piastek5[[#This Row],[mag mial przed]] &lt;$P$3, "-", "mial"), "orzech"),"kostka")</f>
        <v>kostka</v>
      </c>
      <c r="J149">
        <f>IF(piastek5[[#This Row],[Typ spalania]] = "kostka", piastek5[[#This Row],[mag koskta przed]]-$P$1, piastek5[[#This Row],[mag koskta przed]])</f>
        <v>146</v>
      </c>
      <c r="K149">
        <f>IF(piastek5[[#This Row],[Typ spalania]] = "orzech", piastek5[[#This Row],[mag orzech przed]]-$P$2, piastek5[[#This Row],[mag orzech przed]])</f>
        <v>338</v>
      </c>
      <c r="L149">
        <f>IF(piastek5[[#This Row],[Typ spalania]] = "mial", piastek5[[#This Row],[mag mial przed]]-$P$3, piastek5[[#This Row],[mag mial przed]])</f>
        <v>623</v>
      </c>
    </row>
    <row r="150" spans="1:12" x14ac:dyDescent="0.45">
      <c r="A150">
        <v>97</v>
      </c>
      <c r="B150">
        <v>135</v>
      </c>
      <c r="C150">
        <v>66</v>
      </c>
      <c r="D150">
        <f t="shared" si="2"/>
        <v>148</v>
      </c>
      <c r="E150" s="1">
        <v>42074</v>
      </c>
      <c r="F150">
        <f>J149+piastek5[[#This Row],[Ton kostak]]</f>
        <v>243</v>
      </c>
      <c r="G150">
        <f>K149+piastek5[[#This Row],[Ton orzech]]</f>
        <v>473</v>
      </c>
      <c r="H150">
        <f>L149+piastek5[[#This Row],[Ton mial]]</f>
        <v>689</v>
      </c>
      <c r="I150" t="str">
        <f>IF(piastek5[[#This Row],[mag koskta przed]] &lt; $P$1,IF(piastek5[[#This Row],[mag orzech przed]]&lt;$P$2, IF(piastek5[[#This Row],[mag mial przed]] &lt;$P$3, "-", "mial"), "orzech"),"kostka")</f>
        <v>kostka</v>
      </c>
      <c r="J150">
        <f>IF(piastek5[[#This Row],[Typ spalania]] = "kostka", piastek5[[#This Row],[mag koskta przed]]-$P$1, piastek5[[#This Row],[mag koskta przed]])</f>
        <v>43</v>
      </c>
      <c r="K150">
        <f>IF(piastek5[[#This Row],[Typ spalania]] = "orzech", piastek5[[#This Row],[mag orzech przed]]-$P$2, piastek5[[#This Row],[mag orzech przed]])</f>
        <v>473</v>
      </c>
      <c r="L150">
        <f>IF(piastek5[[#This Row],[Typ spalania]] = "mial", piastek5[[#This Row],[mag mial przed]]-$P$3, piastek5[[#This Row],[mag mial przed]])</f>
        <v>689</v>
      </c>
    </row>
    <row r="151" spans="1:12" x14ac:dyDescent="0.45">
      <c r="A151">
        <v>138</v>
      </c>
      <c r="B151">
        <v>160</v>
      </c>
      <c r="C151">
        <v>6</v>
      </c>
      <c r="D151">
        <f t="shared" si="2"/>
        <v>149</v>
      </c>
      <c r="E151" s="1">
        <v>42075</v>
      </c>
      <c r="F151">
        <f>J150+piastek5[[#This Row],[Ton kostak]]</f>
        <v>181</v>
      </c>
      <c r="G151">
        <f>K150+piastek5[[#This Row],[Ton orzech]]</f>
        <v>633</v>
      </c>
      <c r="H151">
        <f>L150+piastek5[[#This Row],[Ton mial]]</f>
        <v>695</v>
      </c>
      <c r="I151" t="str">
        <f>IF(piastek5[[#This Row],[mag koskta przed]] &lt; $P$1,IF(piastek5[[#This Row],[mag orzech przed]]&lt;$P$2, IF(piastek5[[#This Row],[mag mial przed]] &lt;$P$3, "-", "mial"), "orzech"),"kostka")</f>
        <v>orzech</v>
      </c>
      <c r="J151">
        <f>IF(piastek5[[#This Row],[Typ spalania]] = "kostka", piastek5[[#This Row],[mag koskta przed]]-$P$1, piastek5[[#This Row],[mag koskta przed]])</f>
        <v>181</v>
      </c>
      <c r="K151">
        <f>IF(piastek5[[#This Row],[Typ spalania]] = "orzech", piastek5[[#This Row],[mag orzech przed]]-$P$2, piastek5[[#This Row],[mag orzech przed]])</f>
        <v>373</v>
      </c>
      <c r="L151">
        <f>IF(piastek5[[#This Row],[Typ spalania]] = "mial", piastek5[[#This Row],[mag mial przed]]-$P$3, piastek5[[#This Row],[mag mial przed]])</f>
        <v>695</v>
      </c>
    </row>
    <row r="152" spans="1:12" x14ac:dyDescent="0.45">
      <c r="A152">
        <v>194</v>
      </c>
      <c r="B152">
        <v>87</v>
      </c>
      <c r="C152">
        <v>60</v>
      </c>
      <c r="D152">
        <f t="shared" si="2"/>
        <v>150</v>
      </c>
      <c r="E152" s="1">
        <v>42076</v>
      </c>
      <c r="F152">
        <f>J151+piastek5[[#This Row],[Ton kostak]]</f>
        <v>375</v>
      </c>
      <c r="G152">
        <f>K151+piastek5[[#This Row],[Ton orzech]]</f>
        <v>460</v>
      </c>
      <c r="H152">
        <f>L151+piastek5[[#This Row],[Ton mial]]</f>
        <v>755</v>
      </c>
      <c r="I152" t="str">
        <f>IF(piastek5[[#This Row],[mag koskta przed]] &lt; $P$1,IF(piastek5[[#This Row],[mag orzech przed]]&lt;$P$2, IF(piastek5[[#This Row],[mag mial przed]] &lt;$P$3, "-", "mial"), "orzech"),"kostka")</f>
        <v>kostka</v>
      </c>
      <c r="J152">
        <f>IF(piastek5[[#This Row],[Typ spalania]] = "kostka", piastek5[[#This Row],[mag koskta przed]]-$P$1, piastek5[[#This Row],[mag koskta przed]])</f>
        <v>175</v>
      </c>
      <c r="K152">
        <f>IF(piastek5[[#This Row],[Typ spalania]] = "orzech", piastek5[[#This Row],[mag orzech przed]]-$P$2, piastek5[[#This Row],[mag orzech przed]])</f>
        <v>460</v>
      </c>
      <c r="L152">
        <f>IF(piastek5[[#This Row],[Typ spalania]] = "mial", piastek5[[#This Row],[mag mial przed]]-$P$3, piastek5[[#This Row],[mag mial przed]])</f>
        <v>755</v>
      </c>
    </row>
    <row r="153" spans="1:12" x14ac:dyDescent="0.45">
      <c r="A153">
        <v>86</v>
      </c>
      <c r="B153">
        <v>21</v>
      </c>
      <c r="C153">
        <v>45</v>
      </c>
      <c r="D153">
        <f t="shared" si="2"/>
        <v>151</v>
      </c>
      <c r="E153" s="1">
        <v>42077</v>
      </c>
      <c r="F153">
        <f>J152+piastek5[[#This Row],[Ton kostak]]</f>
        <v>261</v>
      </c>
      <c r="G153">
        <f>K152+piastek5[[#This Row],[Ton orzech]]</f>
        <v>481</v>
      </c>
      <c r="H153">
        <f>L152+piastek5[[#This Row],[Ton mial]]</f>
        <v>800</v>
      </c>
      <c r="I153" t="str">
        <f>IF(piastek5[[#This Row],[mag koskta przed]] &lt; $P$1,IF(piastek5[[#This Row],[mag orzech przed]]&lt;$P$2, IF(piastek5[[#This Row],[mag mial przed]] &lt;$P$3, "-", "mial"), "orzech"),"kostka")</f>
        <v>kostka</v>
      </c>
      <c r="J153">
        <f>IF(piastek5[[#This Row],[Typ spalania]] = "kostka", piastek5[[#This Row],[mag koskta przed]]-$P$1, piastek5[[#This Row],[mag koskta przed]])</f>
        <v>61</v>
      </c>
      <c r="K153">
        <f>IF(piastek5[[#This Row],[Typ spalania]] = "orzech", piastek5[[#This Row],[mag orzech przed]]-$P$2, piastek5[[#This Row],[mag orzech przed]])</f>
        <v>481</v>
      </c>
      <c r="L153">
        <f>IF(piastek5[[#This Row],[Typ spalania]] = "mial", piastek5[[#This Row],[mag mial przed]]-$P$3, piastek5[[#This Row],[mag mial przed]])</f>
        <v>800</v>
      </c>
    </row>
    <row r="154" spans="1:12" x14ac:dyDescent="0.45">
      <c r="A154">
        <v>26</v>
      </c>
      <c r="B154">
        <v>60</v>
      </c>
      <c r="C154">
        <v>44</v>
      </c>
      <c r="D154">
        <f t="shared" si="2"/>
        <v>152</v>
      </c>
      <c r="E154" s="1">
        <v>42078</v>
      </c>
      <c r="F154">
        <f>J153+piastek5[[#This Row],[Ton kostak]]</f>
        <v>87</v>
      </c>
      <c r="G154">
        <f>K153+piastek5[[#This Row],[Ton orzech]]</f>
        <v>541</v>
      </c>
      <c r="H154">
        <f>L153+piastek5[[#This Row],[Ton mial]]</f>
        <v>844</v>
      </c>
      <c r="I154" t="str">
        <f>IF(piastek5[[#This Row],[mag koskta przed]] &lt; $P$1,IF(piastek5[[#This Row],[mag orzech przed]]&lt;$P$2, IF(piastek5[[#This Row],[mag mial przed]] &lt;$P$3, "-", "mial"), "orzech"),"kostka")</f>
        <v>orzech</v>
      </c>
      <c r="J154">
        <f>IF(piastek5[[#This Row],[Typ spalania]] = "kostka", piastek5[[#This Row],[mag koskta przed]]-$P$1, piastek5[[#This Row],[mag koskta przed]])</f>
        <v>87</v>
      </c>
      <c r="K154">
        <f>IF(piastek5[[#This Row],[Typ spalania]] = "orzech", piastek5[[#This Row],[mag orzech przed]]-$P$2, piastek5[[#This Row],[mag orzech przed]])</f>
        <v>281</v>
      </c>
      <c r="L154">
        <f>IF(piastek5[[#This Row],[Typ spalania]] = "mial", piastek5[[#This Row],[mag mial przed]]-$P$3, piastek5[[#This Row],[mag mial przed]])</f>
        <v>844</v>
      </c>
    </row>
    <row r="155" spans="1:12" x14ac:dyDescent="0.45">
      <c r="A155">
        <v>28</v>
      </c>
      <c r="B155">
        <v>35</v>
      </c>
      <c r="C155">
        <v>96</v>
      </c>
      <c r="D155">
        <f t="shared" si="2"/>
        <v>153</v>
      </c>
      <c r="E155" s="1">
        <v>42079</v>
      </c>
      <c r="F155">
        <f>J154+piastek5[[#This Row],[Ton kostak]]</f>
        <v>115</v>
      </c>
      <c r="G155">
        <f>K154+piastek5[[#This Row],[Ton orzech]]</f>
        <v>316</v>
      </c>
      <c r="H155">
        <f>L154+piastek5[[#This Row],[Ton mial]]</f>
        <v>940</v>
      </c>
      <c r="I155" t="str">
        <f>IF(piastek5[[#This Row],[mag koskta przed]] &lt; $P$1,IF(piastek5[[#This Row],[mag orzech przed]]&lt;$P$2, IF(piastek5[[#This Row],[mag mial przed]] &lt;$P$3, "-", "mial"), "orzech"),"kostka")</f>
        <v>orzech</v>
      </c>
      <c r="J155">
        <f>IF(piastek5[[#This Row],[Typ spalania]] = "kostka", piastek5[[#This Row],[mag koskta przed]]-$P$1, piastek5[[#This Row],[mag koskta przed]])</f>
        <v>115</v>
      </c>
      <c r="K155">
        <f>IF(piastek5[[#This Row],[Typ spalania]] = "orzech", piastek5[[#This Row],[mag orzech przed]]-$P$2, piastek5[[#This Row],[mag orzech przed]])</f>
        <v>56</v>
      </c>
      <c r="L155">
        <f>IF(piastek5[[#This Row],[Typ spalania]] = "mial", piastek5[[#This Row],[mag mial przed]]-$P$3, piastek5[[#This Row],[mag mial przed]])</f>
        <v>940</v>
      </c>
    </row>
    <row r="156" spans="1:12" x14ac:dyDescent="0.45">
      <c r="A156">
        <v>53</v>
      </c>
      <c r="B156">
        <v>100</v>
      </c>
      <c r="C156">
        <v>64</v>
      </c>
      <c r="D156">
        <f t="shared" si="2"/>
        <v>154</v>
      </c>
      <c r="E156" s="1">
        <v>42080</v>
      </c>
      <c r="F156">
        <f>J155+piastek5[[#This Row],[Ton kostak]]</f>
        <v>168</v>
      </c>
      <c r="G156">
        <f>K155+piastek5[[#This Row],[Ton orzech]]</f>
        <v>156</v>
      </c>
      <c r="H156">
        <f>L155+piastek5[[#This Row],[Ton mial]]</f>
        <v>1004</v>
      </c>
      <c r="I156" t="str">
        <f>IF(piastek5[[#This Row],[mag koskta przed]] &lt; $P$1,IF(piastek5[[#This Row],[mag orzech przed]]&lt;$P$2, IF(piastek5[[#This Row],[mag mial przed]] &lt;$P$3, "-", "mial"), "orzech"),"kostka")</f>
        <v>mial</v>
      </c>
      <c r="J156">
        <f>IF(piastek5[[#This Row],[Typ spalania]] = "kostka", piastek5[[#This Row],[mag koskta przed]]-$P$1, piastek5[[#This Row],[mag koskta przed]])</f>
        <v>168</v>
      </c>
      <c r="K156">
        <f>IF(piastek5[[#This Row],[Typ spalania]] = "orzech", piastek5[[#This Row],[mag orzech przed]]-$P$2, piastek5[[#This Row],[mag orzech przed]])</f>
        <v>156</v>
      </c>
      <c r="L156">
        <f>IF(piastek5[[#This Row],[Typ spalania]] = "mial", piastek5[[#This Row],[mag mial przed]]-$P$3, piastek5[[#This Row],[mag mial przed]])</f>
        <v>684</v>
      </c>
    </row>
    <row r="157" spans="1:12" x14ac:dyDescent="0.45">
      <c r="A157">
        <v>168</v>
      </c>
      <c r="B157">
        <v>64</v>
      </c>
      <c r="C157">
        <v>46</v>
      </c>
      <c r="D157">
        <f t="shared" si="2"/>
        <v>155</v>
      </c>
      <c r="E157" s="1">
        <v>42081</v>
      </c>
      <c r="F157">
        <f>J156+piastek5[[#This Row],[Ton kostak]]</f>
        <v>336</v>
      </c>
      <c r="G157">
        <f>K156+piastek5[[#This Row],[Ton orzech]]</f>
        <v>220</v>
      </c>
      <c r="H157">
        <f>L156+piastek5[[#This Row],[Ton mial]]</f>
        <v>730</v>
      </c>
      <c r="I157" t="str">
        <f>IF(piastek5[[#This Row],[mag koskta przed]] &lt; $P$1,IF(piastek5[[#This Row],[mag orzech przed]]&lt;$P$2, IF(piastek5[[#This Row],[mag mial przed]] &lt;$P$3, "-", "mial"), "orzech"),"kostka")</f>
        <v>kostka</v>
      </c>
      <c r="J157">
        <f>IF(piastek5[[#This Row],[Typ spalania]] = "kostka", piastek5[[#This Row],[mag koskta przed]]-$P$1, piastek5[[#This Row],[mag koskta przed]])</f>
        <v>136</v>
      </c>
      <c r="K157">
        <f>IF(piastek5[[#This Row],[Typ spalania]] = "orzech", piastek5[[#This Row],[mag orzech przed]]-$P$2, piastek5[[#This Row],[mag orzech przed]])</f>
        <v>220</v>
      </c>
      <c r="L157">
        <f>IF(piastek5[[#This Row],[Typ spalania]] = "mial", piastek5[[#This Row],[mag mial przed]]-$P$3, piastek5[[#This Row],[mag mial przed]])</f>
        <v>730</v>
      </c>
    </row>
    <row r="158" spans="1:12" x14ac:dyDescent="0.45">
      <c r="A158">
        <v>77</v>
      </c>
      <c r="B158">
        <v>60</v>
      </c>
      <c r="C158">
        <v>35</v>
      </c>
      <c r="D158">
        <f t="shared" si="2"/>
        <v>156</v>
      </c>
      <c r="E158" s="1">
        <v>42082</v>
      </c>
      <c r="F158">
        <f>J157+piastek5[[#This Row],[Ton kostak]]</f>
        <v>213</v>
      </c>
      <c r="G158">
        <f>K157+piastek5[[#This Row],[Ton orzech]]</f>
        <v>280</v>
      </c>
      <c r="H158">
        <f>L157+piastek5[[#This Row],[Ton mial]]</f>
        <v>765</v>
      </c>
      <c r="I158" t="str">
        <f>IF(piastek5[[#This Row],[mag koskta przed]] &lt; $P$1,IF(piastek5[[#This Row],[mag orzech przed]]&lt;$P$2, IF(piastek5[[#This Row],[mag mial przed]] &lt;$P$3, "-", "mial"), "orzech"),"kostka")</f>
        <v>kostka</v>
      </c>
      <c r="J158">
        <f>IF(piastek5[[#This Row],[Typ spalania]] = "kostka", piastek5[[#This Row],[mag koskta przed]]-$P$1, piastek5[[#This Row],[mag koskta przed]])</f>
        <v>13</v>
      </c>
      <c r="K158">
        <f>IF(piastek5[[#This Row],[Typ spalania]] = "orzech", piastek5[[#This Row],[mag orzech przed]]-$P$2, piastek5[[#This Row],[mag orzech przed]])</f>
        <v>280</v>
      </c>
      <c r="L158">
        <f>IF(piastek5[[#This Row],[Typ spalania]] = "mial", piastek5[[#This Row],[mag mial przed]]-$P$3, piastek5[[#This Row],[mag mial przed]])</f>
        <v>765</v>
      </c>
    </row>
    <row r="159" spans="1:12" x14ac:dyDescent="0.45">
      <c r="A159">
        <v>17</v>
      </c>
      <c r="B159">
        <v>80</v>
      </c>
      <c r="C159">
        <v>30</v>
      </c>
      <c r="D159">
        <f t="shared" si="2"/>
        <v>157</v>
      </c>
      <c r="E159" s="1">
        <v>42083</v>
      </c>
      <c r="F159">
        <f>J158+piastek5[[#This Row],[Ton kostak]]</f>
        <v>30</v>
      </c>
      <c r="G159">
        <f>K158+piastek5[[#This Row],[Ton orzech]]</f>
        <v>360</v>
      </c>
      <c r="H159">
        <f>L158+piastek5[[#This Row],[Ton mial]]</f>
        <v>795</v>
      </c>
      <c r="I159" t="str">
        <f>IF(piastek5[[#This Row],[mag koskta przed]] &lt; $P$1,IF(piastek5[[#This Row],[mag orzech przed]]&lt;$P$2, IF(piastek5[[#This Row],[mag mial przed]] &lt;$P$3, "-", "mial"), "orzech"),"kostka")</f>
        <v>orzech</v>
      </c>
      <c r="J159">
        <f>IF(piastek5[[#This Row],[Typ spalania]] = "kostka", piastek5[[#This Row],[mag koskta przed]]-$P$1, piastek5[[#This Row],[mag koskta przed]])</f>
        <v>30</v>
      </c>
      <c r="K159">
        <f>IF(piastek5[[#This Row],[Typ spalania]] = "orzech", piastek5[[#This Row],[mag orzech przed]]-$P$2, piastek5[[#This Row],[mag orzech przed]])</f>
        <v>100</v>
      </c>
      <c r="L159">
        <f>IF(piastek5[[#This Row],[Typ spalania]] = "mial", piastek5[[#This Row],[mag mial przed]]-$P$3, piastek5[[#This Row],[mag mial przed]])</f>
        <v>795</v>
      </c>
    </row>
    <row r="160" spans="1:12" x14ac:dyDescent="0.45">
      <c r="A160">
        <v>175</v>
      </c>
      <c r="B160">
        <v>47</v>
      </c>
      <c r="C160">
        <v>25</v>
      </c>
      <c r="D160">
        <f t="shared" si="2"/>
        <v>158</v>
      </c>
      <c r="E160" s="1">
        <v>42084</v>
      </c>
      <c r="F160">
        <f>J159+piastek5[[#This Row],[Ton kostak]]</f>
        <v>205</v>
      </c>
      <c r="G160">
        <f>K159+piastek5[[#This Row],[Ton orzech]]</f>
        <v>147</v>
      </c>
      <c r="H160">
        <f>L159+piastek5[[#This Row],[Ton mial]]</f>
        <v>820</v>
      </c>
      <c r="I160" t="str">
        <f>IF(piastek5[[#This Row],[mag koskta przed]] &lt; $P$1,IF(piastek5[[#This Row],[mag orzech przed]]&lt;$P$2, IF(piastek5[[#This Row],[mag mial przed]] &lt;$P$3, "-", "mial"), "orzech"),"kostka")</f>
        <v>kostka</v>
      </c>
      <c r="J160">
        <f>IF(piastek5[[#This Row],[Typ spalania]] = "kostka", piastek5[[#This Row],[mag koskta przed]]-$P$1, piastek5[[#This Row],[mag koskta przed]])</f>
        <v>5</v>
      </c>
      <c r="K160">
        <f>IF(piastek5[[#This Row],[Typ spalania]] = "orzech", piastek5[[#This Row],[mag orzech przed]]-$P$2, piastek5[[#This Row],[mag orzech przed]])</f>
        <v>147</v>
      </c>
      <c r="L160">
        <f>IF(piastek5[[#This Row],[Typ spalania]] = "mial", piastek5[[#This Row],[mag mial przed]]-$P$3, piastek5[[#This Row],[mag mial przed]])</f>
        <v>820</v>
      </c>
    </row>
    <row r="161" spans="1:12" x14ac:dyDescent="0.45">
      <c r="A161">
        <v>164</v>
      </c>
      <c r="B161">
        <v>60</v>
      </c>
      <c r="C161">
        <v>22</v>
      </c>
      <c r="D161">
        <f t="shared" si="2"/>
        <v>159</v>
      </c>
      <c r="E161" s="1">
        <v>42085</v>
      </c>
      <c r="F161">
        <f>J160+piastek5[[#This Row],[Ton kostak]]</f>
        <v>169</v>
      </c>
      <c r="G161">
        <f>K160+piastek5[[#This Row],[Ton orzech]]</f>
        <v>207</v>
      </c>
      <c r="H161">
        <f>L160+piastek5[[#This Row],[Ton mial]]</f>
        <v>842</v>
      </c>
      <c r="I161" t="str">
        <f>IF(piastek5[[#This Row],[mag koskta przed]] &lt; $P$1,IF(piastek5[[#This Row],[mag orzech przed]]&lt;$P$2, IF(piastek5[[#This Row],[mag mial przed]] &lt;$P$3, "-", "mial"), "orzech"),"kostka")</f>
        <v>mial</v>
      </c>
      <c r="J161">
        <f>IF(piastek5[[#This Row],[Typ spalania]] = "kostka", piastek5[[#This Row],[mag koskta przed]]-$P$1, piastek5[[#This Row],[mag koskta przed]])</f>
        <v>169</v>
      </c>
      <c r="K161">
        <f>IF(piastek5[[#This Row],[Typ spalania]] = "orzech", piastek5[[#This Row],[mag orzech przed]]-$P$2, piastek5[[#This Row],[mag orzech przed]])</f>
        <v>207</v>
      </c>
      <c r="L161">
        <f>IF(piastek5[[#This Row],[Typ spalania]] = "mial", piastek5[[#This Row],[mag mial przed]]-$P$3, piastek5[[#This Row],[mag mial przed]])</f>
        <v>522</v>
      </c>
    </row>
    <row r="162" spans="1:12" x14ac:dyDescent="0.45">
      <c r="A162">
        <v>199</v>
      </c>
      <c r="B162">
        <v>80</v>
      </c>
      <c r="C162">
        <v>45</v>
      </c>
      <c r="D162">
        <f t="shared" si="2"/>
        <v>160</v>
      </c>
      <c r="E162" s="1">
        <v>42086</v>
      </c>
      <c r="F162">
        <f>J161+piastek5[[#This Row],[Ton kostak]]</f>
        <v>368</v>
      </c>
      <c r="G162">
        <f>K161+piastek5[[#This Row],[Ton orzech]]</f>
        <v>287</v>
      </c>
      <c r="H162">
        <f>L161+piastek5[[#This Row],[Ton mial]]</f>
        <v>567</v>
      </c>
      <c r="I162" t="str">
        <f>IF(piastek5[[#This Row],[mag koskta przed]] &lt; $P$1,IF(piastek5[[#This Row],[mag orzech przed]]&lt;$P$2, IF(piastek5[[#This Row],[mag mial przed]] &lt;$P$3, "-", "mial"), "orzech"),"kostka")</f>
        <v>kostka</v>
      </c>
      <c r="J162">
        <f>IF(piastek5[[#This Row],[Typ spalania]] = "kostka", piastek5[[#This Row],[mag koskta przed]]-$P$1, piastek5[[#This Row],[mag koskta przed]])</f>
        <v>168</v>
      </c>
      <c r="K162">
        <f>IF(piastek5[[#This Row],[Typ spalania]] = "orzech", piastek5[[#This Row],[mag orzech przed]]-$P$2, piastek5[[#This Row],[mag orzech przed]])</f>
        <v>287</v>
      </c>
      <c r="L162">
        <f>IF(piastek5[[#This Row],[Typ spalania]] = "mial", piastek5[[#This Row],[mag mial przed]]-$P$3, piastek5[[#This Row],[mag mial przed]])</f>
        <v>567</v>
      </c>
    </row>
    <row r="163" spans="1:12" x14ac:dyDescent="0.45">
      <c r="A163">
        <v>111</v>
      </c>
      <c r="B163">
        <v>92</v>
      </c>
      <c r="C163">
        <v>45</v>
      </c>
      <c r="D163">
        <f t="shared" si="2"/>
        <v>161</v>
      </c>
      <c r="E163" s="1">
        <v>42087</v>
      </c>
      <c r="F163">
        <f>J162+piastek5[[#This Row],[Ton kostak]]</f>
        <v>279</v>
      </c>
      <c r="G163">
        <f>K162+piastek5[[#This Row],[Ton orzech]]</f>
        <v>379</v>
      </c>
      <c r="H163">
        <f>L162+piastek5[[#This Row],[Ton mial]]</f>
        <v>612</v>
      </c>
      <c r="I163" t="str">
        <f>IF(piastek5[[#This Row],[mag koskta przed]] &lt; $P$1,IF(piastek5[[#This Row],[mag orzech przed]]&lt;$P$2, IF(piastek5[[#This Row],[mag mial przed]] &lt;$P$3, "-", "mial"), "orzech"),"kostka")</f>
        <v>kostka</v>
      </c>
      <c r="J163">
        <f>IF(piastek5[[#This Row],[Typ spalania]] = "kostka", piastek5[[#This Row],[mag koskta przed]]-$P$1, piastek5[[#This Row],[mag koskta przed]])</f>
        <v>79</v>
      </c>
      <c r="K163">
        <f>IF(piastek5[[#This Row],[Typ spalania]] = "orzech", piastek5[[#This Row],[mag orzech przed]]-$P$2, piastek5[[#This Row],[mag orzech przed]])</f>
        <v>379</v>
      </c>
      <c r="L163">
        <f>IF(piastek5[[#This Row],[Typ spalania]] = "mial", piastek5[[#This Row],[mag mial przed]]-$P$3, piastek5[[#This Row],[mag mial przed]])</f>
        <v>612</v>
      </c>
    </row>
    <row r="164" spans="1:12" x14ac:dyDescent="0.45">
      <c r="A164">
        <v>58</v>
      </c>
      <c r="B164">
        <v>90</v>
      </c>
      <c r="C164">
        <v>40</v>
      </c>
      <c r="D164">
        <f t="shared" si="2"/>
        <v>162</v>
      </c>
      <c r="E164" s="1">
        <v>42088</v>
      </c>
      <c r="F164">
        <f>J163+piastek5[[#This Row],[Ton kostak]]</f>
        <v>137</v>
      </c>
      <c r="G164">
        <f>K163+piastek5[[#This Row],[Ton orzech]]</f>
        <v>469</v>
      </c>
      <c r="H164">
        <f>L163+piastek5[[#This Row],[Ton mial]]</f>
        <v>652</v>
      </c>
      <c r="I164" t="str">
        <f>IF(piastek5[[#This Row],[mag koskta przed]] &lt; $P$1,IF(piastek5[[#This Row],[mag orzech przed]]&lt;$P$2, IF(piastek5[[#This Row],[mag mial przed]] &lt;$P$3, "-", "mial"), "orzech"),"kostka")</f>
        <v>orzech</v>
      </c>
      <c r="J164">
        <f>IF(piastek5[[#This Row],[Typ spalania]] = "kostka", piastek5[[#This Row],[mag koskta przed]]-$P$1, piastek5[[#This Row],[mag koskta przed]])</f>
        <v>137</v>
      </c>
      <c r="K164">
        <f>IF(piastek5[[#This Row],[Typ spalania]] = "orzech", piastek5[[#This Row],[mag orzech przed]]-$P$2, piastek5[[#This Row],[mag orzech przed]])</f>
        <v>209</v>
      </c>
      <c r="L164">
        <f>IF(piastek5[[#This Row],[Typ spalania]] = "mial", piastek5[[#This Row],[mag mial przed]]-$P$3, piastek5[[#This Row],[mag mial przed]])</f>
        <v>652</v>
      </c>
    </row>
    <row r="165" spans="1:12" x14ac:dyDescent="0.45">
      <c r="A165">
        <v>59</v>
      </c>
      <c r="B165">
        <v>164</v>
      </c>
      <c r="C165">
        <v>47</v>
      </c>
      <c r="D165">
        <f t="shared" si="2"/>
        <v>163</v>
      </c>
      <c r="E165" s="1">
        <v>42089</v>
      </c>
      <c r="F165">
        <f>J164+piastek5[[#This Row],[Ton kostak]]</f>
        <v>196</v>
      </c>
      <c r="G165">
        <f>K164+piastek5[[#This Row],[Ton orzech]]</f>
        <v>373</v>
      </c>
      <c r="H165">
        <f>L164+piastek5[[#This Row],[Ton mial]]</f>
        <v>699</v>
      </c>
      <c r="I165" t="str">
        <f>IF(piastek5[[#This Row],[mag koskta przed]] &lt; $P$1,IF(piastek5[[#This Row],[mag orzech przed]]&lt;$P$2, IF(piastek5[[#This Row],[mag mial przed]] &lt;$P$3, "-", "mial"), "orzech"),"kostka")</f>
        <v>orzech</v>
      </c>
      <c r="J165">
        <f>IF(piastek5[[#This Row],[Typ spalania]] = "kostka", piastek5[[#This Row],[mag koskta przed]]-$P$1, piastek5[[#This Row],[mag koskta przed]])</f>
        <v>196</v>
      </c>
      <c r="K165">
        <f>IF(piastek5[[#This Row],[Typ spalania]] = "orzech", piastek5[[#This Row],[mag orzech przed]]-$P$2, piastek5[[#This Row],[mag orzech przed]])</f>
        <v>113</v>
      </c>
      <c r="L165">
        <f>IF(piastek5[[#This Row],[Typ spalania]] = "mial", piastek5[[#This Row],[mag mial przed]]-$P$3, piastek5[[#This Row],[mag mial przed]])</f>
        <v>699</v>
      </c>
    </row>
    <row r="166" spans="1:12" x14ac:dyDescent="0.45">
      <c r="A166">
        <v>158</v>
      </c>
      <c r="B166">
        <v>120</v>
      </c>
      <c r="C166">
        <v>30</v>
      </c>
      <c r="D166">
        <f t="shared" si="2"/>
        <v>164</v>
      </c>
      <c r="E166" s="1">
        <v>42090</v>
      </c>
      <c r="F166">
        <f>J165+piastek5[[#This Row],[Ton kostak]]</f>
        <v>354</v>
      </c>
      <c r="G166">
        <f>K165+piastek5[[#This Row],[Ton orzech]]</f>
        <v>233</v>
      </c>
      <c r="H166">
        <f>L165+piastek5[[#This Row],[Ton mial]]</f>
        <v>729</v>
      </c>
      <c r="I166" t="str">
        <f>IF(piastek5[[#This Row],[mag koskta przed]] &lt; $P$1,IF(piastek5[[#This Row],[mag orzech przed]]&lt;$P$2, IF(piastek5[[#This Row],[mag mial przed]] &lt;$P$3, "-", "mial"), "orzech"),"kostka")</f>
        <v>kostka</v>
      </c>
      <c r="J166">
        <f>IF(piastek5[[#This Row],[Typ spalania]] = "kostka", piastek5[[#This Row],[mag koskta przed]]-$P$1, piastek5[[#This Row],[mag koskta przed]])</f>
        <v>154</v>
      </c>
      <c r="K166">
        <f>IF(piastek5[[#This Row],[Typ spalania]] = "orzech", piastek5[[#This Row],[mag orzech przed]]-$P$2, piastek5[[#This Row],[mag orzech przed]])</f>
        <v>233</v>
      </c>
      <c r="L166">
        <f>IF(piastek5[[#This Row],[Typ spalania]] = "mial", piastek5[[#This Row],[mag mial przed]]-$P$3, piastek5[[#This Row],[mag mial przed]])</f>
        <v>729</v>
      </c>
    </row>
    <row r="167" spans="1:12" x14ac:dyDescent="0.45">
      <c r="A167">
        <v>84</v>
      </c>
      <c r="B167">
        <v>90</v>
      </c>
      <c r="C167">
        <v>30</v>
      </c>
      <c r="D167">
        <f t="shared" si="2"/>
        <v>165</v>
      </c>
      <c r="E167" s="1">
        <v>42091</v>
      </c>
      <c r="F167">
        <f>J166+piastek5[[#This Row],[Ton kostak]]</f>
        <v>238</v>
      </c>
      <c r="G167">
        <f>K166+piastek5[[#This Row],[Ton orzech]]</f>
        <v>323</v>
      </c>
      <c r="H167">
        <f>L166+piastek5[[#This Row],[Ton mial]]</f>
        <v>759</v>
      </c>
      <c r="I167" t="str">
        <f>IF(piastek5[[#This Row],[mag koskta przed]] &lt; $P$1,IF(piastek5[[#This Row],[mag orzech przed]]&lt;$P$2, IF(piastek5[[#This Row],[mag mial przed]] &lt;$P$3, "-", "mial"), "orzech"),"kostka")</f>
        <v>kostka</v>
      </c>
      <c r="J167">
        <f>IF(piastek5[[#This Row],[Typ spalania]] = "kostka", piastek5[[#This Row],[mag koskta przed]]-$P$1, piastek5[[#This Row],[mag koskta przed]])</f>
        <v>38</v>
      </c>
      <c r="K167">
        <f>IF(piastek5[[#This Row],[Typ spalania]] = "orzech", piastek5[[#This Row],[mag orzech przed]]-$P$2, piastek5[[#This Row],[mag orzech przed]])</f>
        <v>323</v>
      </c>
      <c r="L167">
        <f>IF(piastek5[[#This Row],[Typ spalania]] = "mial", piastek5[[#This Row],[mag mial przed]]-$P$3, piastek5[[#This Row],[mag mial przed]])</f>
        <v>759</v>
      </c>
    </row>
    <row r="168" spans="1:12" x14ac:dyDescent="0.45">
      <c r="A168">
        <v>64</v>
      </c>
      <c r="B168">
        <v>61</v>
      </c>
      <c r="C168">
        <v>60</v>
      </c>
      <c r="D168">
        <f t="shared" si="2"/>
        <v>166</v>
      </c>
      <c r="E168" s="1">
        <v>42092</v>
      </c>
      <c r="F168">
        <f>J167+piastek5[[#This Row],[Ton kostak]]</f>
        <v>102</v>
      </c>
      <c r="G168">
        <f>K167+piastek5[[#This Row],[Ton orzech]]</f>
        <v>384</v>
      </c>
      <c r="H168">
        <f>L167+piastek5[[#This Row],[Ton mial]]</f>
        <v>819</v>
      </c>
      <c r="I168" t="str">
        <f>IF(piastek5[[#This Row],[mag koskta przed]] &lt; $P$1,IF(piastek5[[#This Row],[mag orzech przed]]&lt;$P$2, IF(piastek5[[#This Row],[mag mial przed]] &lt;$P$3, "-", "mial"), "orzech"),"kostka")</f>
        <v>orzech</v>
      </c>
      <c r="J168">
        <f>IF(piastek5[[#This Row],[Typ spalania]] = "kostka", piastek5[[#This Row],[mag koskta przed]]-$P$1, piastek5[[#This Row],[mag koskta przed]])</f>
        <v>102</v>
      </c>
      <c r="K168">
        <f>IF(piastek5[[#This Row],[Typ spalania]] = "orzech", piastek5[[#This Row],[mag orzech przed]]-$P$2, piastek5[[#This Row],[mag orzech przed]])</f>
        <v>124</v>
      </c>
      <c r="L168">
        <f>IF(piastek5[[#This Row],[Typ spalania]] = "mial", piastek5[[#This Row],[mag mial przed]]-$P$3, piastek5[[#This Row],[mag mial przed]])</f>
        <v>819</v>
      </c>
    </row>
    <row r="169" spans="1:12" x14ac:dyDescent="0.45">
      <c r="A169">
        <v>125</v>
      </c>
      <c r="B169">
        <v>84</v>
      </c>
      <c r="C169">
        <v>40</v>
      </c>
      <c r="D169">
        <f t="shared" si="2"/>
        <v>167</v>
      </c>
      <c r="E169" s="1">
        <v>42093</v>
      </c>
      <c r="F169">
        <f>J168+piastek5[[#This Row],[Ton kostak]]</f>
        <v>227</v>
      </c>
      <c r="G169">
        <f>K168+piastek5[[#This Row],[Ton orzech]]</f>
        <v>208</v>
      </c>
      <c r="H169">
        <f>L168+piastek5[[#This Row],[Ton mial]]</f>
        <v>859</v>
      </c>
      <c r="I169" t="str">
        <f>IF(piastek5[[#This Row],[mag koskta przed]] &lt; $P$1,IF(piastek5[[#This Row],[mag orzech przed]]&lt;$P$2, IF(piastek5[[#This Row],[mag mial przed]] &lt;$P$3, "-", "mial"), "orzech"),"kostka")</f>
        <v>kostka</v>
      </c>
      <c r="J169">
        <f>IF(piastek5[[#This Row],[Typ spalania]] = "kostka", piastek5[[#This Row],[mag koskta przed]]-$P$1, piastek5[[#This Row],[mag koskta przed]])</f>
        <v>27</v>
      </c>
      <c r="K169">
        <f>IF(piastek5[[#This Row],[Typ spalania]] = "orzech", piastek5[[#This Row],[mag orzech przed]]-$P$2, piastek5[[#This Row],[mag orzech przed]])</f>
        <v>208</v>
      </c>
      <c r="L169">
        <f>IF(piastek5[[#This Row],[Typ spalania]] = "mial", piastek5[[#This Row],[mag mial przed]]-$P$3, piastek5[[#This Row],[mag mial przed]])</f>
        <v>859</v>
      </c>
    </row>
    <row r="170" spans="1:12" x14ac:dyDescent="0.45">
      <c r="A170">
        <v>148</v>
      </c>
      <c r="B170">
        <v>110</v>
      </c>
      <c r="C170">
        <v>50</v>
      </c>
      <c r="D170">
        <f t="shared" si="2"/>
        <v>168</v>
      </c>
      <c r="E170" s="1">
        <v>42094</v>
      </c>
      <c r="F170">
        <f>J169+piastek5[[#This Row],[Ton kostak]]</f>
        <v>175</v>
      </c>
      <c r="G170">
        <f>K169+piastek5[[#This Row],[Ton orzech]]</f>
        <v>318</v>
      </c>
      <c r="H170">
        <f>L169+piastek5[[#This Row],[Ton mial]]</f>
        <v>909</v>
      </c>
      <c r="I170" t="str">
        <f>IF(piastek5[[#This Row],[mag koskta przed]] &lt; $P$1,IF(piastek5[[#This Row],[mag orzech przed]]&lt;$P$2, IF(piastek5[[#This Row],[mag mial przed]] &lt;$P$3, "-", "mial"), "orzech"),"kostka")</f>
        <v>orzech</v>
      </c>
      <c r="J170">
        <f>IF(piastek5[[#This Row],[Typ spalania]] = "kostka", piastek5[[#This Row],[mag koskta przed]]-$P$1, piastek5[[#This Row],[mag koskta przed]])</f>
        <v>175</v>
      </c>
      <c r="K170">
        <f>IF(piastek5[[#This Row],[Typ spalania]] = "orzech", piastek5[[#This Row],[mag orzech przed]]-$P$2, piastek5[[#This Row],[mag orzech przed]])</f>
        <v>58</v>
      </c>
      <c r="L170">
        <f>IF(piastek5[[#This Row],[Typ spalania]] = "mial", piastek5[[#This Row],[mag mial przed]]-$P$3, piastek5[[#This Row],[mag mial przed]])</f>
        <v>909</v>
      </c>
    </row>
    <row r="171" spans="1:12" x14ac:dyDescent="0.45">
      <c r="A171">
        <v>172</v>
      </c>
      <c r="B171">
        <v>100</v>
      </c>
      <c r="C171">
        <v>30</v>
      </c>
      <c r="D171">
        <f t="shared" si="2"/>
        <v>169</v>
      </c>
      <c r="E171" s="1">
        <v>42095</v>
      </c>
      <c r="F171">
        <f>J170+piastek5[[#This Row],[Ton kostak]]</f>
        <v>347</v>
      </c>
      <c r="G171">
        <f>K170+piastek5[[#This Row],[Ton orzech]]</f>
        <v>158</v>
      </c>
      <c r="H171">
        <f>L170+piastek5[[#This Row],[Ton mial]]</f>
        <v>939</v>
      </c>
      <c r="I171" t="str">
        <f>IF(piastek5[[#This Row],[mag koskta przed]] &lt; $P$1,IF(piastek5[[#This Row],[mag orzech przed]]&lt;$P$2, IF(piastek5[[#This Row],[mag mial przed]] &lt;$P$3, "-", "mial"), "orzech"),"kostka")</f>
        <v>kostka</v>
      </c>
      <c r="J171">
        <f>IF(piastek5[[#This Row],[Typ spalania]] = "kostka", piastek5[[#This Row],[mag koskta przed]]-$P$1, piastek5[[#This Row],[mag koskta przed]])</f>
        <v>147</v>
      </c>
      <c r="K171">
        <f>IF(piastek5[[#This Row],[Typ spalania]] = "orzech", piastek5[[#This Row],[mag orzech przed]]-$P$2, piastek5[[#This Row],[mag orzech przed]])</f>
        <v>158</v>
      </c>
      <c r="L171">
        <f>IF(piastek5[[#This Row],[Typ spalania]] = "mial", piastek5[[#This Row],[mag mial przed]]-$P$3, piastek5[[#This Row],[mag mial przed]])</f>
        <v>939</v>
      </c>
    </row>
    <row r="172" spans="1:12" x14ac:dyDescent="0.45">
      <c r="A172">
        <v>103</v>
      </c>
      <c r="B172">
        <v>60</v>
      </c>
      <c r="C172">
        <v>40</v>
      </c>
      <c r="D172">
        <f t="shared" si="2"/>
        <v>170</v>
      </c>
      <c r="E172" s="1">
        <v>42096</v>
      </c>
      <c r="F172">
        <f>J171+piastek5[[#This Row],[Ton kostak]]</f>
        <v>250</v>
      </c>
      <c r="G172">
        <f>K171+piastek5[[#This Row],[Ton orzech]]</f>
        <v>218</v>
      </c>
      <c r="H172">
        <f>L171+piastek5[[#This Row],[Ton mial]]</f>
        <v>979</v>
      </c>
      <c r="I172" t="str">
        <f>IF(piastek5[[#This Row],[mag koskta przed]] &lt; $P$1,IF(piastek5[[#This Row],[mag orzech przed]]&lt;$P$2, IF(piastek5[[#This Row],[mag mial przed]] &lt;$P$3, "-", "mial"), "orzech"),"kostka")</f>
        <v>kostka</v>
      </c>
      <c r="J172">
        <f>IF(piastek5[[#This Row],[Typ spalania]] = "kostka", piastek5[[#This Row],[mag koskta przed]]-$P$1, piastek5[[#This Row],[mag koskta przed]])</f>
        <v>50</v>
      </c>
      <c r="K172">
        <f>IF(piastek5[[#This Row],[Typ spalania]] = "orzech", piastek5[[#This Row],[mag orzech przed]]-$P$2, piastek5[[#This Row],[mag orzech przed]])</f>
        <v>218</v>
      </c>
      <c r="L172">
        <f>IF(piastek5[[#This Row],[Typ spalania]] = "mial", piastek5[[#This Row],[mag mial przed]]-$P$3, piastek5[[#This Row],[mag mial przed]])</f>
        <v>979</v>
      </c>
    </row>
    <row r="173" spans="1:12" x14ac:dyDescent="0.45">
      <c r="A173">
        <v>191</v>
      </c>
      <c r="B173">
        <v>41</v>
      </c>
      <c r="C173">
        <v>52</v>
      </c>
      <c r="D173">
        <f t="shared" si="2"/>
        <v>171</v>
      </c>
      <c r="E173" s="1">
        <v>42097</v>
      </c>
      <c r="F173">
        <f>J172+piastek5[[#This Row],[Ton kostak]]</f>
        <v>241</v>
      </c>
      <c r="G173">
        <f>K172+piastek5[[#This Row],[Ton orzech]]</f>
        <v>259</v>
      </c>
      <c r="H173">
        <f>L172+piastek5[[#This Row],[Ton mial]]</f>
        <v>1031</v>
      </c>
      <c r="I173" t="str">
        <f>IF(piastek5[[#This Row],[mag koskta przed]] &lt; $P$1,IF(piastek5[[#This Row],[mag orzech przed]]&lt;$P$2, IF(piastek5[[#This Row],[mag mial przed]] &lt;$P$3, "-", "mial"), "orzech"),"kostka")</f>
        <v>kostka</v>
      </c>
      <c r="J173">
        <f>IF(piastek5[[#This Row],[Typ spalania]] = "kostka", piastek5[[#This Row],[mag koskta przed]]-$P$1, piastek5[[#This Row],[mag koskta przed]])</f>
        <v>41</v>
      </c>
      <c r="K173">
        <f>IF(piastek5[[#This Row],[Typ spalania]] = "orzech", piastek5[[#This Row],[mag orzech przed]]-$P$2, piastek5[[#This Row],[mag orzech przed]])</f>
        <v>259</v>
      </c>
      <c r="L173">
        <f>IF(piastek5[[#This Row],[Typ spalania]] = "mial", piastek5[[#This Row],[mag mial przed]]-$P$3, piastek5[[#This Row],[mag mial przed]])</f>
        <v>1031</v>
      </c>
    </row>
    <row r="174" spans="1:12" x14ac:dyDescent="0.45">
      <c r="A174">
        <v>128</v>
      </c>
      <c r="B174">
        <v>98</v>
      </c>
      <c r="C174">
        <v>40</v>
      </c>
      <c r="D174">
        <f t="shared" si="2"/>
        <v>172</v>
      </c>
      <c r="E174" s="1">
        <v>42098</v>
      </c>
      <c r="F174">
        <f>J173+piastek5[[#This Row],[Ton kostak]]</f>
        <v>169</v>
      </c>
      <c r="G174">
        <f>K173+piastek5[[#This Row],[Ton orzech]]</f>
        <v>357</v>
      </c>
      <c r="H174">
        <f>L173+piastek5[[#This Row],[Ton mial]]</f>
        <v>1071</v>
      </c>
      <c r="I174" t="str">
        <f>IF(piastek5[[#This Row],[mag koskta przed]] &lt; $P$1,IF(piastek5[[#This Row],[mag orzech przed]]&lt;$P$2, IF(piastek5[[#This Row],[mag mial przed]] &lt;$P$3, "-", "mial"), "orzech"),"kostka")</f>
        <v>orzech</v>
      </c>
      <c r="J174">
        <f>IF(piastek5[[#This Row],[Typ spalania]] = "kostka", piastek5[[#This Row],[mag koskta przed]]-$P$1, piastek5[[#This Row],[mag koskta przed]])</f>
        <v>169</v>
      </c>
      <c r="K174">
        <f>IF(piastek5[[#This Row],[Typ spalania]] = "orzech", piastek5[[#This Row],[mag orzech przed]]-$P$2, piastek5[[#This Row],[mag orzech przed]])</f>
        <v>97</v>
      </c>
      <c r="L174">
        <f>IF(piastek5[[#This Row],[Typ spalania]] = "mial", piastek5[[#This Row],[mag mial przed]]-$P$3, piastek5[[#This Row],[mag mial przed]])</f>
        <v>1071</v>
      </c>
    </row>
    <row r="175" spans="1:12" x14ac:dyDescent="0.45">
      <c r="A175">
        <v>75</v>
      </c>
      <c r="B175">
        <v>87</v>
      </c>
      <c r="C175">
        <v>47</v>
      </c>
      <c r="D175">
        <f t="shared" si="2"/>
        <v>173</v>
      </c>
      <c r="E175" s="1">
        <v>42099</v>
      </c>
      <c r="F175">
        <f>J174+piastek5[[#This Row],[Ton kostak]]</f>
        <v>244</v>
      </c>
      <c r="G175">
        <f>K174+piastek5[[#This Row],[Ton orzech]]</f>
        <v>184</v>
      </c>
      <c r="H175">
        <f>L174+piastek5[[#This Row],[Ton mial]]</f>
        <v>1118</v>
      </c>
      <c r="I175" t="str">
        <f>IF(piastek5[[#This Row],[mag koskta przed]] &lt; $P$1,IF(piastek5[[#This Row],[mag orzech przed]]&lt;$P$2, IF(piastek5[[#This Row],[mag mial przed]] &lt;$P$3, "-", "mial"), "orzech"),"kostka")</f>
        <v>kostka</v>
      </c>
      <c r="J175">
        <f>IF(piastek5[[#This Row],[Typ spalania]] = "kostka", piastek5[[#This Row],[mag koskta przed]]-$P$1, piastek5[[#This Row],[mag koskta przed]])</f>
        <v>44</v>
      </c>
      <c r="K175">
        <f>IF(piastek5[[#This Row],[Typ spalania]] = "orzech", piastek5[[#This Row],[mag orzech przed]]-$P$2, piastek5[[#This Row],[mag orzech przed]])</f>
        <v>184</v>
      </c>
      <c r="L175">
        <f>IF(piastek5[[#This Row],[Typ spalania]] = "mial", piastek5[[#This Row],[mag mial przed]]-$P$3, piastek5[[#This Row],[mag mial przed]])</f>
        <v>1118</v>
      </c>
    </row>
    <row r="176" spans="1:12" x14ac:dyDescent="0.45">
      <c r="A176">
        <v>38</v>
      </c>
      <c r="B176">
        <v>100</v>
      </c>
      <c r="C176">
        <v>50</v>
      </c>
      <c r="D176">
        <f t="shared" si="2"/>
        <v>174</v>
      </c>
      <c r="E176" s="1">
        <v>42100</v>
      </c>
      <c r="F176">
        <f>J175+piastek5[[#This Row],[Ton kostak]]</f>
        <v>82</v>
      </c>
      <c r="G176">
        <f>K175+piastek5[[#This Row],[Ton orzech]]</f>
        <v>284</v>
      </c>
      <c r="H176">
        <f>L175+piastek5[[#This Row],[Ton mial]]</f>
        <v>1168</v>
      </c>
      <c r="I176" t="str">
        <f>IF(piastek5[[#This Row],[mag koskta przed]] &lt; $P$1,IF(piastek5[[#This Row],[mag orzech przed]]&lt;$P$2, IF(piastek5[[#This Row],[mag mial przed]] &lt;$P$3, "-", "mial"), "orzech"),"kostka")</f>
        <v>orzech</v>
      </c>
      <c r="J176">
        <f>IF(piastek5[[#This Row],[Typ spalania]] = "kostka", piastek5[[#This Row],[mag koskta przed]]-$P$1, piastek5[[#This Row],[mag koskta przed]])</f>
        <v>82</v>
      </c>
      <c r="K176">
        <f>IF(piastek5[[#This Row],[Typ spalania]] = "orzech", piastek5[[#This Row],[mag orzech przed]]-$P$2, piastek5[[#This Row],[mag orzech przed]])</f>
        <v>24</v>
      </c>
      <c r="L176">
        <f>IF(piastek5[[#This Row],[Typ spalania]] = "mial", piastek5[[#This Row],[mag mial przed]]-$P$3, piastek5[[#This Row],[mag mial przed]])</f>
        <v>1168</v>
      </c>
    </row>
    <row r="177" spans="1:12" x14ac:dyDescent="0.45">
      <c r="A177">
        <v>80</v>
      </c>
      <c r="B177">
        <v>40</v>
      </c>
      <c r="C177">
        <v>30</v>
      </c>
      <c r="D177">
        <f t="shared" si="2"/>
        <v>175</v>
      </c>
      <c r="E177" s="1">
        <v>42101</v>
      </c>
      <c r="F177">
        <f>J176+piastek5[[#This Row],[Ton kostak]]</f>
        <v>162</v>
      </c>
      <c r="G177">
        <f>K176+piastek5[[#This Row],[Ton orzech]]</f>
        <v>64</v>
      </c>
      <c r="H177">
        <f>L176+piastek5[[#This Row],[Ton mial]]</f>
        <v>1198</v>
      </c>
      <c r="I177" t="str">
        <f>IF(piastek5[[#This Row],[mag koskta przed]] &lt; $P$1,IF(piastek5[[#This Row],[mag orzech przed]]&lt;$P$2, IF(piastek5[[#This Row],[mag mial przed]] &lt;$P$3, "-", "mial"), "orzech"),"kostka")</f>
        <v>mial</v>
      </c>
      <c r="J177">
        <f>IF(piastek5[[#This Row],[Typ spalania]] = "kostka", piastek5[[#This Row],[mag koskta przed]]-$P$1, piastek5[[#This Row],[mag koskta przed]])</f>
        <v>162</v>
      </c>
      <c r="K177">
        <f>IF(piastek5[[#This Row],[Typ spalania]] = "orzech", piastek5[[#This Row],[mag orzech przed]]-$P$2, piastek5[[#This Row],[mag orzech przed]])</f>
        <v>64</v>
      </c>
      <c r="L177">
        <f>IF(piastek5[[#This Row],[Typ spalania]] = "mial", piastek5[[#This Row],[mag mial przed]]-$P$3, piastek5[[#This Row],[mag mial przed]])</f>
        <v>878</v>
      </c>
    </row>
    <row r="178" spans="1:12" x14ac:dyDescent="0.45">
      <c r="A178">
        <v>55</v>
      </c>
      <c r="B178">
        <v>60</v>
      </c>
      <c r="C178">
        <v>50</v>
      </c>
      <c r="D178">
        <f t="shared" si="2"/>
        <v>176</v>
      </c>
      <c r="E178" s="1">
        <v>42102</v>
      </c>
      <c r="F178">
        <f>J177+piastek5[[#This Row],[Ton kostak]]</f>
        <v>217</v>
      </c>
      <c r="G178">
        <f>K177+piastek5[[#This Row],[Ton orzech]]</f>
        <v>124</v>
      </c>
      <c r="H178">
        <f>L177+piastek5[[#This Row],[Ton mial]]</f>
        <v>928</v>
      </c>
      <c r="I178" t="str">
        <f>IF(piastek5[[#This Row],[mag koskta przed]] &lt; $P$1,IF(piastek5[[#This Row],[mag orzech przed]]&lt;$P$2, IF(piastek5[[#This Row],[mag mial przed]] &lt;$P$3, "-", "mial"), "orzech"),"kostka")</f>
        <v>kostka</v>
      </c>
      <c r="J178">
        <f>IF(piastek5[[#This Row],[Typ spalania]] = "kostka", piastek5[[#This Row],[mag koskta przed]]-$P$1, piastek5[[#This Row],[mag koskta przed]])</f>
        <v>17</v>
      </c>
      <c r="K178">
        <f>IF(piastek5[[#This Row],[Typ spalania]] = "orzech", piastek5[[#This Row],[mag orzech przed]]-$P$2, piastek5[[#This Row],[mag orzech przed]])</f>
        <v>124</v>
      </c>
      <c r="L178">
        <f>IF(piastek5[[#This Row],[Typ spalania]] = "mial", piastek5[[#This Row],[mag mial przed]]-$P$3, piastek5[[#This Row],[mag mial przed]])</f>
        <v>928</v>
      </c>
    </row>
    <row r="179" spans="1:12" x14ac:dyDescent="0.45">
      <c r="A179">
        <v>10</v>
      </c>
      <c r="B179">
        <v>80</v>
      </c>
      <c r="C179">
        <v>48</v>
      </c>
      <c r="D179">
        <f t="shared" si="2"/>
        <v>177</v>
      </c>
      <c r="E179" s="1">
        <v>42103</v>
      </c>
      <c r="F179">
        <f>J178+piastek5[[#This Row],[Ton kostak]]</f>
        <v>27</v>
      </c>
      <c r="G179">
        <f>K178+piastek5[[#This Row],[Ton orzech]]</f>
        <v>204</v>
      </c>
      <c r="H179">
        <f>L178+piastek5[[#This Row],[Ton mial]]</f>
        <v>976</v>
      </c>
      <c r="I179" t="str">
        <f>IF(piastek5[[#This Row],[mag koskta przed]] &lt; $P$1,IF(piastek5[[#This Row],[mag orzech przed]]&lt;$P$2, IF(piastek5[[#This Row],[mag mial przed]] &lt;$P$3, "-", "mial"), "orzech"),"kostka")</f>
        <v>mial</v>
      </c>
      <c r="J179">
        <f>IF(piastek5[[#This Row],[Typ spalania]] = "kostka", piastek5[[#This Row],[mag koskta przed]]-$P$1, piastek5[[#This Row],[mag koskta przed]])</f>
        <v>27</v>
      </c>
      <c r="K179">
        <f>IF(piastek5[[#This Row],[Typ spalania]] = "orzech", piastek5[[#This Row],[mag orzech przed]]-$P$2, piastek5[[#This Row],[mag orzech przed]])</f>
        <v>204</v>
      </c>
      <c r="L179">
        <f>IF(piastek5[[#This Row],[Typ spalania]] = "mial", piastek5[[#This Row],[mag mial przed]]-$P$3, piastek5[[#This Row],[mag mial przed]])</f>
        <v>656</v>
      </c>
    </row>
    <row r="180" spans="1:12" x14ac:dyDescent="0.45">
      <c r="A180">
        <v>95</v>
      </c>
      <c r="B180">
        <v>60</v>
      </c>
      <c r="C180">
        <v>51</v>
      </c>
      <c r="D180">
        <f t="shared" si="2"/>
        <v>178</v>
      </c>
      <c r="E180" s="1">
        <v>42104</v>
      </c>
      <c r="F180">
        <f>J179+piastek5[[#This Row],[Ton kostak]]</f>
        <v>122</v>
      </c>
      <c r="G180">
        <f>K179+piastek5[[#This Row],[Ton orzech]]</f>
        <v>264</v>
      </c>
      <c r="H180">
        <f>L179+piastek5[[#This Row],[Ton mial]]</f>
        <v>707</v>
      </c>
      <c r="I180" t="str">
        <f>IF(piastek5[[#This Row],[mag koskta przed]] &lt; $P$1,IF(piastek5[[#This Row],[mag orzech przed]]&lt;$P$2, IF(piastek5[[#This Row],[mag mial przed]] &lt;$P$3, "-", "mial"), "orzech"),"kostka")</f>
        <v>orzech</v>
      </c>
      <c r="J180">
        <f>IF(piastek5[[#This Row],[Typ spalania]] = "kostka", piastek5[[#This Row],[mag koskta przed]]-$P$1, piastek5[[#This Row],[mag koskta przed]])</f>
        <v>122</v>
      </c>
      <c r="K180">
        <f>IF(piastek5[[#This Row],[Typ spalania]] = "orzech", piastek5[[#This Row],[mag orzech przed]]-$P$2, piastek5[[#This Row],[mag orzech przed]])</f>
        <v>4</v>
      </c>
      <c r="L180">
        <f>IF(piastek5[[#This Row],[Typ spalania]] = "mial", piastek5[[#This Row],[mag mial przed]]-$P$3, piastek5[[#This Row],[mag mial przed]])</f>
        <v>707</v>
      </c>
    </row>
    <row r="181" spans="1:12" x14ac:dyDescent="0.45">
      <c r="A181">
        <v>90</v>
      </c>
      <c r="B181">
        <v>100</v>
      </c>
      <c r="C181">
        <v>50</v>
      </c>
      <c r="D181">
        <f t="shared" si="2"/>
        <v>179</v>
      </c>
      <c r="E181" s="1">
        <v>42105</v>
      </c>
      <c r="F181">
        <f>J180+piastek5[[#This Row],[Ton kostak]]</f>
        <v>212</v>
      </c>
      <c r="G181">
        <f>K180+piastek5[[#This Row],[Ton orzech]]</f>
        <v>104</v>
      </c>
      <c r="H181">
        <f>L180+piastek5[[#This Row],[Ton mial]]</f>
        <v>757</v>
      </c>
      <c r="I181" t="str">
        <f>IF(piastek5[[#This Row],[mag koskta przed]] &lt; $P$1,IF(piastek5[[#This Row],[mag orzech przed]]&lt;$P$2, IF(piastek5[[#This Row],[mag mial przed]] &lt;$P$3, "-", "mial"), "orzech"),"kostka")</f>
        <v>kostka</v>
      </c>
      <c r="J181">
        <f>IF(piastek5[[#This Row],[Typ spalania]] = "kostka", piastek5[[#This Row],[mag koskta przed]]-$P$1, piastek5[[#This Row],[mag koskta przed]])</f>
        <v>12</v>
      </c>
      <c r="K181">
        <f>IF(piastek5[[#This Row],[Typ spalania]] = "orzech", piastek5[[#This Row],[mag orzech przed]]-$P$2, piastek5[[#This Row],[mag orzech przed]])</f>
        <v>104</v>
      </c>
      <c r="L181">
        <f>IF(piastek5[[#This Row],[Typ spalania]] = "mial", piastek5[[#This Row],[mag mial przed]]-$P$3, piastek5[[#This Row],[mag mial przed]])</f>
        <v>757</v>
      </c>
    </row>
    <row r="182" spans="1:12" x14ac:dyDescent="0.45">
      <c r="A182">
        <v>186</v>
      </c>
      <c r="B182">
        <v>60</v>
      </c>
      <c r="C182">
        <v>92</v>
      </c>
      <c r="D182">
        <f t="shared" si="2"/>
        <v>180</v>
      </c>
      <c r="E182" s="1">
        <v>42106</v>
      </c>
      <c r="F182">
        <f>J181+piastek5[[#This Row],[Ton kostak]]</f>
        <v>198</v>
      </c>
      <c r="G182">
        <f>K181+piastek5[[#This Row],[Ton orzech]]</f>
        <v>164</v>
      </c>
      <c r="H182">
        <f>L181+piastek5[[#This Row],[Ton mial]]</f>
        <v>849</v>
      </c>
      <c r="I182" t="str">
        <f>IF(piastek5[[#This Row],[mag koskta przed]] &lt; $P$1,IF(piastek5[[#This Row],[mag orzech przed]]&lt;$P$2, IF(piastek5[[#This Row],[mag mial przed]] &lt;$P$3, "-", "mial"), "orzech"),"kostka")</f>
        <v>mial</v>
      </c>
      <c r="J182">
        <f>IF(piastek5[[#This Row],[Typ spalania]] = "kostka", piastek5[[#This Row],[mag koskta przed]]-$P$1, piastek5[[#This Row],[mag koskta przed]])</f>
        <v>198</v>
      </c>
      <c r="K182">
        <f>IF(piastek5[[#This Row],[Typ spalania]] = "orzech", piastek5[[#This Row],[mag orzech przed]]-$P$2, piastek5[[#This Row],[mag orzech przed]])</f>
        <v>164</v>
      </c>
      <c r="L182">
        <f>IF(piastek5[[#This Row],[Typ spalania]] = "mial", piastek5[[#This Row],[mag mial przed]]-$P$3, piastek5[[#This Row],[mag mial przed]])</f>
        <v>529</v>
      </c>
    </row>
    <row r="183" spans="1:12" x14ac:dyDescent="0.45">
      <c r="A183">
        <v>2</v>
      </c>
      <c r="B183">
        <v>40</v>
      </c>
      <c r="C183">
        <v>50</v>
      </c>
      <c r="D183">
        <f t="shared" si="2"/>
        <v>181</v>
      </c>
      <c r="E183" s="1">
        <v>42107</v>
      </c>
      <c r="F183">
        <f>J182+piastek5[[#This Row],[Ton kostak]]</f>
        <v>200</v>
      </c>
      <c r="G183">
        <f>K182+piastek5[[#This Row],[Ton orzech]]</f>
        <v>204</v>
      </c>
      <c r="H183">
        <f>L182+piastek5[[#This Row],[Ton mial]]</f>
        <v>579</v>
      </c>
      <c r="I183" t="str">
        <f>IF(piastek5[[#This Row],[mag koskta przed]] &lt; $P$1,IF(piastek5[[#This Row],[mag orzech przed]]&lt;$P$2, IF(piastek5[[#This Row],[mag mial przed]] &lt;$P$3, "-", "mial"), "orzech"),"kostka")</f>
        <v>kostka</v>
      </c>
      <c r="J183">
        <f>IF(piastek5[[#This Row],[Typ spalania]] = "kostka", piastek5[[#This Row],[mag koskta przed]]-$P$1, piastek5[[#This Row],[mag koskta przed]])</f>
        <v>0</v>
      </c>
      <c r="K183">
        <f>IF(piastek5[[#This Row],[Typ spalania]] = "orzech", piastek5[[#This Row],[mag orzech przed]]-$P$2, piastek5[[#This Row],[mag orzech przed]])</f>
        <v>204</v>
      </c>
      <c r="L183">
        <f>IF(piastek5[[#This Row],[Typ spalania]] = "mial", piastek5[[#This Row],[mag mial przed]]-$P$3, piastek5[[#This Row],[mag mial przed]])</f>
        <v>579</v>
      </c>
    </row>
    <row r="184" spans="1:12" x14ac:dyDescent="0.45">
      <c r="A184">
        <v>136</v>
      </c>
      <c r="B184">
        <v>20</v>
      </c>
      <c r="C184">
        <v>66</v>
      </c>
      <c r="D184">
        <f t="shared" si="2"/>
        <v>182</v>
      </c>
      <c r="E184" s="1">
        <v>42108</v>
      </c>
      <c r="F184">
        <f>J183+piastek5[[#This Row],[Ton kostak]]</f>
        <v>136</v>
      </c>
      <c r="G184">
        <f>K183+piastek5[[#This Row],[Ton orzech]]</f>
        <v>224</v>
      </c>
      <c r="H184">
        <f>L183+piastek5[[#This Row],[Ton mial]]</f>
        <v>645</v>
      </c>
      <c r="I184" t="str">
        <f>IF(piastek5[[#This Row],[mag koskta przed]] &lt; $P$1,IF(piastek5[[#This Row],[mag orzech przed]]&lt;$P$2, IF(piastek5[[#This Row],[mag mial przed]] &lt;$P$3, "-", "mial"), "orzech"),"kostka")</f>
        <v>mial</v>
      </c>
      <c r="J184">
        <f>IF(piastek5[[#This Row],[Typ spalania]] = "kostka", piastek5[[#This Row],[mag koskta przed]]-$P$1, piastek5[[#This Row],[mag koskta przed]])</f>
        <v>136</v>
      </c>
      <c r="K184">
        <f>IF(piastek5[[#This Row],[Typ spalania]] = "orzech", piastek5[[#This Row],[mag orzech przed]]-$P$2, piastek5[[#This Row],[mag orzech przed]])</f>
        <v>224</v>
      </c>
      <c r="L184">
        <f>IF(piastek5[[#This Row],[Typ spalania]] = "mial", piastek5[[#This Row],[mag mial przed]]-$P$3, piastek5[[#This Row],[mag mial przed]])</f>
        <v>325</v>
      </c>
    </row>
    <row r="185" spans="1:12" x14ac:dyDescent="0.45">
      <c r="A185">
        <v>4</v>
      </c>
      <c r="B185">
        <v>20</v>
      </c>
      <c r="C185">
        <v>10</v>
      </c>
      <c r="D185">
        <f t="shared" si="2"/>
        <v>183</v>
      </c>
      <c r="E185" s="1">
        <v>42109</v>
      </c>
      <c r="F185">
        <f>J184+piastek5[[#This Row],[Ton kostak]]</f>
        <v>140</v>
      </c>
      <c r="G185">
        <f>K184+piastek5[[#This Row],[Ton orzech]]</f>
        <v>244</v>
      </c>
      <c r="H185">
        <f>L184+piastek5[[#This Row],[Ton mial]]</f>
        <v>335</v>
      </c>
      <c r="I185" t="str">
        <f>IF(piastek5[[#This Row],[mag koskta przed]] &lt; $P$1,IF(piastek5[[#This Row],[mag orzech przed]]&lt;$P$2, IF(piastek5[[#This Row],[mag mial przed]] &lt;$P$3, "-", "mial"), "orzech"),"kostka")</f>
        <v>mial</v>
      </c>
      <c r="J185">
        <f>IF(piastek5[[#This Row],[Typ spalania]] = "kostka", piastek5[[#This Row],[mag koskta przed]]-$P$1, piastek5[[#This Row],[mag koskta przed]])</f>
        <v>140</v>
      </c>
      <c r="K185">
        <f>IF(piastek5[[#This Row],[Typ spalania]] = "orzech", piastek5[[#This Row],[mag orzech przed]]-$P$2, piastek5[[#This Row],[mag orzech przed]])</f>
        <v>244</v>
      </c>
      <c r="L185">
        <f>IF(piastek5[[#This Row],[Typ spalania]] = "mial", piastek5[[#This Row],[mag mial przed]]-$P$3, piastek5[[#This Row],[mag mial przed]])</f>
        <v>15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273A9-CC97-49A5-9AFD-B14D77E7CB6D}">
  <dimension ref="A1:P185"/>
  <sheetViews>
    <sheetView topLeftCell="E1" workbookViewId="0">
      <selection activeCell="R17" sqref="R17"/>
    </sheetView>
  </sheetViews>
  <sheetFormatPr defaultRowHeight="14.25" x14ac:dyDescent="0.45"/>
  <cols>
    <col min="1" max="3" width="10.19921875" bestFit="1" customWidth="1"/>
    <col min="5" max="5" width="9.9296875" bestFit="1" customWidth="1"/>
    <col min="15" max="15" width="15.6640625" bestFit="1" customWidth="1"/>
    <col min="16" max="16" width="12.53125" bestFit="1" customWidth="1"/>
  </cols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13</v>
      </c>
      <c r="P1">
        <v>200</v>
      </c>
    </row>
    <row r="2" spans="1:16" x14ac:dyDescent="0.45">
      <c r="A2">
        <v>0</v>
      </c>
      <c r="B2">
        <v>0</v>
      </c>
      <c r="C2">
        <v>0</v>
      </c>
      <c r="D2">
        <v>0</v>
      </c>
      <c r="E2" s="1">
        <v>41926</v>
      </c>
      <c r="F2">
        <v>80</v>
      </c>
      <c r="G2">
        <v>80</v>
      </c>
      <c r="H2">
        <v>80</v>
      </c>
      <c r="I2" t="s">
        <v>12</v>
      </c>
      <c r="J2">
        <f>IF(piastek6[[#This Row],[Typ spalania]] = "kostka", piastek6[[#This Row],[mag koskta przed]]-$P$1, piastek6[[#This Row],[mag koskta przed]])</f>
        <v>80</v>
      </c>
      <c r="K2">
        <f>IF(piastek6[[#This Row],[Typ spalania]] = "orzech", piastek6[[#This Row],[mag orzech przed]]-$P$2, piastek6[[#This Row],[mag orzech przed]])</f>
        <v>80</v>
      </c>
      <c r="L2">
        <f>IF(piastek6[[#This Row],[Typ spalania]] = "mial", piastek6[[#This Row],[mag mial przed]]-$P$3, piastek6[[#This Row],[mag mial przed]])</f>
        <v>80</v>
      </c>
      <c r="O2" t="s">
        <v>14</v>
      </c>
      <c r="P2">
        <f>P1*1.3</f>
        <v>260</v>
      </c>
    </row>
    <row r="3" spans="1:16" x14ac:dyDescent="0.45">
      <c r="A3">
        <v>200</v>
      </c>
      <c r="B3">
        <v>120</v>
      </c>
      <c r="C3">
        <v>81</v>
      </c>
      <c r="D3">
        <v>1</v>
      </c>
      <c r="E3" s="1">
        <v>41927</v>
      </c>
      <c r="F3">
        <f>J2+piastek6[[#This Row],[Ton kostak]]</f>
        <v>280</v>
      </c>
      <c r="G3">
        <f>K2+piastek6[[#This Row],[Ton orzech]]</f>
        <v>200</v>
      </c>
      <c r="H3">
        <f>L2+piastek6[[#This Row],[Ton mial]]</f>
        <v>161</v>
      </c>
      <c r="I3" t="str">
        <f>IF(piastek6[[#This Row],[mag koskta przed]] &lt; $P$1,IF(piastek6[[#This Row],[mag orzech przed]]&lt;$P$2, IF(piastek6[[#This Row],[mag mial przed]] &lt;$P$3, "-", "mial"), "orzech"),"kostka")</f>
        <v>kostka</v>
      </c>
      <c r="J3">
        <f>IF(piastek6[[#This Row],[Typ spalania]] = "kostka", piastek6[[#This Row],[mag koskta przed]]-$P$1, piastek6[[#This Row],[mag koskta przed]])</f>
        <v>80</v>
      </c>
      <c r="K3">
        <f>IF(piastek6[[#This Row],[Typ spalania]] = "orzech", piastek6[[#This Row],[mag orzech przed]]-$P$2, piastek6[[#This Row],[mag orzech przed]])</f>
        <v>200</v>
      </c>
      <c r="L3">
        <f>IF(piastek6[[#This Row],[Typ spalania]] = "mial", piastek6[[#This Row],[mag mial przed]]-$P$3, piastek6[[#This Row],[mag mial przed]])</f>
        <v>161</v>
      </c>
      <c r="O3" t="s">
        <v>15</v>
      </c>
      <c r="P3">
        <f>P1*1.6</f>
        <v>320</v>
      </c>
    </row>
    <row r="4" spans="1:16" x14ac:dyDescent="0.45">
      <c r="A4">
        <v>100</v>
      </c>
      <c r="B4">
        <v>135</v>
      </c>
      <c r="C4">
        <v>33</v>
      </c>
      <c r="D4">
        <f>D3+1</f>
        <v>2</v>
      </c>
      <c r="E4" s="1">
        <v>41928</v>
      </c>
      <c r="F4">
        <f>J3+piastek6[[#This Row],[Ton kostak]]</f>
        <v>180</v>
      </c>
      <c r="G4">
        <f>K3+piastek6[[#This Row],[Ton orzech]]</f>
        <v>335</v>
      </c>
      <c r="H4">
        <f>L3+piastek6[[#This Row],[Ton mial]]</f>
        <v>194</v>
      </c>
      <c r="I4" t="str">
        <f>IF(piastek6[[#This Row],[mag koskta przed]] &lt; $P$1,IF(piastek6[[#This Row],[mag orzech przed]]&lt;$P$2, IF(piastek6[[#This Row],[mag mial przed]] &lt;$P$3, "-", "mial"), "orzech"),"kostka")</f>
        <v>orzech</v>
      </c>
      <c r="J4">
        <f>IF(piastek6[[#This Row],[Typ spalania]] = "kostka", piastek6[[#This Row],[mag koskta przed]]-$P$1, piastek6[[#This Row],[mag koskta przed]])</f>
        <v>180</v>
      </c>
      <c r="K4">
        <f>IF(piastek6[[#This Row],[Typ spalania]] = "orzech", piastek6[[#This Row],[mag orzech przed]]-$P$2, piastek6[[#This Row],[mag orzech przed]])</f>
        <v>75</v>
      </c>
      <c r="L4">
        <f>IF(piastek6[[#This Row],[Typ spalania]] = "mial", piastek6[[#This Row],[mag mial przed]]-$P$3, piastek6[[#This Row],[mag mial przed]])</f>
        <v>194</v>
      </c>
    </row>
    <row r="5" spans="1:16" x14ac:dyDescent="0.45">
      <c r="A5">
        <v>50</v>
      </c>
      <c r="B5">
        <v>29</v>
      </c>
      <c r="C5">
        <v>85</v>
      </c>
      <c r="D5">
        <f t="shared" ref="D5:D68" si="0">D4+1</f>
        <v>3</v>
      </c>
      <c r="E5" s="1">
        <v>41929</v>
      </c>
      <c r="F5">
        <f>J4+piastek6[[#This Row],[Ton kostak]]</f>
        <v>230</v>
      </c>
      <c r="G5">
        <f>K4+piastek6[[#This Row],[Ton orzech]]</f>
        <v>104</v>
      </c>
      <c r="H5">
        <f>L4+piastek6[[#This Row],[Ton mial]]</f>
        <v>279</v>
      </c>
      <c r="I5" t="str">
        <f>IF(piastek6[[#This Row],[mag koskta przed]] &lt; $P$1,IF(piastek6[[#This Row],[mag orzech przed]]&lt;$P$2, IF(piastek6[[#This Row],[mag mial przed]] &lt;$P$3, "-", "mial"), "orzech"),"kostka")</f>
        <v>kostka</v>
      </c>
      <c r="J5">
        <f>IF(piastek6[[#This Row],[Typ spalania]] = "kostka", piastek6[[#This Row],[mag koskta przed]]-$P$1, piastek6[[#This Row],[mag koskta przed]])</f>
        <v>30</v>
      </c>
      <c r="K5">
        <f>IF(piastek6[[#This Row],[Typ spalania]] = "orzech", piastek6[[#This Row],[mag orzech przed]]-$P$2, piastek6[[#This Row],[mag orzech przed]])</f>
        <v>104</v>
      </c>
      <c r="L5">
        <f>IF(piastek6[[#This Row],[Typ spalania]] = "mial", piastek6[[#This Row],[mag mial przed]]-$P$3, piastek6[[#This Row],[mag mial przed]])</f>
        <v>279</v>
      </c>
    </row>
    <row r="6" spans="1:16" x14ac:dyDescent="0.45">
      <c r="A6">
        <v>68</v>
      </c>
      <c r="B6">
        <v>107</v>
      </c>
      <c r="C6">
        <v>84</v>
      </c>
      <c r="D6">
        <f t="shared" si="0"/>
        <v>4</v>
      </c>
      <c r="E6" s="1">
        <v>41930</v>
      </c>
      <c r="F6">
        <f>J5+piastek6[[#This Row],[Ton kostak]]</f>
        <v>98</v>
      </c>
      <c r="G6">
        <f>K5+piastek6[[#This Row],[Ton orzech]]</f>
        <v>211</v>
      </c>
      <c r="H6">
        <f>L5+piastek6[[#This Row],[Ton mial]]</f>
        <v>363</v>
      </c>
      <c r="I6" t="str">
        <f>IF(piastek6[[#This Row],[mag koskta przed]] &lt; $P$1,IF(piastek6[[#This Row],[mag orzech przed]]&lt;$P$2, IF(piastek6[[#This Row],[mag mial przed]] &lt;$P$3, "-", "mial"), "orzech"),"kostka")</f>
        <v>mial</v>
      </c>
      <c r="J6">
        <f>IF(piastek6[[#This Row],[Typ spalania]] = "kostka", piastek6[[#This Row],[mag koskta przed]]-$P$1, piastek6[[#This Row],[mag koskta przed]])</f>
        <v>98</v>
      </c>
      <c r="K6">
        <f>IF(piastek6[[#This Row],[Typ spalania]] = "orzech", piastek6[[#This Row],[mag orzech przed]]-$P$2, piastek6[[#This Row],[mag orzech przed]])</f>
        <v>211</v>
      </c>
      <c r="L6">
        <f>IF(piastek6[[#This Row],[Typ spalania]] = "mial", piastek6[[#This Row],[mag mial przed]]-$P$3, piastek6[[#This Row],[mag mial przed]])</f>
        <v>43</v>
      </c>
      <c r="O6" s="3" t="s">
        <v>17</v>
      </c>
      <c r="P6" t="s">
        <v>26</v>
      </c>
    </row>
    <row r="7" spans="1:16" x14ac:dyDescent="0.45">
      <c r="A7">
        <v>75</v>
      </c>
      <c r="B7">
        <v>49</v>
      </c>
      <c r="C7">
        <v>23</v>
      </c>
      <c r="D7">
        <f t="shared" si="0"/>
        <v>5</v>
      </c>
      <c r="E7" s="1">
        <v>41931</v>
      </c>
      <c r="F7">
        <f>J6+piastek6[[#This Row],[Ton kostak]]</f>
        <v>173</v>
      </c>
      <c r="G7">
        <f>K6+piastek6[[#This Row],[Ton orzech]]</f>
        <v>260</v>
      </c>
      <c r="H7">
        <f>L6+piastek6[[#This Row],[Ton mial]]</f>
        <v>66</v>
      </c>
      <c r="I7" t="str">
        <f>IF(piastek6[[#This Row],[mag koskta przed]] &lt; $P$1,IF(piastek6[[#This Row],[mag orzech przed]]&lt;$P$2, IF(piastek6[[#This Row],[mag mial przed]] &lt;$P$3, "-", "mial"), "orzech"),"kostka")</f>
        <v>orzech</v>
      </c>
      <c r="J7">
        <f>IF(piastek6[[#This Row],[Typ spalania]] = "kostka", piastek6[[#This Row],[mag koskta przed]]-$P$1, piastek6[[#This Row],[mag koskta przed]])</f>
        <v>173</v>
      </c>
      <c r="K7">
        <f>IF(piastek6[[#This Row],[Typ spalania]] = "orzech", piastek6[[#This Row],[mag orzech przed]]-$P$2, piastek6[[#This Row],[mag orzech przed]])</f>
        <v>0</v>
      </c>
      <c r="L7">
        <f>IF(piastek6[[#This Row],[Typ spalania]] = "mial", piastek6[[#This Row],[mag mial przed]]-$P$3, piastek6[[#This Row],[mag mial przed]])</f>
        <v>66</v>
      </c>
      <c r="O7" s="4" t="s">
        <v>12</v>
      </c>
      <c r="P7" s="2">
        <v>4</v>
      </c>
    </row>
    <row r="8" spans="1:16" x14ac:dyDescent="0.45">
      <c r="A8">
        <v>109</v>
      </c>
      <c r="B8">
        <v>90</v>
      </c>
      <c r="C8">
        <v>48</v>
      </c>
      <c r="D8">
        <f t="shared" si="0"/>
        <v>6</v>
      </c>
      <c r="E8" s="1">
        <v>41932</v>
      </c>
      <c r="F8">
        <f>J7+piastek6[[#This Row],[Ton kostak]]</f>
        <v>282</v>
      </c>
      <c r="G8">
        <f>K7+piastek6[[#This Row],[Ton orzech]]</f>
        <v>90</v>
      </c>
      <c r="H8">
        <f>L7+piastek6[[#This Row],[Ton mial]]</f>
        <v>114</v>
      </c>
      <c r="I8" t="str">
        <f>IF(piastek6[[#This Row],[mag koskta przed]] &lt; $P$1,IF(piastek6[[#This Row],[mag orzech przed]]&lt;$P$2, IF(piastek6[[#This Row],[mag mial przed]] &lt;$P$3, "-", "mial"), "orzech"),"kostka")</f>
        <v>kostka</v>
      </c>
      <c r="J8">
        <f>IF(piastek6[[#This Row],[Typ spalania]] = "kostka", piastek6[[#This Row],[mag koskta przed]]-$P$1, piastek6[[#This Row],[mag koskta przed]])</f>
        <v>82</v>
      </c>
      <c r="K8">
        <f>IF(piastek6[[#This Row],[Typ spalania]] = "orzech", piastek6[[#This Row],[mag orzech przed]]-$P$2, piastek6[[#This Row],[mag orzech przed]])</f>
        <v>90</v>
      </c>
      <c r="L8">
        <f>IF(piastek6[[#This Row],[Typ spalania]] = "mial", piastek6[[#This Row],[mag mial przed]]-$P$3, piastek6[[#This Row],[mag mial przed]])</f>
        <v>114</v>
      </c>
      <c r="O8" s="4" t="s">
        <v>23</v>
      </c>
      <c r="P8" s="2">
        <v>87</v>
      </c>
    </row>
    <row r="9" spans="1:16" x14ac:dyDescent="0.45">
      <c r="A9">
        <v>161</v>
      </c>
      <c r="B9">
        <v>2</v>
      </c>
      <c r="C9">
        <v>16</v>
      </c>
      <c r="D9">
        <f t="shared" si="0"/>
        <v>7</v>
      </c>
      <c r="E9" s="1">
        <v>41933</v>
      </c>
      <c r="F9">
        <f>J8+piastek6[[#This Row],[Ton kostak]]</f>
        <v>243</v>
      </c>
      <c r="G9">
        <f>K8+piastek6[[#This Row],[Ton orzech]]</f>
        <v>92</v>
      </c>
      <c r="H9">
        <f>L8+piastek6[[#This Row],[Ton mial]]</f>
        <v>130</v>
      </c>
      <c r="I9" t="str">
        <f>IF(piastek6[[#This Row],[mag koskta przed]] &lt; $P$1,IF(piastek6[[#This Row],[mag orzech przed]]&lt;$P$2, IF(piastek6[[#This Row],[mag mial przed]] &lt;$P$3, "-", "mial"), "orzech"),"kostka")</f>
        <v>kostka</v>
      </c>
      <c r="J9">
        <f>IF(piastek6[[#This Row],[Typ spalania]] = "kostka", piastek6[[#This Row],[mag koskta przed]]-$P$1, piastek6[[#This Row],[mag koskta przed]])</f>
        <v>43</v>
      </c>
      <c r="K9">
        <f>IF(piastek6[[#This Row],[Typ spalania]] = "orzech", piastek6[[#This Row],[mag orzech przed]]-$P$2, piastek6[[#This Row],[mag orzech przed]])</f>
        <v>92</v>
      </c>
      <c r="L9">
        <f>IF(piastek6[[#This Row],[Typ spalania]] = "mial", piastek6[[#This Row],[mag mial przed]]-$P$3, piastek6[[#This Row],[mag mial przed]])</f>
        <v>130</v>
      </c>
      <c r="O9" s="4" t="s">
        <v>24</v>
      </c>
      <c r="P9" s="2">
        <v>29</v>
      </c>
    </row>
    <row r="10" spans="1:16" x14ac:dyDescent="0.45">
      <c r="A10">
        <v>97</v>
      </c>
      <c r="B10">
        <v>129</v>
      </c>
      <c r="C10">
        <v>43</v>
      </c>
      <c r="D10">
        <f t="shared" si="0"/>
        <v>8</v>
      </c>
      <c r="E10" s="1">
        <v>41934</v>
      </c>
      <c r="F10">
        <f>J9+piastek6[[#This Row],[Ton kostak]]</f>
        <v>140</v>
      </c>
      <c r="G10">
        <f>K9+piastek6[[#This Row],[Ton orzech]]</f>
        <v>221</v>
      </c>
      <c r="H10">
        <f>L9+piastek6[[#This Row],[Ton mial]]</f>
        <v>173</v>
      </c>
      <c r="I10" t="str">
        <f>IF(piastek6[[#This Row],[mag koskta przed]] &lt; $P$1,IF(piastek6[[#This Row],[mag orzech przed]]&lt;$P$2, IF(piastek6[[#This Row],[mag mial przed]] &lt;$P$3, "-", "mial"), "orzech"),"kostka")</f>
        <v>-</v>
      </c>
      <c r="J10">
        <f>IF(piastek6[[#This Row],[Typ spalania]] = "kostka", piastek6[[#This Row],[mag koskta przed]]-$P$1, piastek6[[#This Row],[mag koskta przed]])</f>
        <v>140</v>
      </c>
      <c r="K10">
        <f>IF(piastek6[[#This Row],[Typ spalania]] = "orzech", piastek6[[#This Row],[mag orzech przed]]-$P$2, piastek6[[#This Row],[mag orzech przed]])</f>
        <v>221</v>
      </c>
      <c r="L10">
        <f>IF(piastek6[[#This Row],[Typ spalania]] = "mial", piastek6[[#This Row],[mag mial przed]]-$P$3, piastek6[[#This Row],[mag mial przed]])</f>
        <v>173</v>
      </c>
      <c r="O10" s="4" t="s">
        <v>25</v>
      </c>
      <c r="P10" s="2">
        <v>64</v>
      </c>
    </row>
    <row r="11" spans="1:16" x14ac:dyDescent="0.45">
      <c r="A11">
        <v>25</v>
      </c>
      <c r="B11">
        <v>186</v>
      </c>
      <c r="C11">
        <v>4</v>
      </c>
      <c r="D11">
        <f t="shared" si="0"/>
        <v>9</v>
      </c>
      <c r="E11" s="1">
        <v>41935</v>
      </c>
      <c r="F11">
        <f>J10+piastek6[[#This Row],[Ton kostak]]</f>
        <v>165</v>
      </c>
      <c r="G11">
        <f>K10+piastek6[[#This Row],[Ton orzech]]</f>
        <v>407</v>
      </c>
      <c r="H11">
        <f>L10+piastek6[[#This Row],[Ton mial]]</f>
        <v>177</v>
      </c>
      <c r="I11" t="str">
        <f>IF(piastek6[[#This Row],[mag koskta przed]] &lt; $P$1,IF(piastek6[[#This Row],[mag orzech przed]]&lt;$P$2, IF(piastek6[[#This Row],[mag mial przed]] &lt;$P$3, "-", "mial"), "orzech"),"kostka")</f>
        <v>orzech</v>
      </c>
      <c r="J11">
        <f>IF(piastek6[[#This Row],[Typ spalania]] = "kostka", piastek6[[#This Row],[mag koskta przed]]-$P$1, piastek6[[#This Row],[mag koskta przed]])</f>
        <v>165</v>
      </c>
      <c r="K11">
        <f>IF(piastek6[[#This Row],[Typ spalania]] = "orzech", piastek6[[#This Row],[mag orzech przed]]-$P$2, piastek6[[#This Row],[mag orzech przed]])</f>
        <v>147</v>
      </c>
      <c r="L11">
        <f>IF(piastek6[[#This Row],[Typ spalania]] = "mial", piastek6[[#This Row],[mag mial przed]]-$P$3, piastek6[[#This Row],[mag mial przed]])</f>
        <v>177</v>
      </c>
      <c r="O11" s="4" t="s">
        <v>18</v>
      </c>
      <c r="P11" s="2">
        <v>184</v>
      </c>
    </row>
    <row r="12" spans="1:16" x14ac:dyDescent="0.45">
      <c r="A12">
        <v>113</v>
      </c>
      <c r="B12">
        <v>97</v>
      </c>
      <c r="C12">
        <v>97</v>
      </c>
      <c r="D12">
        <f t="shared" si="0"/>
        <v>10</v>
      </c>
      <c r="E12" s="1">
        <v>41936</v>
      </c>
      <c r="F12">
        <f>J11+piastek6[[#This Row],[Ton kostak]]</f>
        <v>278</v>
      </c>
      <c r="G12">
        <f>K11+piastek6[[#This Row],[Ton orzech]]</f>
        <v>244</v>
      </c>
      <c r="H12">
        <f>L11+piastek6[[#This Row],[Ton mial]]</f>
        <v>274</v>
      </c>
      <c r="I12" t="str">
        <f>IF(piastek6[[#This Row],[mag koskta przed]] &lt; $P$1,IF(piastek6[[#This Row],[mag orzech przed]]&lt;$P$2, IF(piastek6[[#This Row],[mag mial przed]] &lt;$P$3, "-", "mial"), "orzech"),"kostka")</f>
        <v>kostka</v>
      </c>
      <c r="J12">
        <f>IF(piastek6[[#This Row],[Typ spalania]] = "kostka", piastek6[[#This Row],[mag koskta przed]]-$P$1, piastek6[[#This Row],[mag koskta przed]])</f>
        <v>78</v>
      </c>
      <c r="K12">
        <f>IF(piastek6[[#This Row],[Typ spalania]] = "orzech", piastek6[[#This Row],[mag orzech przed]]-$P$2, piastek6[[#This Row],[mag orzech przed]])</f>
        <v>244</v>
      </c>
      <c r="L12">
        <f>IF(piastek6[[#This Row],[Typ spalania]] = "mial", piastek6[[#This Row],[mag mial przed]]-$P$3, piastek6[[#This Row],[mag mial przed]])</f>
        <v>274</v>
      </c>
    </row>
    <row r="13" spans="1:16" x14ac:dyDescent="0.45">
      <c r="A13">
        <v>70</v>
      </c>
      <c r="B13">
        <v>12</v>
      </c>
      <c r="C13">
        <v>53</v>
      </c>
      <c r="D13">
        <f t="shared" si="0"/>
        <v>11</v>
      </c>
      <c r="E13" s="1">
        <v>41937</v>
      </c>
      <c r="F13">
        <f>J12+piastek6[[#This Row],[Ton kostak]]</f>
        <v>148</v>
      </c>
      <c r="G13">
        <f>K12+piastek6[[#This Row],[Ton orzech]]</f>
        <v>256</v>
      </c>
      <c r="H13">
        <f>L12+piastek6[[#This Row],[Ton mial]]</f>
        <v>327</v>
      </c>
      <c r="I13" t="str">
        <f>IF(piastek6[[#This Row],[mag koskta przed]] &lt; $P$1,IF(piastek6[[#This Row],[mag orzech przed]]&lt;$P$2, IF(piastek6[[#This Row],[mag mial przed]] &lt;$P$3, "-", "mial"), "orzech"),"kostka")</f>
        <v>mial</v>
      </c>
      <c r="J13">
        <f>IF(piastek6[[#This Row],[Typ spalania]] = "kostka", piastek6[[#This Row],[mag koskta przed]]-$P$1, piastek6[[#This Row],[mag koskta przed]])</f>
        <v>148</v>
      </c>
      <c r="K13">
        <f>IF(piastek6[[#This Row],[Typ spalania]] = "orzech", piastek6[[#This Row],[mag orzech przed]]-$P$2, piastek6[[#This Row],[mag orzech przed]])</f>
        <v>256</v>
      </c>
      <c r="L13">
        <f>IF(piastek6[[#This Row],[Typ spalania]] = "mial", piastek6[[#This Row],[mag mial przed]]-$P$3, piastek6[[#This Row],[mag mial przed]])</f>
        <v>7</v>
      </c>
    </row>
    <row r="14" spans="1:16" x14ac:dyDescent="0.45">
      <c r="A14">
        <v>117</v>
      </c>
      <c r="B14">
        <v>142</v>
      </c>
      <c r="C14">
        <v>90</v>
      </c>
      <c r="D14">
        <f t="shared" si="0"/>
        <v>12</v>
      </c>
      <c r="E14" s="1">
        <v>41938</v>
      </c>
      <c r="F14">
        <f>J13+piastek6[[#This Row],[Ton kostak]]</f>
        <v>265</v>
      </c>
      <c r="G14">
        <f>K13+piastek6[[#This Row],[Ton orzech]]</f>
        <v>398</v>
      </c>
      <c r="H14">
        <f>L13+piastek6[[#This Row],[Ton mial]]</f>
        <v>97</v>
      </c>
      <c r="I14" t="str">
        <f>IF(piastek6[[#This Row],[mag koskta przed]] &lt; $P$1,IF(piastek6[[#This Row],[mag orzech przed]]&lt;$P$2, IF(piastek6[[#This Row],[mag mial przed]] &lt;$P$3, "-", "mial"), "orzech"),"kostka")</f>
        <v>kostka</v>
      </c>
      <c r="J14">
        <f>IF(piastek6[[#This Row],[Typ spalania]] = "kostka", piastek6[[#This Row],[mag koskta przed]]-$P$1, piastek6[[#This Row],[mag koskta przed]])</f>
        <v>65</v>
      </c>
      <c r="K14">
        <f>IF(piastek6[[#This Row],[Typ spalania]] = "orzech", piastek6[[#This Row],[mag orzech przed]]-$P$2, piastek6[[#This Row],[mag orzech przed]])</f>
        <v>398</v>
      </c>
      <c r="L14">
        <f>IF(piastek6[[#This Row],[Typ spalania]] = "mial", piastek6[[#This Row],[mag mial przed]]-$P$3, piastek6[[#This Row],[mag mial przed]])</f>
        <v>97</v>
      </c>
    </row>
    <row r="15" spans="1:16" x14ac:dyDescent="0.45">
      <c r="A15">
        <v>189</v>
      </c>
      <c r="B15">
        <v>28</v>
      </c>
      <c r="C15">
        <v>43</v>
      </c>
      <c r="D15">
        <f t="shared" si="0"/>
        <v>13</v>
      </c>
      <c r="E15" s="1">
        <v>41939</v>
      </c>
      <c r="F15">
        <f>J14+piastek6[[#This Row],[Ton kostak]]</f>
        <v>254</v>
      </c>
      <c r="G15">
        <f>K14+piastek6[[#This Row],[Ton orzech]]</f>
        <v>426</v>
      </c>
      <c r="H15">
        <f>L14+piastek6[[#This Row],[Ton mial]]</f>
        <v>140</v>
      </c>
      <c r="I15" t="str">
        <f>IF(piastek6[[#This Row],[mag koskta przed]] &lt; $P$1,IF(piastek6[[#This Row],[mag orzech przed]]&lt;$P$2, IF(piastek6[[#This Row],[mag mial przed]] &lt;$P$3, "-", "mial"), "orzech"),"kostka")</f>
        <v>kostka</v>
      </c>
      <c r="J15">
        <f>IF(piastek6[[#This Row],[Typ spalania]] = "kostka", piastek6[[#This Row],[mag koskta przed]]-$P$1, piastek6[[#This Row],[mag koskta przed]])</f>
        <v>54</v>
      </c>
      <c r="K15">
        <f>IF(piastek6[[#This Row],[Typ spalania]] = "orzech", piastek6[[#This Row],[mag orzech przed]]-$P$2, piastek6[[#This Row],[mag orzech przed]])</f>
        <v>426</v>
      </c>
      <c r="L15">
        <f>IF(piastek6[[#This Row],[Typ spalania]] = "mial", piastek6[[#This Row],[mag mial przed]]-$P$3, piastek6[[#This Row],[mag mial przed]])</f>
        <v>140</v>
      </c>
    </row>
    <row r="16" spans="1:16" x14ac:dyDescent="0.45">
      <c r="A16">
        <v>140</v>
      </c>
      <c r="B16">
        <v>191</v>
      </c>
      <c r="C16">
        <v>40</v>
      </c>
      <c r="D16">
        <f t="shared" si="0"/>
        <v>14</v>
      </c>
      <c r="E16" s="1">
        <v>41940</v>
      </c>
      <c r="F16">
        <f>J15+piastek6[[#This Row],[Ton kostak]]</f>
        <v>194</v>
      </c>
      <c r="G16">
        <f>K15+piastek6[[#This Row],[Ton orzech]]</f>
        <v>617</v>
      </c>
      <c r="H16">
        <f>L15+piastek6[[#This Row],[Ton mial]]</f>
        <v>180</v>
      </c>
      <c r="I16" t="str">
        <f>IF(piastek6[[#This Row],[mag koskta przed]] &lt; $P$1,IF(piastek6[[#This Row],[mag orzech przed]]&lt;$P$2, IF(piastek6[[#This Row],[mag mial przed]] &lt;$P$3, "-", "mial"), "orzech"),"kostka")</f>
        <v>orzech</v>
      </c>
      <c r="J16">
        <f>IF(piastek6[[#This Row],[Typ spalania]] = "kostka", piastek6[[#This Row],[mag koskta przed]]-$P$1, piastek6[[#This Row],[mag koskta przed]])</f>
        <v>194</v>
      </c>
      <c r="K16">
        <f>IF(piastek6[[#This Row],[Typ spalania]] = "orzech", piastek6[[#This Row],[mag orzech przed]]-$P$2, piastek6[[#This Row],[mag orzech przed]])</f>
        <v>357</v>
      </c>
      <c r="L16">
        <f>IF(piastek6[[#This Row],[Typ spalania]] = "mial", piastek6[[#This Row],[mag mial przed]]-$P$3, piastek6[[#This Row],[mag mial przed]])</f>
        <v>180</v>
      </c>
    </row>
    <row r="17" spans="1:12" x14ac:dyDescent="0.45">
      <c r="A17">
        <v>167</v>
      </c>
      <c r="B17">
        <v>48</v>
      </c>
      <c r="C17">
        <v>30</v>
      </c>
      <c r="D17">
        <f t="shared" si="0"/>
        <v>15</v>
      </c>
      <c r="E17" s="1">
        <v>41941</v>
      </c>
      <c r="F17">
        <f>J16+piastek6[[#This Row],[Ton kostak]]</f>
        <v>361</v>
      </c>
      <c r="G17">
        <f>K16+piastek6[[#This Row],[Ton orzech]]</f>
        <v>405</v>
      </c>
      <c r="H17">
        <f>L16+piastek6[[#This Row],[Ton mial]]</f>
        <v>210</v>
      </c>
      <c r="I17" t="str">
        <f>IF(piastek6[[#This Row],[mag koskta przed]] &lt; $P$1,IF(piastek6[[#This Row],[mag orzech przed]]&lt;$P$2, IF(piastek6[[#This Row],[mag mial przed]] &lt;$P$3, "-", "mial"), "orzech"),"kostka")</f>
        <v>kostka</v>
      </c>
      <c r="J17">
        <f>IF(piastek6[[#This Row],[Typ spalania]] = "kostka", piastek6[[#This Row],[mag koskta przed]]-$P$1, piastek6[[#This Row],[mag koskta przed]])</f>
        <v>161</v>
      </c>
      <c r="K17">
        <f>IF(piastek6[[#This Row],[Typ spalania]] = "orzech", piastek6[[#This Row],[mag orzech przed]]-$P$2, piastek6[[#This Row],[mag orzech przed]])</f>
        <v>405</v>
      </c>
      <c r="L17">
        <f>IF(piastek6[[#This Row],[Typ spalania]] = "mial", piastek6[[#This Row],[mag mial przed]]-$P$3, piastek6[[#This Row],[mag mial przed]])</f>
        <v>210</v>
      </c>
    </row>
    <row r="18" spans="1:12" x14ac:dyDescent="0.45">
      <c r="A18">
        <v>0</v>
      </c>
      <c r="B18">
        <v>154</v>
      </c>
      <c r="C18">
        <v>68</v>
      </c>
      <c r="D18">
        <f t="shared" si="0"/>
        <v>16</v>
      </c>
      <c r="E18" s="1">
        <v>41942</v>
      </c>
      <c r="F18">
        <f>J17+piastek6[[#This Row],[Ton kostak]]</f>
        <v>161</v>
      </c>
      <c r="G18">
        <f>K17+piastek6[[#This Row],[Ton orzech]]</f>
        <v>559</v>
      </c>
      <c r="H18">
        <f>L17+piastek6[[#This Row],[Ton mial]]</f>
        <v>278</v>
      </c>
      <c r="I18" t="str">
        <f>IF(piastek6[[#This Row],[mag koskta przed]] &lt; $P$1,IF(piastek6[[#This Row],[mag orzech przed]]&lt;$P$2, IF(piastek6[[#This Row],[mag mial przed]] &lt;$P$3, "-", "mial"), "orzech"),"kostka")</f>
        <v>orzech</v>
      </c>
      <c r="J18">
        <f>IF(piastek6[[#This Row],[Typ spalania]] = "kostka", piastek6[[#This Row],[mag koskta przed]]-$P$1, piastek6[[#This Row],[mag koskta przed]])</f>
        <v>161</v>
      </c>
      <c r="K18">
        <f>IF(piastek6[[#This Row],[Typ spalania]] = "orzech", piastek6[[#This Row],[mag orzech przed]]-$P$2, piastek6[[#This Row],[mag orzech przed]])</f>
        <v>299</v>
      </c>
      <c r="L18">
        <f>IF(piastek6[[#This Row],[Typ spalania]] = "mial", piastek6[[#This Row],[mag mial przed]]-$P$3, piastek6[[#This Row],[mag mial przed]])</f>
        <v>278</v>
      </c>
    </row>
    <row r="19" spans="1:12" x14ac:dyDescent="0.45">
      <c r="A19">
        <v>61</v>
      </c>
      <c r="B19">
        <v>139</v>
      </c>
      <c r="C19">
        <v>77</v>
      </c>
      <c r="D19">
        <f t="shared" si="0"/>
        <v>17</v>
      </c>
      <c r="E19" s="1">
        <v>41943</v>
      </c>
      <c r="F19">
        <f>J18+piastek6[[#This Row],[Ton kostak]]</f>
        <v>222</v>
      </c>
      <c r="G19">
        <f>K18+piastek6[[#This Row],[Ton orzech]]</f>
        <v>438</v>
      </c>
      <c r="H19">
        <f>L18+piastek6[[#This Row],[Ton mial]]</f>
        <v>355</v>
      </c>
      <c r="I19" t="str">
        <f>IF(piastek6[[#This Row],[mag koskta przed]] &lt; $P$1,IF(piastek6[[#This Row],[mag orzech przed]]&lt;$P$2, IF(piastek6[[#This Row],[mag mial przed]] &lt;$P$3, "-", "mial"), "orzech"),"kostka")</f>
        <v>kostka</v>
      </c>
      <c r="J19">
        <f>IF(piastek6[[#This Row],[Typ spalania]] = "kostka", piastek6[[#This Row],[mag koskta przed]]-$P$1, piastek6[[#This Row],[mag koskta przed]])</f>
        <v>22</v>
      </c>
      <c r="K19">
        <f>IF(piastek6[[#This Row],[Typ spalania]] = "orzech", piastek6[[#This Row],[mag orzech przed]]-$P$2, piastek6[[#This Row],[mag orzech przed]])</f>
        <v>438</v>
      </c>
      <c r="L19">
        <f>IF(piastek6[[#This Row],[Typ spalania]] = "mial", piastek6[[#This Row],[mag mial przed]]-$P$3, piastek6[[#This Row],[mag mial przed]])</f>
        <v>355</v>
      </c>
    </row>
    <row r="20" spans="1:12" x14ac:dyDescent="0.45">
      <c r="A20">
        <v>18</v>
      </c>
      <c r="B20">
        <v>163</v>
      </c>
      <c r="C20">
        <v>75</v>
      </c>
      <c r="D20">
        <f t="shared" si="0"/>
        <v>18</v>
      </c>
      <c r="E20" s="1">
        <v>41944</v>
      </c>
      <c r="F20">
        <f>J19+piastek6[[#This Row],[Ton kostak]]</f>
        <v>40</v>
      </c>
      <c r="G20">
        <f>K19+piastek6[[#This Row],[Ton orzech]]</f>
        <v>601</v>
      </c>
      <c r="H20">
        <f>L19+piastek6[[#This Row],[Ton mial]]</f>
        <v>430</v>
      </c>
      <c r="I20" t="str">
        <f>IF(piastek6[[#This Row],[mag koskta przed]] &lt; $P$1,IF(piastek6[[#This Row],[mag orzech przed]]&lt;$P$2, IF(piastek6[[#This Row],[mag mial przed]] &lt;$P$3, "-", "mial"), "orzech"),"kostka")</f>
        <v>orzech</v>
      </c>
      <c r="J20">
        <f>IF(piastek6[[#This Row],[Typ spalania]] = "kostka", piastek6[[#This Row],[mag koskta przed]]-$P$1, piastek6[[#This Row],[mag koskta przed]])</f>
        <v>40</v>
      </c>
      <c r="K20">
        <f>IF(piastek6[[#This Row],[Typ spalania]] = "orzech", piastek6[[#This Row],[mag orzech przed]]-$P$2, piastek6[[#This Row],[mag orzech przed]])</f>
        <v>341</v>
      </c>
      <c r="L20">
        <f>IF(piastek6[[#This Row],[Typ spalania]] = "mial", piastek6[[#This Row],[mag mial przed]]-$P$3, piastek6[[#This Row],[mag mial przed]])</f>
        <v>430</v>
      </c>
    </row>
    <row r="21" spans="1:12" x14ac:dyDescent="0.45">
      <c r="A21">
        <v>43</v>
      </c>
      <c r="B21">
        <v>169</v>
      </c>
      <c r="C21">
        <v>0</v>
      </c>
      <c r="D21">
        <f t="shared" si="0"/>
        <v>19</v>
      </c>
      <c r="E21" s="1">
        <v>41945</v>
      </c>
      <c r="F21">
        <f>J20+piastek6[[#This Row],[Ton kostak]]</f>
        <v>83</v>
      </c>
      <c r="G21">
        <f>K20+piastek6[[#This Row],[Ton orzech]]</f>
        <v>510</v>
      </c>
      <c r="H21">
        <f>L20+piastek6[[#This Row],[Ton mial]]</f>
        <v>430</v>
      </c>
      <c r="I21" t="str">
        <f>IF(piastek6[[#This Row],[mag koskta przed]] &lt; $P$1,IF(piastek6[[#This Row],[mag orzech przed]]&lt;$P$2, IF(piastek6[[#This Row],[mag mial przed]] &lt;$P$3, "-", "mial"), "orzech"),"kostka")</f>
        <v>orzech</v>
      </c>
      <c r="J21">
        <f>IF(piastek6[[#This Row],[Typ spalania]] = "kostka", piastek6[[#This Row],[mag koskta przed]]-$P$1, piastek6[[#This Row],[mag koskta przed]])</f>
        <v>83</v>
      </c>
      <c r="K21">
        <f>IF(piastek6[[#This Row],[Typ spalania]] = "orzech", piastek6[[#This Row],[mag orzech przed]]-$P$2, piastek6[[#This Row],[mag orzech przed]])</f>
        <v>250</v>
      </c>
      <c r="L21">
        <f>IF(piastek6[[#This Row],[Typ spalania]] = "mial", piastek6[[#This Row],[mag mial przed]]-$P$3, piastek6[[#This Row],[mag mial przed]])</f>
        <v>430</v>
      </c>
    </row>
    <row r="22" spans="1:12" x14ac:dyDescent="0.45">
      <c r="A22">
        <v>160</v>
      </c>
      <c r="B22">
        <v>135</v>
      </c>
      <c r="C22">
        <v>34</v>
      </c>
      <c r="D22">
        <f t="shared" si="0"/>
        <v>20</v>
      </c>
      <c r="E22" s="1">
        <v>41946</v>
      </c>
      <c r="F22">
        <f>J21+piastek6[[#This Row],[Ton kostak]]</f>
        <v>243</v>
      </c>
      <c r="G22">
        <f>K21+piastek6[[#This Row],[Ton orzech]]</f>
        <v>385</v>
      </c>
      <c r="H22">
        <f>L21+piastek6[[#This Row],[Ton mial]]</f>
        <v>464</v>
      </c>
      <c r="I22" t="str">
        <f>IF(piastek6[[#This Row],[mag koskta przed]] &lt; $P$1,IF(piastek6[[#This Row],[mag orzech przed]]&lt;$P$2, IF(piastek6[[#This Row],[mag mial przed]] &lt;$P$3, "-", "mial"), "orzech"),"kostka")</f>
        <v>kostka</v>
      </c>
      <c r="J22">
        <f>IF(piastek6[[#This Row],[Typ spalania]] = "kostka", piastek6[[#This Row],[mag koskta przed]]-$P$1, piastek6[[#This Row],[mag koskta przed]])</f>
        <v>43</v>
      </c>
      <c r="K22">
        <f>IF(piastek6[[#This Row],[Typ spalania]] = "orzech", piastek6[[#This Row],[mag orzech przed]]-$P$2, piastek6[[#This Row],[mag orzech przed]])</f>
        <v>385</v>
      </c>
      <c r="L22">
        <f>IF(piastek6[[#This Row],[Typ spalania]] = "mial", piastek6[[#This Row],[mag mial przed]]-$P$3, piastek6[[#This Row],[mag mial przed]])</f>
        <v>464</v>
      </c>
    </row>
    <row r="23" spans="1:12" x14ac:dyDescent="0.45">
      <c r="A23">
        <v>150</v>
      </c>
      <c r="B23">
        <v>89</v>
      </c>
      <c r="C23">
        <v>17</v>
      </c>
      <c r="D23">
        <f t="shared" si="0"/>
        <v>21</v>
      </c>
      <c r="E23" s="1">
        <v>41947</v>
      </c>
      <c r="F23">
        <f>J22+piastek6[[#This Row],[Ton kostak]]</f>
        <v>193</v>
      </c>
      <c r="G23">
        <f>K22+piastek6[[#This Row],[Ton orzech]]</f>
        <v>474</v>
      </c>
      <c r="H23">
        <f>L22+piastek6[[#This Row],[Ton mial]]</f>
        <v>481</v>
      </c>
      <c r="I23" t="str">
        <f>IF(piastek6[[#This Row],[mag koskta przed]] &lt; $P$1,IF(piastek6[[#This Row],[mag orzech przed]]&lt;$P$2, IF(piastek6[[#This Row],[mag mial przed]] &lt;$P$3, "-", "mial"), "orzech"),"kostka")</f>
        <v>orzech</v>
      </c>
      <c r="J23">
        <f>IF(piastek6[[#This Row],[Typ spalania]] = "kostka", piastek6[[#This Row],[mag koskta przed]]-$P$1, piastek6[[#This Row],[mag koskta przed]])</f>
        <v>193</v>
      </c>
      <c r="K23">
        <f>IF(piastek6[[#This Row],[Typ spalania]] = "orzech", piastek6[[#This Row],[mag orzech przed]]-$P$2, piastek6[[#This Row],[mag orzech przed]])</f>
        <v>214</v>
      </c>
      <c r="L23">
        <f>IF(piastek6[[#This Row],[Typ spalania]] = "mial", piastek6[[#This Row],[mag mial przed]]-$P$3, piastek6[[#This Row],[mag mial przed]])</f>
        <v>481</v>
      </c>
    </row>
    <row r="24" spans="1:12" x14ac:dyDescent="0.45">
      <c r="A24">
        <v>57</v>
      </c>
      <c r="B24">
        <v>109</v>
      </c>
      <c r="C24">
        <v>93</v>
      </c>
      <c r="D24">
        <f t="shared" si="0"/>
        <v>22</v>
      </c>
      <c r="E24" s="1">
        <v>41948</v>
      </c>
      <c r="F24">
        <f>J23+piastek6[[#This Row],[Ton kostak]]</f>
        <v>250</v>
      </c>
      <c r="G24">
        <f>K23+piastek6[[#This Row],[Ton orzech]]</f>
        <v>323</v>
      </c>
      <c r="H24">
        <f>L23+piastek6[[#This Row],[Ton mial]]</f>
        <v>574</v>
      </c>
      <c r="I24" t="str">
        <f>IF(piastek6[[#This Row],[mag koskta przed]] &lt; $P$1,IF(piastek6[[#This Row],[mag orzech przed]]&lt;$P$2, IF(piastek6[[#This Row],[mag mial przed]] &lt;$P$3, "-", "mial"), "orzech"),"kostka")</f>
        <v>kostka</v>
      </c>
      <c r="J24">
        <f>IF(piastek6[[#This Row],[Typ spalania]] = "kostka", piastek6[[#This Row],[mag koskta przed]]-$P$1, piastek6[[#This Row],[mag koskta przed]])</f>
        <v>50</v>
      </c>
      <c r="K24">
        <f>IF(piastek6[[#This Row],[Typ spalania]] = "orzech", piastek6[[#This Row],[mag orzech przed]]-$P$2, piastek6[[#This Row],[mag orzech przed]])</f>
        <v>323</v>
      </c>
      <c r="L24">
        <f>IF(piastek6[[#This Row],[Typ spalania]] = "mial", piastek6[[#This Row],[mag mial przed]]-$P$3, piastek6[[#This Row],[mag mial przed]])</f>
        <v>574</v>
      </c>
    </row>
    <row r="25" spans="1:12" x14ac:dyDescent="0.45">
      <c r="A25">
        <v>62</v>
      </c>
      <c r="B25">
        <v>80</v>
      </c>
      <c r="C25">
        <v>62</v>
      </c>
      <c r="D25">
        <f t="shared" si="0"/>
        <v>23</v>
      </c>
      <c r="E25" s="1">
        <v>41949</v>
      </c>
      <c r="F25">
        <f>J24+piastek6[[#This Row],[Ton kostak]]</f>
        <v>112</v>
      </c>
      <c r="G25">
        <f>K24+piastek6[[#This Row],[Ton orzech]]</f>
        <v>403</v>
      </c>
      <c r="H25">
        <f>L24+piastek6[[#This Row],[Ton mial]]</f>
        <v>636</v>
      </c>
      <c r="I25" t="str">
        <f>IF(piastek6[[#This Row],[mag koskta przed]] &lt; $P$1,IF(piastek6[[#This Row],[mag orzech przed]]&lt;$P$2, IF(piastek6[[#This Row],[mag mial przed]] &lt;$P$3, "-", "mial"), "orzech"),"kostka")</f>
        <v>orzech</v>
      </c>
      <c r="J25">
        <f>IF(piastek6[[#This Row],[Typ spalania]] = "kostka", piastek6[[#This Row],[mag koskta przed]]-$P$1, piastek6[[#This Row],[mag koskta przed]])</f>
        <v>112</v>
      </c>
      <c r="K25">
        <f>IF(piastek6[[#This Row],[Typ spalania]] = "orzech", piastek6[[#This Row],[mag orzech przed]]-$P$2, piastek6[[#This Row],[mag orzech przed]])</f>
        <v>143</v>
      </c>
      <c r="L25">
        <f>IF(piastek6[[#This Row],[Typ spalania]] = "mial", piastek6[[#This Row],[mag mial przed]]-$P$3, piastek6[[#This Row],[mag mial przed]])</f>
        <v>636</v>
      </c>
    </row>
    <row r="26" spans="1:12" x14ac:dyDescent="0.45">
      <c r="A26">
        <v>162</v>
      </c>
      <c r="B26">
        <v>62</v>
      </c>
      <c r="C26">
        <v>88</v>
      </c>
      <c r="D26">
        <f t="shared" si="0"/>
        <v>24</v>
      </c>
      <c r="E26" s="1">
        <v>41950</v>
      </c>
      <c r="F26">
        <f>J25+piastek6[[#This Row],[Ton kostak]]</f>
        <v>274</v>
      </c>
      <c r="G26">
        <f>K25+piastek6[[#This Row],[Ton orzech]]</f>
        <v>205</v>
      </c>
      <c r="H26">
        <f>L25+piastek6[[#This Row],[Ton mial]]</f>
        <v>724</v>
      </c>
      <c r="I26" t="str">
        <f>IF(piastek6[[#This Row],[mag koskta przed]] &lt; $P$1,IF(piastek6[[#This Row],[mag orzech przed]]&lt;$P$2, IF(piastek6[[#This Row],[mag mial przed]] &lt;$P$3, "-", "mial"), "orzech"),"kostka")</f>
        <v>kostka</v>
      </c>
      <c r="J26">
        <f>IF(piastek6[[#This Row],[Typ spalania]] = "kostka", piastek6[[#This Row],[mag koskta przed]]-$P$1, piastek6[[#This Row],[mag koskta przed]])</f>
        <v>74</v>
      </c>
      <c r="K26">
        <f>IF(piastek6[[#This Row],[Typ spalania]] = "orzech", piastek6[[#This Row],[mag orzech przed]]-$P$2, piastek6[[#This Row],[mag orzech przed]])</f>
        <v>205</v>
      </c>
      <c r="L26">
        <f>IF(piastek6[[#This Row],[Typ spalania]] = "mial", piastek6[[#This Row],[mag mial przed]]-$P$3, piastek6[[#This Row],[mag mial przed]])</f>
        <v>724</v>
      </c>
    </row>
    <row r="27" spans="1:12" x14ac:dyDescent="0.45">
      <c r="A27">
        <v>142</v>
      </c>
      <c r="B27">
        <v>79</v>
      </c>
      <c r="C27">
        <v>76</v>
      </c>
      <c r="D27">
        <f t="shared" si="0"/>
        <v>25</v>
      </c>
      <c r="E27" s="1">
        <v>41951</v>
      </c>
      <c r="F27">
        <f>J26+piastek6[[#This Row],[Ton kostak]]</f>
        <v>216</v>
      </c>
      <c r="G27">
        <f>K26+piastek6[[#This Row],[Ton orzech]]</f>
        <v>284</v>
      </c>
      <c r="H27">
        <f>L26+piastek6[[#This Row],[Ton mial]]</f>
        <v>800</v>
      </c>
      <c r="I27" t="str">
        <f>IF(piastek6[[#This Row],[mag koskta przed]] &lt; $P$1,IF(piastek6[[#This Row],[mag orzech przed]]&lt;$P$2, IF(piastek6[[#This Row],[mag mial przed]] &lt;$P$3, "-", "mial"), "orzech"),"kostka")</f>
        <v>kostka</v>
      </c>
      <c r="J27">
        <f>IF(piastek6[[#This Row],[Typ spalania]] = "kostka", piastek6[[#This Row],[mag koskta przed]]-$P$1, piastek6[[#This Row],[mag koskta przed]])</f>
        <v>16</v>
      </c>
      <c r="K27">
        <f>IF(piastek6[[#This Row],[Typ spalania]] = "orzech", piastek6[[#This Row],[mag orzech przed]]-$P$2, piastek6[[#This Row],[mag orzech przed]])</f>
        <v>284</v>
      </c>
      <c r="L27">
        <f>IF(piastek6[[#This Row],[Typ spalania]] = "mial", piastek6[[#This Row],[mag mial przed]]-$P$3, piastek6[[#This Row],[mag mial przed]])</f>
        <v>800</v>
      </c>
    </row>
    <row r="28" spans="1:12" x14ac:dyDescent="0.45">
      <c r="A28">
        <v>7</v>
      </c>
      <c r="B28">
        <v>30</v>
      </c>
      <c r="C28">
        <v>68</v>
      </c>
      <c r="D28">
        <f t="shared" si="0"/>
        <v>26</v>
      </c>
      <c r="E28" s="1">
        <v>41952</v>
      </c>
      <c r="F28">
        <f>J27+piastek6[[#This Row],[Ton kostak]]</f>
        <v>23</v>
      </c>
      <c r="G28">
        <f>K27+piastek6[[#This Row],[Ton orzech]]</f>
        <v>314</v>
      </c>
      <c r="H28">
        <f>L27+piastek6[[#This Row],[Ton mial]]</f>
        <v>868</v>
      </c>
      <c r="I28" t="str">
        <f>IF(piastek6[[#This Row],[mag koskta przed]] &lt; $P$1,IF(piastek6[[#This Row],[mag orzech przed]]&lt;$P$2, IF(piastek6[[#This Row],[mag mial przed]] &lt;$P$3, "-", "mial"), "orzech"),"kostka")</f>
        <v>orzech</v>
      </c>
      <c r="J28">
        <f>IF(piastek6[[#This Row],[Typ spalania]] = "kostka", piastek6[[#This Row],[mag koskta przed]]-$P$1, piastek6[[#This Row],[mag koskta przed]])</f>
        <v>23</v>
      </c>
      <c r="K28">
        <f>IF(piastek6[[#This Row],[Typ spalania]] = "orzech", piastek6[[#This Row],[mag orzech przed]]-$P$2, piastek6[[#This Row],[mag orzech przed]])</f>
        <v>54</v>
      </c>
      <c r="L28">
        <f>IF(piastek6[[#This Row],[Typ spalania]] = "mial", piastek6[[#This Row],[mag mial przed]]-$P$3, piastek6[[#This Row],[mag mial przed]])</f>
        <v>868</v>
      </c>
    </row>
    <row r="29" spans="1:12" x14ac:dyDescent="0.45">
      <c r="A29">
        <v>116</v>
      </c>
      <c r="B29">
        <v>6</v>
      </c>
      <c r="C29">
        <v>88</v>
      </c>
      <c r="D29">
        <f t="shared" si="0"/>
        <v>27</v>
      </c>
      <c r="E29" s="1">
        <v>41953</v>
      </c>
      <c r="F29">
        <f>J28+piastek6[[#This Row],[Ton kostak]]</f>
        <v>139</v>
      </c>
      <c r="G29">
        <f>K28+piastek6[[#This Row],[Ton orzech]]</f>
        <v>60</v>
      </c>
      <c r="H29">
        <f>L28+piastek6[[#This Row],[Ton mial]]</f>
        <v>956</v>
      </c>
      <c r="I29" t="str">
        <f>IF(piastek6[[#This Row],[mag koskta przed]] &lt; $P$1,IF(piastek6[[#This Row],[mag orzech przed]]&lt;$P$2, IF(piastek6[[#This Row],[mag mial przed]] &lt;$P$3, "-", "mial"), "orzech"),"kostka")</f>
        <v>mial</v>
      </c>
      <c r="J29">
        <f>IF(piastek6[[#This Row],[Typ spalania]] = "kostka", piastek6[[#This Row],[mag koskta przed]]-$P$1, piastek6[[#This Row],[mag koskta przed]])</f>
        <v>139</v>
      </c>
      <c r="K29">
        <f>IF(piastek6[[#This Row],[Typ spalania]] = "orzech", piastek6[[#This Row],[mag orzech przed]]-$P$2, piastek6[[#This Row],[mag orzech przed]])</f>
        <v>60</v>
      </c>
      <c r="L29">
        <f>IF(piastek6[[#This Row],[Typ spalania]] = "mial", piastek6[[#This Row],[mag mial przed]]-$P$3, piastek6[[#This Row],[mag mial przed]])</f>
        <v>636</v>
      </c>
    </row>
    <row r="30" spans="1:12" x14ac:dyDescent="0.45">
      <c r="A30">
        <v>0</v>
      </c>
      <c r="B30">
        <v>1</v>
      </c>
      <c r="C30">
        <v>47</v>
      </c>
      <c r="D30">
        <f t="shared" si="0"/>
        <v>28</v>
      </c>
      <c r="E30" s="1">
        <v>41954</v>
      </c>
      <c r="F30">
        <f>J29+piastek6[[#This Row],[Ton kostak]]</f>
        <v>139</v>
      </c>
      <c r="G30">
        <f>K29+piastek6[[#This Row],[Ton orzech]]</f>
        <v>61</v>
      </c>
      <c r="H30">
        <f>L29+piastek6[[#This Row],[Ton mial]]</f>
        <v>683</v>
      </c>
      <c r="I30" t="str">
        <f>IF(piastek6[[#This Row],[mag koskta przed]] &lt; $P$1,IF(piastek6[[#This Row],[mag orzech przed]]&lt;$P$2, IF(piastek6[[#This Row],[mag mial przed]] &lt;$P$3, "-", "mial"), "orzech"),"kostka")</f>
        <v>mial</v>
      </c>
      <c r="J30">
        <f>IF(piastek6[[#This Row],[Typ spalania]] = "kostka", piastek6[[#This Row],[mag koskta przed]]-$P$1, piastek6[[#This Row],[mag koskta przed]])</f>
        <v>139</v>
      </c>
      <c r="K30">
        <f>IF(piastek6[[#This Row],[Typ spalania]] = "orzech", piastek6[[#This Row],[mag orzech przed]]-$P$2, piastek6[[#This Row],[mag orzech przed]])</f>
        <v>61</v>
      </c>
      <c r="L30">
        <f>IF(piastek6[[#This Row],[Typ spalania]] = "mial", piastek6[[#This Row],[mag mial przed]]-$P$3, piastek6[[#This Row],[mag mial przed]])</f>
        <v>363</v>
      </c>
    </row>
    <row r="31" spans="1:12" x14ac:dyDescent="0.45">
      <c r="A31">
        <v>78</v>
      </c>
      <c r="B31">
        <v>84</v>
      </c>
      <c r="C31">
        <v>16</v>
      </c>
      <c r="D31">
        <f t="shared" si="0"/>
        <v>29</v>
      </c>
      <c r="E31" s="1">
        <v>41955</v>
      </c>
      <c r="F31">
        <f>J30+piastek6[[#This Row],[Ton kostak]]</f>
        <v>217</v>
      </c>
      <c r="G31">
        <f>K30+piastek6[[#This Row],[Ton orzech]]</f>
        <v>145</v>
      </c>
      <c r="H31">
        <f>L30+piastek6[[#This Row],[Ton mial]]</f>
        <v>379</v>
      </c>
      <c r="I31" t="str">
        <f>IF(piastek6[[#This Row],[mag koskta przed]] &lt; $P$1,IF(piastek6[[#This Row],[mag orzech przed]]&lt;$P$2, IF(piastek6[[#This Row],[mag mial przed]] &lt;$P$3, "-", "mial"), "orzech"),"kostka")</f>
        <v>kostka</v>
      </c>
      <c r="J31">
        <f>IF(piastek6[[#This Row],[Typ spalania]] = "kostka", piastek6[[#This Row],[mag koskta przed]]-$P$1, piastek6[[#This Row],[mag koskta przed]])</f>
        <v>17</v>
      </c>
      <c r="K31">
        <f>IF(piastek6[[#This Row],[Typ spalania]] = "orzech", piastek6[[#This Row],[mag orzech przed]]-$P$2, piastek6[[#This Row],[mag orzech przed]])</f>
        <v>145</v>
      </c>
      <c r="L31">
        <f>IF(piastek6[[#This Row],[Typ spalania]] = "mial", piastek6[[#This Row],[mag mial przed]]-$P$3, piastek6[[#This Row],[mag mial przed]])</f>
        <v>379</v>
      </c>
    </row>
    <row r="32" spans="1:12" x14ac:dyDescent="0.45">
      <c r="A32">
        <v>112</v>
      </c>
      <c r="B32">
        <v>140</v>
      </c>
      <c r="C32">
        <v>97</v>
      </c>
      <c r="D32">
        <f t="shared" si="0"/>
        <v>30</v>
      </c>
      <c r="E32" s="1">
        <v>41956</v>
      </c>
      <c r="F32">
        <f>J31+piastek6[[#This Row],[Ton kostak]]</f>
        <v>129</v>
      </c>
      <c r="G32">
        <f>K31+piastek6[[#This Row],[Ton orzech]]</f>
        <v>285</v>
      </c>
      <c r="H32">
        <f>L31+piastek6[[#This Row],[Ton mial]]</f>
        <v>476</v>
      </c>
      <c r="I32" t="str">
        <f>IF(piastek6[[#This Row],[mag koskta przed]] &lt; $P$1,IF(piastek6[[#This Row],[mag orzech przed]]&lt;$P$2, IF(piastek6[[#This Row],[mag mial przed]] &lt;$P$3, "-", "mial"), "orzech"),"kostka")</f>
        <v>orzech</v>
      </c>
      <c r="J32">
        <f>IF(piastek6[[#This Row],[Typ spalania]] = "kostka", piastek6[[#This Row],[mag koskta przed]]-$P$1, piastek6[[#This Row],[mag koskta przed]])</f>
        <v>129</v>
      </c>
      <c r="K32">
        <f>IF(piastek6[[#This Row],[Typ spalania]] = "orzech", piastek6[[#This Row],[mag orzech przed]]-$P$2, piastek6[[#This Row],[mag orzech przed]])</f>
        <v>25</v>
      </c>
      <c r="L32">
        <f>IF(piastek6[[#This Row],[Typ spalania]] = "mial", piastek6[[#This Row],[mag mial przed]]-$P$3, piastek6[[#This Row],[mag mial przed]])</f>
        <v>476</v>
      </c>
    </row>
    <row r="33" spans="1:12" x14ac:dyDescent="0.45">
      <c r="A33">
        <v>109</v>
      </c>
      <c r="B33">
        <v>74</v>
      </c>
      <c r="C33">
        <v>53</v>
      </c>
      <c r="D33">
        <f t="shared" si="0"/>
        <v>31</v>
      </c>
      <c r="E33" s="1">
        <v>41957</v>
      </c>
      <c r="F33">
        <f>J32+piastek6[[#This Row],[Ton kostak]]</f>
        <v>238</v>
      </c>
      <c r="G33">
        <f>K32+piastek6[[#This Row],[Ton orzech]]</f>
        <v>99</v>
      </c>
      <c r="H33">
        <f>L32+piastek6[[#This Row],[Ton mial]]</f>
        <v>529</v>
      </c>
      <c r="I33" t="str">
        <f>IF(piastek6[[#This Row],[mag koskta przed]] &lt; $P$1,IF(piastek6[[#This Row],[mag orzech przed]]&lt;$P$2, IF(piastek6[[#This Row],[mag mial przed]] &lt;$P$3, "-", "mial"), "orzech"),"kostka")</f>
        <v>kostka</v>
      </c>
      <c r="J33">
        <f>IF(piastek6[[#This Row],[Typ spalania]] = "kostka", piastek6[[#This Row],[mag koskta przed]]-$P$1, piastek6[[#This Row],[mag koskta przed]])</f>
        <v>38</v>
      </c>
      <c r="K33">
        <f>IF(piastek6[[#This Row],[Typ spalania]] = "orzech", piastek6[[#This Row],[mag orzech przed]]-$P$2, piastek6[[#This Row],[mag orzech przed]])</f>
        <v>99</v>
      </c>
      <c r="L33">
        <f>IF(piastek6[[#This Row],[Typ spalania]] = "mial", piastek6[[#This Row],[mag mial przed]]-$P$3, piastek6[[#This Row],[mag mial przed]])</f>
        <v>529</v>
      </c>
    </row>
    <row r="34" spans="1:12" x14ac:dyDescent="0.45">
      <c r="A34">
        <v>121</v>
      </c>
      <c r="B34">
        <v>77</v>
      </c>
      <c r="C34">
        <v>70</v>
      </c>
      <c r="D34">
        <f t="shared" si="0"/>
        <v>32</v>
      </c>
      <c r="E34" s="1">
        <v>41958</v>
      </c>
      <c r="F34">
        <f>J33+piastek6[[#This Row],[Ton kostak]]</f>
        <v>159</v>
      </c>
      <c r="G34">
        <f>K33+piastek6[[#This Row],[Ton orzech]]</f>
        <v>176</v>
      </c>
      <c r="H34">
        <f>L33+piastek6[[#This Row],[Ton mial]]</f>
        <v>599</v>
      </c>
      <c r="I34" t="str">
        <f>IF(piastek6[[#This Row],[mag koskta przed]] &lt; $P$1,IF(piastek6[[#This Row],[mag orzech przed]]&lt;$P$2, IF(piastek6[[#This Row],[mag mial przed]] &lt;$P$3, "-", "mial"), "orzech"),"kostka")</f>
        <v>mial</v>
      </c>
      <c r="J34">
        <f>IF(piastek6[[#This Row],[Typ spalania]] = "kostka", piastek6[[#This Row],[mag koskta przed]]-$P$1, piastek6[[#This Row],[mag koskta przed]])</f>
        <v>159</v>
      </c>
      <c r="K34">
        <f>IF(piastek6[[#This Row],[Typ spalania]] = "orzech", piastek6[[#This Row],[mag orzech przed]]-$P$2, piastek6[[#This Row],[mag orzech przed]])</f>
        <v>176</v>
      </c>
      <c r="L34">
        <f>IF(piastek6[[#This Row],[Typ spalania]] = "mial", piastek6[[#This Row],[mag mial przed]]-$P$3, piastek6[[#This Row],[mag mial przed]])</f>
        <v>279</v>
      </c>
    </row>
    <row r="35" spans="1:12" x14ac:dyDescent="0.45">
      <c r="A35">
        <v>106</v>
      </c>
      <c r="B35">
        <v>89</v>
      </c>
      <c r="C35">
        <v>75</v>
      </c>
      <c r="D35">
        <f t="shared" si="0"/>
        <v>33</v>
      </c>
      <c r="E35" s="1">
        <v>41959</v>
      </c>
      <c r="F35">
        <f>J34+piastek6[[#This Row],[Ton kostak]]</f>
        <v>265</v>
      </c>
      <c r="G35">
        <f>K34+piastek6[[#This Row],[Ton orzech]]</f>
        <v>265</v>
      </c>
      <c r="H35">
        <f>L34+piastek6[[#This Row],[Ton mial]]</f>
        <v>354</v>
      </c>
      <c r="I35" t="str">
        <f>IF(piastek6[[#This Row],[mag koskta przed]] &lt; $P$1,IF(piastek6[[#This Row],[mag orzech przed]]&lt;$P$2, IF(piastek6[[#This Row],[mag mial przed]] &lt;$P$3, "-", "mial"), "orzech"),"kostka")</f>
        <v>kostka</v>
      </c>
      <c r="J35">
        <f>IF(piastek6[[#This Row],[Typ spalania]] = "kostka", piastek6[[#This Row],[mag koskta przed]]-$P$1, piastek6[[#This Row],[mag koskta przed]])</f>
        <v>65</v>
      </c>
      <c r="K35">
        <f>IF(piastek6[[#This Row],[Typ spalania]] = "orzech", piastek6[[#This Row],[mag orzech przed]]-$P$2, piastek6[[#This Row],[mag orzech przed]])</f>
        <v>265</v>
      </c>
      <c r="L35">
        <f>IF(piastek6[[#This Row],[Typ spalania]] = "mial", piastek6[[#This Row],[mag mial przed]]-$P$3, piastek6[[#This Row],[mag mial przed]])</f>
        <v>354</v>
      </c>
    </row>
    <row r="36" spans="1:12" x14ac:dyDescent="0.45">
      <c r="A36">
        <v>57</v>
      </c>
      <c r="B36">
        <v>119</v>
      </c>
      <c r="C36">
        <v>64</v>
      </c>
      <c r="D36">
        <f t="shared" si="0"/>
        <v>34</v>
      </c>
      <c r="E36" s="1">
        <v>41960</v>
      </c>
      <c r="F36">
        <f>J35+piastek6[[#This Row],[Ton kostak]]</f>
        <v>122</v>
      </c>
      <c r="G36">
        <f>K35+piastek6[[#This Row],[Ton orzech]]</f>
        <v>384</v>
      </c>
      <c r="H36">
        <f>L35+piastek6[[#This Row],[Ton mial]]</f>
        <v>418</v>
      </c>
      <c r="I36" t="str">
        <f>IF(piastek6[[#This Row],[mag koskta przed]] &lt; $P$1,IF(piastek6[[#This Row],[mag orzech przed]]&lt;$P$2, IF(piastek6[[#This Row],[mag mial przed]] &lt;$P$3, "-", "mial"), "orzech"),"kostka")</f>
        <v>orzech</v>
      </c>
      <c r="J36">
        <f>IF(piastek6[[#This Row],[Typ spalania]] = "kostka", piastek6[[#This Row],[mag koskta przed]]-$P$1, piastek6[[#This Row],[mag koskta przed]])</f>
        <v>122</v>
      </c>
      <c r="K36">
        <f>IF(piastek6[[#This Row],[Typ spalania]] = "orzech", piastek6[[#This Row],[mag orzech przed]]-$P$2, piastek6[[#This Row],[mag orzech przed]])</f>
        <v>124</v>
      </c>
      <c r="L36">
        <f>IF(piastek6[[#This Row],[Typ spalania]] = "mial", piastek6[[#This Row],[mag mial przed]]-$P$3, piastek6[[#This Row],[mag mial przed]])</f>
        <v>418</v>
      </c>
    </row>
    <row r="37" spans="1:12" x14ac:dyDescent="0.45">
      <c r="A37">
        <v>26</v>
      </c>
      <c r="B37">
        <v>87</v>
      </c>
      <c r="C37">
        <v>84</v>
      </c>
      <c r="D37">
        <f t="shared" si="0"/>
        <v>35</v>
      </c>
      <c r="E37" s="1">
        <v>41961</v>
      </c>
      <c r="F37">
        <f>J36+piastek6[[#This Row],[Ton kostak]]</f>
        <v>148</v>
      </c>
      <c r="G37">
        <f>K36+piastek6[[#This Row],[Ton orzech]]</f>
        <v>211</v>
      </c>
      <c r="H37">
        <f>L36+piastek6[[#This Row],[Ton mial]]</f>
        <v>502</v>
      </c>
      <c r="I37" t="str">
        <f>IF(piastek6[[#This Row],[mag koskta przed]] &lt; $P$1,IF(piastek6[[#This Row],[mag orzech przed]]&lt;$P$2, IF(piastek6[[#This Row],[mag mial przed]] &lt;$P$3, "-", "mial"), "orzech"),"kostka")</f>
        <v>mial</v>
      </c>
      <c r="J37">
        <f>IF(piastek6[[#This Row],[Typ spalania]] = "kostka", piastek6[[#This Row],[mag koskta przed]]-$P$1, piastek6[[#This Row],[mag koskta przed]])</f>
        <v>148</v>
      </c>
      <c r="K37">
        <f>IF(piastek6[[#This Row],[Typ spalania]] = "orzech", piastek6[[#This Row],[mag orzech przed]]-$P$2, piastek6[[#This Row],[mag orzech przed]])</f>
        <v>211</v>
      </c>
      <c r="L37">
        <f>IF(piastek6[[#This Row],[Typ spalania]] = "mial", piastek6[[#This Row],[mag mial przed]]-$P$3, piastek6[[#This Row],[mag mial przed]])</f>
        <v>182</v>
      </c>
    </row>
    <row r="38" spans="1:12" x14ac:dyDescent="0.45">
      <c r="A38">
        <v>79</v>
      </c>
      <c r="B38">
        <v>171</v>
      </c>
      <c r="C38">
        <v>75</v>
      </c>
      <c r="D38">
        <f t="shared" si="0"/>
        <v>36</v>
      </c>
      <c r="E38" s="1">
        <v>41962</v>
      </c>
      <c r="F38">
        <f>J37+piastek6[[#This Row],[Ton kostak]]</f>
        <v>227</v>
      </c>
      <c r="G38">
        <f>K37+piastek6[[#This Row],[Ton orzech]]</f>
        <v>382</v>
      </c>
      <c r="H38">
        <f>L37+piastek6[[#This Row],[Ton mial]]</f>
        <v>257</v>
      </c>
      <c r="I38" t="str">
        <f>IF(piastek6[[#This Row],[mag koskta przed]] &lt; $P$1,IF(piastek6[[#This Row],[mag orzech przed]]&lt;$P$2, IF(piastek6[[#This Row],[mag mial przed]] &lt;$P$3, "-", "mial"), "orzech"),"kostka")</f>
        <v>kostka</v>
      </c>
      <c r="J38">
        <f>IF(piastek6[[#This Row],[Typ spalania]] = "kostka", piastek6[[#This Row],[mag koskta przed]]-$P$1, piastek6[[#This Row],[mag koskta przed]])</f>
        <v>27</v>
      </c>
      <c r="K38">
        <f>IF(piastek6[[#This Row],[Typ spalania]] = "orzech", piastek6[[#This Row],[mag orzech przed]]-$P$2, piastek6[[#This Row],[mag orzech przed]])</f>
        <v>382</v>
      </c>
      <c r="L38">
        <f>IF(piastek6[[#This Row],[Typ spalania]] = "mial", piastek6[[#This Row],[mag mial przed]]-$P$3, piastek6[[#This Row],[mag mial przed]])</f>
        <v>257</v>
      </c>
    </row>
    <row r="39" spans="1:12" x14ac:dyDescent="0.45">
      <c r="A39">
        <v>192</v>
      </c>
      <c r="B39">
        <v>151</v>
      </c>
      <c r="C39">
        <v>45</v>
      </c>
      <c r="D39">
        <f t="shared" si="0"/>
        <v>37</v>
      </c>
      <c r="E39" s="1">
        <v>41963</v>
      </c>
      <c r="F39">
        <f>J38+piastek6[[#This Row],[Ton kostak]]</f>
        <v>219</v>
      </c>
      <c r="G39">
        <f>K38+piastek6[[#This Row],[Ton orzech]]</f>
        <v>533</v>
      </c>
      <c r="H39">
        <f>L38+piastek6[[#This Row],[Ton mial]]</f>
        <v>302</v>
      </c>
      <c r="I39" t="str">
        <f>IF(piastek6[[#This Row],[mag koskta przed]] &lt; $P$1,IF(piastek6[[#This Row],[mag orzech przed]]&lt;$P$2, IF(piastek6[[#This Row],[mag mial przed]] &lt;$P$3, "-", "mial"), "orzech"),"kostka")</f>
        <v>kostka</v>
      </c>
      <c r="J39">
        <f>IF(piastek6[[#This Row],[Typ spalania]] = "kostka", piastek6[[#This Row],[mag koskta przed]]-$P$1, piastek6[[#This Row],[mag koskta przed]])</f>
        <v>19</v>
      </c>
      <c r="K39">
        <f>IF(piastek6[[#This Row],[Typ spalania]] = "orzech", piastek6[[#This Row],[mag orzech przed]]-$P$2, piastek6[[#This Row],[mag orzech przed]])</f>
        <v>533</v>
      </c>
      <c r="L39">
        <f>IF(piastek6[[#This Row],[Typ spalania]] = "mial", piastek6[[#This Row],[mag mial przed]]-$P$3, piastek6[[#This Row],[mag mial przed]])</f>
        <v>302</v>
      </c>
    </row>
    <row r="40" spans="1:12" x14ac:dyDescent="0.45">
      <c r="A40">
        <v>9</v>
      </c>
      <c r="B40">
        <v>64</v>
      </c>
      <c r="C40">
        <v>22</v>
      </c>
      <c r="D40">
        <f t="shared" si="0"/>
        <v>38</v>
      </c>
      <c r="E40" s="1">
        <v>41964</v>
      </c>
      <c r="F40">
        <f>J39+piastek6[[#This Row],[Ton kostak]]</f>
        <v>28</v>
      </c>
      <c r="G40">
        <f>K39+piastek6[[#This Row],[Ton orzech]]</f>
        <v>597</v>
      </c>
      <c r="H40">
        <f>L39+piastek6[[#This Row],[Ton mial]]</f>
        <v>324</v>
      </c>
      <c r="I40" t="str">
        <f>IF(piastek6[[#This Row],[mag koskta przed]] &lt; $P$1,IF(piastek6[[#This Row],[mag orzech przed]]&lt;$P$2, IF(piastek6[[#This Row],[mag mial przed]] &lt;$P$3, "-", "mial"), "orzech"),"kostka")</f>
        <v>orzech</v>
      </c>
      <c r="J40">
        <f>IF(piastek6[[#This Row],[Typ spalania]] = "kostka", piastek6[[#This Row],[mag koskta przed]]-$P$1, piastek6[[#This Row],[mag koskta przed]])</f>
        <v>28</v>
      </c>
      <c r="K40">
        <f>IF(piastek6[[#This Row],[Typ spalania]] = "orzech", piastek6[[#This Row],[mag orzech przed]]-$P$2, piastek6[[#This Row],[mag orzech przed]])</f>
        <v>337</v>
      </c>
      <c r="L40">
        <f>IF(piastek6[[#This Row],[Typ spalania]] = "mial", piastek6[[#This Row],[mag mial przed]]-$P$3, piastek6[[#This Row],[mag mial przed]])</f>
        <v>324</v>
      </c>
    </row>
    <row r="41" spans="1:12" x14ac:dyDescent="0.45">
      <c r="A41">
        <v>123</v>
      </c>
      <c r="B41">
        <v>150</v>
      </c>
      <c r="C41">
        <v>10</v>
      </c>
      <c r="D41">
        <f t="shared" si="0"/>
        <v>39</v>
      </c>
      <c r="E41" s="1">
        <v>41965</v>
      </c>
      <c r="F41">
        <f>J40+piastek6[[#This Row],[Ton kostak]]</f>
        <v>151</v>
      </c>
      <c r="G41">
        <f>K40+piastek6[[#This Row],[Ton orzech]]</f>
        <v>487</v>
      </c>
      <c r="H41">
        <f>L40+piastek6[[#This Row],[Ton mial]]</f>
        <v>334</v>
      </c>
      <c r="I41" t="str">
        <f>IF(piastek6[[#This Row],[mag koskta przed]] &lt; $P$1,IF(piastek6[[#This Row],[mag orzech przed]]&lt;$P$2, IF(piastek6[[#This Row],[mag mial przed]] &lt;$P$3, "-", "mial"), "orzech"),"kostka")</f>
        <v>orzech</v>
      </c>
      <c r="J41">
        <f>IF(piastek6[[#This Row],[Typ spalania]] = "kostka", piastek6[[#This Row],[mag koskta przed]]-$P$1, piastek6[[#This Row],[mag koskta przed]])</f>
        <v>151</v>
      </c>
      <c r="K41">
        <f>IF(piastek6[[#This Row],[Typ spalania]] = "orzech", piastek6[[#This Row],[mag orzech przed]]-$P$2, piastek6[[#This Row],[mag orzech przed]])</f>
        <v>227</v>
      </c>
      <c r="L41">
        <f>IF(piastek6[[#This Row],[Typ spalania]] = "mial", piastek6[[#This Row],[mag mial przed]]-$P$3, piastek6[[#This Row],[mag mial przed]])</f>
        <v>334</v>
      </c>
    </row>
    <row r="42" spans="1:12" x14ac:dyDescent="0.45">
      <c r="A42">
        <v>87</v>
      </c>
      <c r="B42">
        <v>123</v>
      </c>
      <c r="C42">
        <v>33</v>
      </c>
      <c r="D42">
        <f t="shared" si="0"/>
        <v>40</v>
      </c>
      <c r="E42" s="1">
        <v>41966</v>
      </c>
      <c r="F42">
        <f>J41+piastek6[[#This Row],[Ton kostak]]</f>
        <v>238</v>
      </c>
      <c r="G42">
        <f>K41+piastek6[[#This Row],[Ton orzech]]</f>
        <v>350</v>
      </c>
      <c r="H42">
        <f>L41+piastek6[[#This Row],[Ton mial]]</f>
        <v>367</v>
      </c>
      <c r="I42" t="str">
        <f>IF(piastek6[[#This Row],[mag koskta przed]] &lt; $P$1,IF(piastek6[[#This Row],[mag orzech przed]]&lt;$P$2, IF(piastek6[[#This Row],[mag mial przed]] &lt;$P$3, "-", "mial"), "orzech"),"kostka")</f>
        <v>kostka</v>
      </c>
      <c r="J42">
        <f>IF(piastek6[[#This Row],[Typ spalania]] = "kostka", piastek6[[#This Row],[mag koskta przed]]-$P$1, piastek6[[#This Row],[mag koskta przed]])</f>
        <v>38</v>
      </c>
      <c r="K42">
        <f>IF(piastek6[[#This Row],[Typ spalania]] = "orzech", piastek6[[#This Row],[mag orzech przed]]-$P$2, piastek6[[#This Row],[mag orzech przed]])</f>
        <v>350</v>
      </c>
      <c r="L42">
        <f>IF(piastek6[[#This Row],[Typ spalania]] = "mial", piastek6[[#This Row],[mag mial przed]]-$P$3, piastek6[[#This Row],[mag mial przed]])</f>
        <v>367</v>
      </c>
    </row>
    <row r="43" spans="1:12" x14ac:dyDescent="0.45">
      <c r="A43">
        <v>165</v>
      </c>
      <c r="B43">
        <v>88</v>
      </c>
      <c r="C43">
        <v>13</v>
      </c>
      <c r="D43">
        <f t="shared" si="0"/>
        <v>41</v>
      </c>
      <c r="E43" s="1">
        <v>41967</v>
      </c>
      <c r="F43">
        <f>J42+piastek6[[#This Row],[Ton kostak]]</f>
        <v>203</v>
      </c>
      <c r="G43">
        <f>K42+piastek6[[#This Row],[Ton orzech]]</f>
        <v>438</v>
      </c>
      <c r="H43">
        <f>L42+piastek6[[#This Row],[Ton mial]]</f>
        <v>380</v>
      </c>
      <c r="I43" t="str">
        <f>IF(piastek6[[#This Row],[mag koskta przed]] &lt; $P$1,IF(piastek6[[#This Row],[mag orzech przed]]&lt;$P$2, IF(piastek6[[#This Row],[mag mial przed]] &lt;$P$3, "-", "mial"), "orzech"),"kostka")</f>
        <v>kostka</v>
      </c>
      <c r="J43">
        <f>IF(piastek6[[#This Row],[Typ spalania]] = "kostka", piastek6[[#This Row],[mag koskta przed]]-$P$1, piastek6[[#This Row],[mag koskta przed]])</f>
        <v>3</v>
      </c>
      <c r="K43">
        <f>IF(piastek6[[#This Row],[Typ spalania]] = "orzech", piastek6[[#This Row],[mag orzech przed]]-$P$2, piastek6[[#This Row],[mag orzech przed]])</f>
        <v>438</v>
      </c>
      <c r="L43">
        <f>IF(piastek6[[#This Row],[Typ spalania]] = "mial", piastek6[[#This Row],[mag mial przed]]-$P$3, piastek6[[#This Row],[mag mial przed]])</f>
        <v>380</v>
      </c>
    </row>
    <row r="44" spans="1:12" x14ac:dyDescent="0.45">
      <c r="A44">
        <v>144</v>
      </c>
      <c r="B44">
        <v>78</v>
      </c>
      <c r="C44">
        <v>82</v>
      </c>
      <c r="D44">
        <f t="shared" si="0"/>
        <v>42</v>
      </c>
      <c r="E44" s="1">
        <v>41968</v>
      </c>
      <c r="F44">
        <f>J43+piastek6[[#This Row],[Ton kostak]]</f>
        <v>147</v>
      </c>
      <c r="G44">
        <f>K43+piastek6[[#This Row],[Ton orzech]]</f>
        <v>516</v>
      </c>
      <c r="H44">
        <f>L43+piastek6[[#This Row],[Ton mial]]</f>
        <v>462</v>
      </c>
      <c r="I44" t="str">
        <f>IF(piastek6[[#This Row],[mag koskta przed]] &lt; $P$1,IF(piastek6[[#This Row],[mag orzech przed]]&lt;$P$2, IF(piastek6[[#This Row],[mag mial przed]] &lt;$P$3, "-", "mial"), "orzech"),"kostka")</f>
        <v>orzech</v>
      </c>
      <c r="J44">
        <f>IF(piastek6[[#This Row],[Typ spalania]] = "kostka", piastek6[[#This Row],[mag koskta przed]]-$P$1, piastek6[[#This Row],[mag koskta przed]])</f>
        <v>147</v>
      </c>
      <c r="K44">
        <f>IF(piastek6[[#This Row],[Typ spalania]] = "orzech", piastek6[[#This Row],[mag orzech przed]]-$P$2, piastek6[[#This Row],[mag orzech przed]])</f>
        <v>256</v>
      </c>
      <c r="L44">
        <f>IF(piastek6[[#This Row],[Typ spalania]] = "mial", piastek6[[#This Row],[mag mial przed]]-$P$3, piastek6[[#This Row],[mag mial przed]])</f>
        <v>462</v>
      </c>
    </row>
    <row r="45" spans="1:12" x14ac:dyDescent="0.45">
      <c r="A45">
        <v>54</v>
      </c>
      <c r="B45">
        <v>38</v>
      </c>
      <c r="C45">
        <v>68</v>
      </c>
      <c r="D45">
        <f t="shared" si="0"/>
        <v>43</v>
      </c>
      <c r="E45" s="1">
        <v>41969</v>
      </c>
      <c r="F45">
        <f>J44+piastek6[[#This Row],[Ton kostak]]</f>
        <v>201</v>
      </c>
      <c r="G45">
        <f>K44+piastek6[[#This Row],[Ton orzech]]</f>
        <v>294</v>
      </c>
      <c r="H45">
        <f>L44+piastek6[[#This Row],[Ton mial]]</f>
        <v>530</v>
      </c>
      <c r="I45" t="str">
        <f>IF(piastek6[[#This Row],[mag koskta przed]] &lt; $P$1,IF(piastek6[[#This Row],[mag orzech przed]]&lt;$P$2, IF(piastek6[[#This Row],[mag mial przed]] &lt;$P$3, "-", "mial"), "orzech"),"kostka")</f>
        <v>kostka</v>
      </c>
      <c r="J45">
        <f>IF(piastek6[[#This Row],[Typ spalania]] = "kostka", piastek6[[#This Row],[mag koskta przed]]-$P$1, piastek6[[#This Row],[mag koskta przed]])</f>
        <v>1</v>
      </c>
      <c r="K45">
        <f>IF(piastek6[[#This Row],[Typ spalania]] = "orzech", piastek6[[#This Row],[mag orzech przed]]-$P$2, piastek6[[#This Row],[mag orzech przed]])</f>
        <v>294</v>
      </c>
      <c r="L45">
        <f>IF(piastek6[[#This Row],[Typ spalania]] = "mial", piastek6[[#This Row],[mag mial przed]]-$P$3, piastek6[[#This Row],[mag mial przed]])</f>
        <v>530</v>
      </c>
    </row>
    <row r="46" spans="1:12" x14ac:dyDescent="0.45">
      <c r="A46">
        <v>188</v>
      </c>
      <c r="B46">
        <v>44</v>
      </c>
      <c r="C46">
        <v>86</v>
      </c>
      <c r="D46">
        <f t="shared" si="0"/>
        <v>44</v>
      </c>
      <c r="E46" s="1">
        <v>41970</v>
      </c>
      <c r="F46">
        <f>J45+piastek6[[#This Row],[Ton kostak]]</f>
        <v>189</v>
      </c>
      <c r="G46">
        <f>K45+piastek6[[#This Row],[Ton orzech]]</f>
        <v>338</v>
      </c>
      <c r="H46">
        <f>L45+piastek6[[#This Row],[Ton mial]]</f>
        <v>616</v>
      </c>
      <c r="I46" t="str">
        <f>IF(piastek6[[#This Row],[mag koskta przed]] &lt; $P$1,IF(piastek6[[#This Row],[mag orzech przed]]&lt;$P$2, IF(piastek6[[#This Row],[mag mial przed]] &lt;$P$3, "-", "mial"), "orzech"),"kostka")</f>
        <v>orzech</v>
      </c>
      <c r="J46">
        <f>IF(piastek6[[#This Row],[Typ spalania]] = "kostka", piastek6[[#This Row],[mag koskta przed]]-$P$1, piastek6[[#This Row],[mag koskta przed]])</f>
        <v>189</v>
      </c>
      <c r="K46">
        <f>IF(piastek6[[#This Row],[Typ spalania]] = "orzech", piastek6[[#This Row],[mag orzech przed]]-$P$2, piastek6[[#This Row],[mag orzech przed]])</f>
        <v>78</v>
      </c>
      <c r="L46">
        <f>IF(piastek6[[#This Row],[Typ spalania]] = "mial", piastek6[[#This Row],[mag mial przed]]-$P$3, piastek6[[#This Row],[mag mial przed]])</f>
        <v>616</v>
      </c>
    </row>
    <row r="47" spans="1:12" x14ac:dyDescent="0.45">
      <c r="A47">
        <v>165</v>
      </c>
      <c r="B47">
        <v>170</v>
      </c>
      <c r="C47">
        <v>62</v>
      </c>
      <c r="D47">
        <f t="shared" si="0"/>
        <v>45</v>
      </c>
      <c r="E47" s="1">
        <v>41971</v>
      </c>
      <c r="F47">
        <f>J46+piastek6[[#This Row],[Ton kostak]]</f>
        <v>354</v>
      </c>
      <c r="G47">
        <f>K46+piastek6[[#This Row],[Ton orzech]]</f>
        <v>248</v>
      </c>
      <c r="H47">
        <f>L46+piastek6[[#This Row],[Ton mial]]</f>
        <v>678</v>
      </c>
      <c r="I47" t="str">
        <f>IF(piastek6[[#This Row],[mag koskta przed]] &lt; $P$1,IF(piastek6[[#This Row],[mag orzech przed]]&lt;$P$2, IF(piastek6[[#This Row],[mag mial przed]] &lt;$P$3, "-", "mial"), "orzech"),"kostka")</f>
        <v>kostka</v>
      </c>
      <c r="J47">
        <f>IF(piastek6[[#This Row],[Typ spalania]] = "kostka", piastek6[[#This Row],[mag koskta przed]]-$P$1, piastek6[[#This Row],[mag koskta przed]])</f>
        <v>154</v>
      </c>
      <c r="K47">
        <f>IF(piastek6[[#This Row],[Typ spalania]] = "orzech", piastek6[[#This Row],[mag orzech przed]]-$P$2, piastek6[[#This Row],[mag orzech przed]])</f>
        <v>248</v>
      </c>
      <c r="L47">
        <f>IF(piastek6[[#This Row],[Typ spalania]] = "mial", piastek6[[#This Row],[mag mial przed]]-$P$3, piastek6[[#This Row],[mag mial przed]])</f>
        <v>678</v>
      </c>
    </row>
    <row r="48" spans="1:12" x14ac:dyDescent="0.45">
      <c r="A48">
        <v>24</v>
      </c>
      <c r="B48">
        <v>94</v>
      </c>
      <c r="C48">
        <v>87</v>
      </c>
      <c r="D48">
        <f t="shared" si="0"/>
        <v>46</v>
      </c>
      <c r="E48" s="1">
        <v>41972</v>
      </c>
      <c r="F48">
        <f>J47+piastek6[[#This Row],[Ton kostak]]</f>
        <v>178</v>
      </c>
      <c r="G48">
        <f>K47+piastek6[[#This Row],[Ton orzech]]</f>
        <v>342</v>
      </c>
      <c r="H48">
        <f>L47+piastek6[[#This Row],[Ton mial]]</f>
        <v>765</v>
      </c>
      <c r="I48" t="str">
        <f>IF(piastek6[[#This Row],[mag koskta przed]] &lt; $P$1,IF(piastek6[[#This Row],[mag orzech przed]]&lt;$P$2, IF(piastek6[[#This Row],[mag mial przed]] &lt;$P$3, "-", "mial"), "orzech"),"kostka")</f>
        <v>orzech</v>
      </c>
      <c r="J48">
        <f>IF(piastek6[[#This Row],[Typ spalania]] = "kostka", piastek6[[#This Row],[mag koskta przed]]-$P$1, piastek6[[#This Row],[mag koskta przed]])</f>
        <v>178</v>
      </c>
      <c r="K48">
        <f>IF(piastek6[[#This Row],[Typ spalania]] = "orzech", piastek6[[#This Row],[mag orzech przed]]-$P$2, piastek6[[#This Row],[mag orzech przed]])</f>
        <v>82</v>
      </c>
      <c r="L48">
        <f>IF(piastek6[[#This Row],[Typ spalania]] = "mial", piastek6[[#This Row],[mag mial przed]]-$P$3, piastek6[[#This Row],[mag mial przed]])</f>
        <v>765</v>
      </c>
    </row>
    <row r="49" spans="1:12" x14ac:dyDescent="0.45">
      <c r="A49">
        <v>0</v>
      </c>
      <c r="B49">
        <v>120</v>
      </c>
      <c r="C49">
        <v>60</v>
      </c>
      <c r="D49">
        <f t="shared" si="0"/>
        <v>47</v>
      </c>
      <c r="E49" s="1">
        <v>41973</v>
      </c>
      <c r="F49">
        <f>J48+piastek6[[#This Row],[Ton kostak]]</f>
        <v>178</v>
      </c>
      <c r="G49">
        <f>K48+piastek6[[#This Row],[Ton orzech]]</f>
        <v>202</v>
      </c>
      <c r="H49">
        <f>L48+piastek6[[#This Row],[Ton mial]]</f>
        <v>825</v>
      </c>
      <c r="I49" t="str">
        <f>IF(piastek6[[#This Row],[mag koskta przed]] &lt; $P$1,IF(piastek6[[#This Row],[mag orzech przed]]&lt;$P$2, IF(piastek6[[#This Row],[mag mial przed]] &lt;$P$3, "-", "mial"), "orzech"),"kostka")</f>
        <v>mial</v>
      </c>
      <c r="J49">
        <f>IF(piastek6[[#This Row],[Typ spalania]] = "kostka", piastek6[[#This Row],[mag koskta przed]]-$P$1, piastek6[[#This Row],[mag koskta przed]])</f>
        <v>178</v>
      </c>
      <c r="K49">
        <f>IF(piastek6[[#This Row],[Typ spalania]] = "orzech", piastek6[[#This Row],[mag orzech przed]]-$P$2, piastek6[[#This Row],[mag orzech przed]])</f>
        <v>202</v>
      </c>
      <c r="L49">
        <f>IF(piastek6[[#This Row],[Typ spalania]] = "mial", piastek6[[#This Row],[mag mial przed]]-$P$3, piastek6[[#This Row],[mag mial przed]])</f>
        <v>505</v>
      </c>
    </row>
    <row r="50" spans="1:12" x14ac:dyDescent="0.45">
      <c r="A50">
        <v>101</v>
      </c>
      <c r="B50">
        <v>53</v>
      </c>
      <c r="C50">
        <v>62</v>
      </c>
      <c r="D50">
        <f t="shared" si="0"/>
        <v>48</v>
      </c>
      <c r="E50" s="1">
        <v>41974</v>
      </c>
      <c r="F50">
        <f>J49+piastek6[[#This Row],[Ton kostak]]</f>
        <v>279</v>
      </c>
      <c r="G50">
        <f>K49+piastek6[[#This Row],[Ton orzech]]</f>
        <v>255</v>
      </c>
      <c r="H50">
        <f>L49+piastek6[[#This Row],[Ton mial]]</f>
        <v>567</v>
      </c>
      <c r="I50" t="str">
        <f>IF(piastek6[[#This Row],[mag koskta przed]] &lt; $P$1,IF(piastek6[[#This Row],[mag orzech przed]]&lt;$P$2, IF(piastek6[[#This Row],[mag mial przed]] &lt;$P$3, "-", "mial"), "orzech"),"kostka")</f>
        <v>kostka</v>
      </c>
      <c r="J50">
        <f>IF(piastek6[[#This Row],[Typ spalania]] = "kostka", piastek6[[#This Row],[mag koskta przed]]-$P$1, piastek6[[#This Row],[mag koskta przed]])</f>
        <v>79</v>
      </c>
      <c r="K50">
        <f>IF(piastek6[[#This Row],[Typ spalania]] = "orzech", piastek6[[#This Row],[mag orzech przed]]-$P$2, piastek6[[#This Row],[mag orzech przed]])</f>
        <v>255</v>
      </c>
      <c r="L50">
        <f>IF(piastek6[[#This Row],[Typ spalania]] = "mial", piastek6[[#This Row],[mag mial przed]]-$P$3, piastek6[[#This Row],[mag mial przed]])</f>
        <v>567</v>
      </c>
    </row>
    <row r="51" spans="1:12" x14ac:dyDescent="0.45">
      <c r="A51">
        <v>67</v>
      </c>
      <c r="B51">
        <v>147</v>
      </c>
      <c r="C51">
        <v>20</v>
      </c>
      <c r="D51">
        <f t="shared" si="0"/>
        <v>49</v>
      </c>
      <c r="E51" s="1">
        <v>41975</v>
      </c>
      <c r="F51">
        <f>J50+piastek6[[#This Row],[Ton kostak]]</f>
        <v>146</v>
      </c>
      <c r="G51">
        <f>K50+piastek6[[#This Row],[Ton orzech]]</f>
        <v>402</v>
      </c>
      <c r="H51">
        <f>L50+piastek6[[#This Row],[Ton mial]]</f>
        <v>587</v>
      </c>
      <c r="I51" t="str">
        <f>IF(piastek6[[#This Row],[mag koskta przed]] &lt; $P$1,IF(piastek6[[#This Row],[mag orzech przed]]&lt;$P$2, IF(piastek6[[#This Row],[mag mial przed]] &lt;$P$3, "-", "mial"), "orzech"),"kostka")</f>
        <v>orzech</v>
      </c>
      <c r="J51">
        <f>IF(piastek6[[#This Row],[Typ spalania]] = "kostka", piastek6[[#This Row],[mag koskta przed]]-$P$1, piastek6[[#This Row],[mag koskta przed]])</f>
        <v>146</v>
      </c>
      <c r="K51">
        <f>IF(piastek6[[#This Row],[Typ spalania]] = "orzech", piastek6[[#This Row],[mag orzech przed]]-$P$2, piastek6[[#This Row],[mag orzech przed]])</f>
        <v>142</v>
      </c>
      <c r="L51">
        <f>IF(piastek6[[#This Row],[Typ spalania]] = "mial", piastek6[[#This Row],[mag mial przed]]-$P$3, piastek6[[#This Row],[mag mial przed]])</f>
        <v>587</v>
      </c>
    </row>
    <row r="52" spans="1:12" x14ac:dyDescent="0.45">
      <c r="A52">
        <v>109</v>
      </c>
      <c r="B52">
        <v>99</v>
      </c>
      <c r="C52">
        <v>70</v>
      </c>
      <c r="D52">
        <f t="shared" si="0"/>
        <v>50</v>
      </c>
      <c r="E52" s="1">
        <v>41976</v>
      </c>
      <c r="F52">
        <f>J51+piastek6[[#This Row],[Ton kostak]]</f>
        <v>255</v>
      </c>
      <c r="G52">
        <f>K51+piastek6[[#This Row],[Ton orzech]]</f>
        <v>241</v>
      </c>
      <c r="H52">
        <f>L51+piastek6[[#This Row],[Ton mial]]</f>
        <v>657</v>
      </c>
      <c r="I52" t="str">
        <f>IF(piastek6[[#This Row],[mag koskta przed]] &lt; $P$1,IF(piastek6[[#This Row],[mag orzech przed]]&lt;$P$2, IF(piastek6[[#This Row],[mag mial przed]] &lt;$P$3, "-", "mial"), "orzech"),"kostka")</f>
        <v>kostka</v>
      </c>
      <c r="J52">
        <f>IF(piastek6[[#This Row],[Typ spalania]] = "kostka", piastek6[[#This Row],[mag koskta przed]]-$P$1, piastek6[[#This Row],[mag koskta przed]])</f>
        <v>55</v>
      </c>
      <c r="K52">
        <f>IF(piastek6[[#This Row],[Typ spalania]] = "orzech", piastek6[[#This Row],[mag orzech przed]]-$P$2, piastek6[[#This Row],[mag orzech przed]])</f>
        <v>241</v>
      </c>
      <c r="L52">
        <f>IF(piastek6[[#This Row],[Typ spalania]] = "mial", piastek6[[#This Row],[mag mial przed]]-$P$3, piastek6[[#This Row],[mag mial przed]])</f>
        <v>657</v>
      </c>
    </row>
    <row r="53" spans="1:12" x14ac:dyDescent="0.45">
      <c r="A53">
        <v>22</v>
      </c>
      <c r="B53">
        <v>16</v>
      </c>
      <c r="C53">
        <v>59</v>
      </c>
      <c r="D53">
        <f t="shared" si="0"/>
        <v>51</v>
      </c>
      <c r="E53" s="1">
        <v>41977</v>
      </c>
      <c r="F53">
        <f>J52+piastek6[[#This Row],[Ton kostak]]</f>
        <v>77</v>
      </c>
      <c r="G53">
        <f>K52+piastek6[[#This Row],[Ton orzech]]</f>
        <v>257</v>
      </c>
      <c r="H53">
        <f>L52+piastek6[[#This Row],[Ton mial]]</f>
        <v>716</v>
      </c>
      <c r="I53" t="str">
        <f>IF(piastek6[[#This Row],[mag koskta przed]] &lt; $P$1,IF(piastek6[[#This Row],[mag orzech przed]]&lt;$P$2, IF(piastek6[[#This Row],[mag mial przed]] &lt;$P$3, "-", "mial"), "orzech"),"kostka")</f>
        <v>mial</v>
      </c>
      <c r="J53">
        <f>IF(piastek6[[#This Row],[Typ spalania]] = "kostka", piastek6[[#This Row],[mag koskta przed]]-$P$1, piastek6[[#This Row],[mag koskta przed]])</f>
        <v>77</v>
      </c>
      <c r="K53">
        <f>IF(piastek6[[#This Row],[Typ spalania]] = "orzech", piastek6[[#This Row],[mag orzech przed]]-$P$2, piastek6[[#This Row],[mag orzech przed]])</f>
        <v>257</v>
      </c>
      <c r="L53">
        <f>IF(piastek6[[#This Row],[Typ spalania]] = "mial", piastek6[[#This Row],[mag mial przed]]-$P$3, piastek6[[#This Row],[mag mial przed]])</f>
        <v>396</v>
      </c>
    </row>
    <row r="54" spans="1:12" x14ac:dyDescent="0.45">
      <c r="A54">
        <v>5</v>
      </c>
      <c r="B54">
        <v>91</v>
      </c>
      <c r="C54">
        <v>73</v>
      </c>
      <c r="D54">
        <f t="shared" si="0"/>
        <v>52</v>
      </c>
      <c r="E54" s="1">
        <v>41978</v>
      </c>
      <c r="F54">
        <f>J53+piastek6[[#This Row],[Ton kostak]]</f>
        <v>82</v>
      </c>
      <c r="G54">
        <f>K53+piastek6[[#This Row],[Ton orzech]]</f>
        <v>348</v>
      </c>
      <c r="H54">
        <f>L53+piastek6[[#This Row],[Ton mial]]</f>
        <v>469</v>
      </c>
      <c r="I54" t="str">
        <f>IF(piastek6[[#This Row],[mag koskta przed]] &lt; $P$1,IF(piastek6[[#This Row],[mag orzech przed]]&lt;$P$2, IF(piastek6[[#This Row],[mag mial przed]] &lt;$P$3, "-", "mial"), "orzech"),"kostka")</f>
        <v>orzech</v>
      </c>
      <c r="J54">
        <f>IF(piastek6[[#This Row],[Typ spalania]] = "kostka", piastek6[[#This Row],[mag koskta przed]]-$P$1, piastek6[[#This Row],[mag koskta przed]])</f>
        <v>82</v>
      </c>
      <c r="K54">
        <f>IF(piastek6[[#This Row],[Typ spalania]] = "orzech", piastek6[[#This Row],[mag orzech przed]]-$P$2, piastek6[[#This Row],[mag orzech przed]])</f>
        <v>88</v>
      </c>
      <c r="L54">
        <f>IF(piastek6[[#This Row],[Typ spalania]] = "mial", piastek6[[#This Row],[mag mial przed]]-$P$3, piastek6[[#This Row],[mag mial przed]])</f>
        <v>469</v>
      </c>
    </row>
    <row r="55" spans="1:12" x14ac:dyDescent="0.45">
      <c r="A55">
        <v>105</v>
      </c>
      <c r="B55">
        <v>154</v>
      </c>
      <c r="C55">
        <v>48</v>
      </c>
      <c r="D55">
        <f t="shared" si="0"/>
        <v>53</v>
      </c>
      <c r="E55" s="1">
        <v>41979</v>
      </c>
      <c r="F55">
        <f>J54+piastek6[[#This Row],[Ton kostak]]</f>
        <v>187</v>
      </c>
      <c r="G55">
        <f>K54+piastek6[[#This Row],[Ton orzech]]</f>
        <v>242</v>
      </c>
      <c r="H55">
        <f>L54+piastek6[[#This Row],[Ton mial]]</f>
        <v>517</v>
      </c>
      <c r="I55" t="str">
        <f>IF(piastek6[[#This Row],[mag koskta przed]] &lt; $P$1,IF(piastek6[[#This Row],[mag orzech przed]]&lt;$P$2, IF(piastek6[[#This Row],[mag mial przed]] &lt;$P$3, "-", "mial"), "orzech"),"kostka")</f>
        <v>mial</v>
      </c>
      <c r="J55">
        <f>IF(piastek6[[#This Row],[Typ spalania]] = "kostka", piastek6[[#This Row],[mag koskta przed]]-$P$1, piastek6[[#This Row],[mag koskta przed]])</f>
        <v>187</v>
      </c>
      <c r="K55">
        <f>IF(piastek6[[#This Row],[Typ spalania]] = "orzech", piastek6[[#This Row],[mag orzech przed]]-$P$2, piastek6[[#This Row],[mag orzech przed]])</f>
        <v>242</v>
      </c>
      <c r="L55">
        <f>IF(piastek6[[#This Row],[Typ spalania]] = "mial", piastek6[[#This Row],[mag mial przed]]-$P$3, piastek6[[#This Row],[mag mial przed]])</f>
        <v>197</v>
      </c>
    </row>
    <row r="56" spans="1:12" x14ac:dyDescent="0.45">
      <c r="A56">
        <v>108</v>
      </c>
      <c r="B56">
        <v>5</v>
      </c>
      <c r="C56">
        <v>71</v>
      </c>
      <c r="D56">
        <f t="shared" si="0"/>
        <v>54</v>
      </c>
      <c r="E56" s="1">
        <v>41980</v>
      </c>
      <c r="F56">
        <f>J55+piastek6[[#This Row],[Ton kostak]]</f>
        <v>295</v>
      </c>
      <c r="G56">
        <f>K55+piastek6[[#This Row],[Ton orzech]]</f>
        <v>247</v>
      </c>
      <c r="H56">
        <f>L55+piastek6[[#This Row],[Ton mial]]</f>
        <v>268</v>
      </c>
      <c r="I56" t="str">
        <f>IF(piastek6[[#This Row],[mag koskta przed]] &lt; $P$1,IF(piastek6[[#This Row],[mag orzech przed]]&lt;$P$2, IF(piastek6[[#This Row],[mag mial przed]] &lt;$P$3, "-", "mial"), "orzech"),"kostka")</f>
        <v>kostka</v>
      </c>
      <c r="J56">
        <f>IF(piastek6[[#This Row],[Typ spalania]] = "kostka", piastek6[[#This Row],[mag koskta przed]]-$P$1, piastek6[[#This Row],[mag koskta przed]])</f>
        <v>95</v>
      </c>
      <c r="K56">
        <f>IF(piastek6[[#This Row],[Typ spalania]] = "orzech", piastek6[[#This Row],[mag orzech przed]]-$P$2, piastek6[[#This Row],[mag orzech przed]])</f>
        <v>247</v>
      </c>
      <c r="L56">
        <f>IF(piastek6[[#This Row],[Typ spalania]] = "mial", piastek6[[#This Row],[mag mial przed]]-$P$3, piastek6[[#This Row],[mag mial przed]])</f>
        <v>268</v>
      </c>
    </row>
    <row r="57" spans="1:12" x14ac:dyDescent="0.45">
      <c r="A57">
        <v>64</v>
      </c>
      <c r="B57">
        <v>37</v>
      </c>
      <c r="C57">
        <v>89</v>
      </c>
      <c r="D57">
        <f t="shared" si="0"/>
        <v>55</v>
      </c>
      <c r="E57" s="1">
        <v>41981</v>
      </c>
      <c r="F57">
        <f>J56+piastek6[[#This Row],[Ton kostak]]</f>
        <v>159</v>
      </c>
      <c r="G57">
        <f>K56+piastek6[[#This Row],[Ton orzech]]</f>
        <v>284</v>
      </c>
      <c r="H57">
        <f>L56+piastek6[[#This Row],[Ton mial]]</f>
        <v>357</v>
      </c>
      <c r="I57" t="str">
        <f>IF(piastek6[[#This Row],[mag koskta przed]] &lt; $P$1,IF(piastek6[[#This Row],[mag orzech przed]]&lt;$P$2, IF(piastek6[[#This Row],[mag mial przed]] &lt;$P$3, "-", "mial"), "orzech"),"kostka")</f>
        <v>orzech</v>
      </c>
      <c r="J57">
        <f>IF(piastek6[[#This Row],[Typ spalania]] = "kostka", piastek6[[#This Row],[mag koskta przed]]-$P$1, piastek6[[#This Row],[mag koskta przed]])</f>
        <v>159</v>
      </c>
      <c r="K57">
        <f>IF(piastek6[[#This Row],[Typ spalania]] = "orzech", piastek6[[#This Row],[mag orzech przed]]-$P$2, piastek6[[#This Row],[mag orzech przed]])</f>
        <v>24</v>
      </c>
      <c r="L57">
        <f>IF(piastek6[[#This Row],[Typ spalania]] = "mial", piastek6[[#This Row],[mag mial przed]]-$P$3, piastek6[[#This Row],[mag mial przed]])</f>
        <v>357</v>
      </c>
    </row>
    <row r="58" spans="1:12" x14ac:dyDescent="0.45">
      <c r="A58">
        <v>114</v>
      </c>
      <c r="B58">
        <v>140</v>
      </c>
      <c r="C58">
        <v>36</v>
      </c>
      <c r="D58">
        <f t="shared" si="0"/>
        <v>56</v>
      </c>
      <c r="E58" s="1">
        <v>41982</v>
      </c>
      <c r="F58">
        <f>J57+piastek6[[#This Row],[Ton kostak]]</f>
        <v>273</v>
      </c>
      <c r="G58">
        <f>K57+piastek6[[#This Row],[Ton orzech]]</f>
        <v>164</v>
      </c>
      <c r="H58">
        <f>L57+piastek6[[#This Row],[Ton mial]]</f>
        <v>393</v>
      </c>
      <c r="I58" t="str">
        <f>IF(piastek6[[#This Row],[mag koskta przed]] &lt; $P$1,IF(piastek6[[#This Row],[mag orzech przed]]&lt;$P$2, IF(piastek6[[#This Row],[mag mial przed]] &lt;$P$3, "-", "mial"), "orzech"),"kostka")</f>
        <v>kostka</v>
      </c>
      <c r="J58">
        <f>IF(piastek6[[#This Row],[Typ spalania]] = "kostka", piastek6[[#This Row],[mag koskta przed]]-$P$1, piastek6[[#This Row],[mag koskta przed]])</f>
        <v>73</v>
      </c>
      <c r="K58">
        <f>IF(piastek6[[#This Row],[Typ spalania]] = "orzech", piastek6[[#This Row],[mag orzech przed]]-$P$2, piastek6[[#This Row],[mag orzech przed]])</f>
        <v>164</v>
      </c>
      <c r="L58">
        <f>IF(piastek6[[#This Row],[Typ spalania]] = "mial", piastek6[[#This Row],[mag mial przed]]-$P$3, piastek6[[#This Row],[mag mial przed]])</f>
        <v>393</v>
      </c>
    </row>
    <row r="59" spans="1:12" x14ac:dyDescent="0.45">
      <c r="A59">
        <v>147</v>
      </c>
      <c r="B59">
        <v>140</v>
      </c>
      <c r="C59">
        <v>61</v>
      </c>
      <c r="D59">
        <f t="shared" si="0"/>
        <v>57</v>
      </c>
      <c r="E59" s="1">
        <v>41983</v>
      </c>
      <c r="F59">
        <f>J58+piastek6[[#This Row],[Ton kostak]]</f>
        <v>220</v>
      </c>
      <c r="G59">
        <f>K58+piastek6[[#This Row],[Ton orzech]]</f>
        <v>304</v>
      </c>
      <c r="H59">
        <f>L58+piastek6[[#This Row],[Ton mial]]</f>
        <v>454</v>
      </c>
      <c r="I59" t="str">
        <f>IF(piastek6[[#This Row],[mag koskta przed]] &lt; $P$1,IF(piastek6[[#This Row],[mag orzech przed]]&lt;$P$2, IF(piastek6[[#This Row],[mag mial przed]] &lt;$P$3, "-", "mial"), "orzech"),"kostka")</f>
        <v>kostka</v>
      </c>
      <c r="J59">
        <f>IF(piastek6[[#This Row],[Typ spalania]] = "kostka", piastek6[[#This Row],[mag koskta przed]]-$P$1, piastek6[[#This Row],[mag koskta przed]])</f>
        <v>20</v>
      </c>
      <c r="K59">
        <f>IF(piastek6[[#This Row],[Typ spalania]] = "orzech", piastek6[[#This Row],[mag orzech przed]]-$P$2, piastek6[[#This Row],[mag orzech przed]])</f>
        <v>304</v>
      </c>
      <c r="L59">
        <f>IF(piastek6[[#This Row],[Typ spalania]] = "mial", piastek6[[#This Row],[mag mial przed]]-$P$3, piastek6[[#This Row],[mag mial przed]])</f>
        <v>454</v>
      </c>
    </row>
    <row r="60" spans="1:12" x14ac:dyDescent="0.45">
      <c r="A60">
        <v>69</v>
      </c>
      <c r="B60">
        <v>120</v>
      </c>
      <c r="C60">
        <v>52</v>
      </c>
      <c r="D60">
        <f t="shared" si="0"/>
        <v>58</v>
      </c>
      <c r="E60" s="1">
        <v>41984</v>
      </c>
      <c r="F60">
        <f>J59+piastek6[[#This Row],[Ton kostak]]</f>
        <v>89</v>
      </c>
      <c r="G60">
        <f>K59+piastek6[[#This Row],[Ton orzech]]</f>
        <v>424</v>
      </c>
      <c r="H60">
        <f>L59+piastek6[[#This Row],[Ton mial]]</f>
        <v>506</v>
      </c>
      <c r="I60" t="str">
        <f>IF(piastek6[[#This Row],[mag koskta przed]] &lt; $P$1,IF(piastek6[[#This Row],[mag orzech przed]]&lt;$P$2, IF(piastek6[[#This Row],[mag mial przed]] &lt;$P$3, "-", "mial"), "orzech"),"kostka")</f>
        <v>orzech</v>
      </c>
      <c r="J60">
        <f>IF(piastek6[[#This Row],[Typ spalania]] = "kostka", piastek6[[#This Row],[mag koskta przed]]-$P$1, piastek6[[#This Row],[mag koskta przed]])</f>
        <v>89</v>
      </c>
      <c r="K60">
        <f>IF(piastek6[[#This Row],[Typ spalania]] = "orzech", piastek6[[#This Row],[mag orzech przed]]-$P$2, piastek6[[#This Row],[mag orzech przed]])</f>
        <v>164</v>
      </c>
      <c r="L60">
        <f>IF(piastek6[[#This Row],[Typ spalania]] = "mial", piastek6[[#This Row],[mag mial przed]]-$P$3, piastek6[[#This Row],[mag mial przed]])</f>
        <v>506</v>
      </c>
    </row>
    <row r="61" spans="1:12" x14ac:dyDescent="0.45">
      <c r="A61">
        <v>101</v>
      </c>
      <c r="B61">
        <v>39</v>
      </c>
      <c r="C61">
        <v>10</v>
      </c>
      <c r="D61">
        <f t="shared" si="0"/>
        <v>59</v>
      </c>
      <c r="E61" s="1">
        <v>41985</v>
      </c>
      <c r="F61">
        <f>J60+piastek6[[#This Row],[Ton kostak]]</f>
        <v>190</v>
      </c>
      <c r="G61">
        <f>K60+piastek6[[#This Row],[Ton orzech]]</f>
        <v>203</v>
      </c>
      <c r="H61">
        <f>L60+piastek6[[#This Row],[Ton mial]]</f>
        <v>516</v>
      </c>
      <c r="I61" t="str">
        <f>IF(piastek6[[#This Row],[mag koskta przed]] &lt; $P$1,IF(piastek6[[#This Row],[mag orzech przed]]&lt;$P$2, IF(piastek6[[#This Row],[mag mial przed]] &lt;$P$3, "-", "mial"), "orzech"),"kostka")</f>
        <v>mial</v>
      </c>
      <c r="J61">
        <f>IF(piastek6[[#This Row],[Typ spalania]] = "kostka", piastek6[[#This Row],[mag koskta przed]]-$P$1, piastek6[[#This Row],[mag koskta przed]])</f>
        <v>190</v>
      </c>
      <c r="K61">
        <f>IF(piastek6[[#This Row],[Typ spalania]] = "orzech", piastek6[[#This Row],[mag orzech przed]]-$P$2, piastek6[[#This Row],[mag orzech przed]])</f>
        <v>203</v>
      </c>
      <c r="L61">
        <f>IF(piastek6[[#This Row],[Typ spalania]] = "mial", piastek6[[#This Row],[mag mial przed]]-$P$3, piastek6[[#This Row],[mag mial przed]])</f>
        <v>196</v>
      </c>
    </row>
    <row r="62" spans="1:12" x14ac:dyDescent="0.45">
      <c r="A62">
        <v>158</v>
      </c>
      <c r="B62">
        <v>36</v>
      </c>
      <c r="C62">
        <v>79</v>
      </c>
      <c r="D62">
        <f t="shared" si="0"/>
        <v>60</v>
      </c>
      <c r="E62" s="1">
        <v>41986</v>
      </c>
      <c r="F62">
        <f>J61+piastek6[[#This Row],[Ton kostak]]</f>
        <v>348</v>
      </c>
      <c r="G62">
        <f>K61+piastek6[[#This Row],[Ton orzech]]</f>
        <v>239</v>
      </c>
      <c r="H62">
        <f>L61+piastek6[[#This Row],[Ton mial]]</f>
        <v>275</v>
      </c>
      <c r="I62" t="str">
        <f>IF(piastek6[[#This Row],[mag koskta przed]] &lt; $P$1,IF(piastek6[[#This Row],[mag orzech przed]]&lt;$P$2, IF(piastek6[[#This Row],[mag mial przed]] &lt;$P$3, "-", "mial"), "orzech"),"kostka")</f>
        <v>kostka</v>
      </c>
      <c r="J62">
        <f>IF(piastek6[[#This Row],[Typ spalania]] = "kostka", piastek6[[#This Row],[mag koskta przed]]-$P$1, piastek6[[#This Row],[mag koskta przed]])</f>
        <v>148</v>
      </c>
      <c r="K62">
        <f>IF(piastek6[[#This Row],[Typ spalania]] = "orzech", piastek6[[#This Row],[mag orzech przed]]-$P$2, piastek6[[#This Row],[mag orzech przed]])</f>
        <v>239</v>
      </c>
      <c r="L62">
        <f>IF(piastek6[[#This Row],[Typ spalania]] = "mial", piastek6[[#This Row],[mag mial przed]]-$P$3, piastek6[[#This Row],[mag mial przed]])</f>
        <v>275</v>
      </c>
    </row>
    <row r="63" spans="1:12" x14ac:dyDescent="0.45">
      <c r="A63">
        <v>79</v>
      </c>
      <c r="B63">
        <v>105</v>
      </c>
      <c r="C63">
        <v>73</v>
      </c>
      <c r="D63">
        <f t="shared" si="0"/>
        <v>61</v>
      </c>
      <c r="E63" s="1">
        <v>41987</v>
      </c>
      <c r="F63">
        <f>J62+piastek6[[#This Row],[Ton kostak]]</f>
        <v>227</v>
      </c>
      <c r="G63">
        <f>K62+piastek6[[#This Row],[Ton orzech]]</f>
        <v>344</v>
      </c>
      <c r="H63">
        <f>L62+piastek6[[#This Row],[Ton mial]]</f>
        <v>348</v>
      </c>
      <c r="I63" t="str">
        <f>IF(piastek6[[#This Row],[mag koskta przed]] &lt; $P$1,IF(piastek6[[#This Row],[mag orzech przed]]&lt;$P$2, IF(piastek6[[#This Row],[mag mial przed]] &lt;$P$3, "-", "mial"), "orzech"),"kostka")</f>
        <v>kostka</v>
      </c>
      <c r="J63">
        <f>IF(piastek6[[#This Row],[Typ spalania]] = "kostka", piastek6[[#This Row],[mag koskta przed]]-$P$1, piastek6[[#This Row],[mag koskta przed]])</f>
        <v>27</v>
      </c>
      <c r="K63">
        <f>IF(piastek6[[#This Row],[Typ spalania]] = "orzech", piastek6[[#This Row],[mag orzech przed]]-$P$2, piastek6[[#This Row],[mag orzech przed]])</f>
        <v>344</v>
      </c>
      <c r="L63">
        <f>IF(piastek6[[#This Row],[Typ spalania]] = "mial", piastek6[[#This Row],[mag mial przed]]-$P$3, piastek6[[#This Row],[mag mial przed]])</f>
        <v>348</v>
      </c>
    </row>
    <row r="64" spans="1:12" x14ac:dyDescent="0.45">
      <c r="A64">
        <v>5</v>
      </c>
      <c r="B64">
        <v>24</v>
      </c>
      <c r="C64">
        <v>43</v>
      </c>
      <c r="D64">
        <f t="shared" si="0"/>
        <v>62</v>
      </c>
      <c r="E64" s="1">
        <v>41988</v>
      </c>
      <c r="F64">
        <f>J63+piastek6[[#This Row],[Ton kostak]]</f>
        <v>32</v>
      </c>
      <c r="G64">
        <f>K63+piastek6[[#This Row],[Ton orzech]]</f>
        <v>368</v>
      </c>
      <c r="H64">
        <f>L63+piastek6[[#This Row],[Ton mial]]</f>
        <v>391</v>
      </c>
      <c r="I64" t="str">
        <f>IF(piastek6[[#This Row],[mag koskta przed]] &lt; $P$1,IF(piastek6[[#This Row],[mag orzech przed]]&lt;$P$2, IF(piastek6[[#This Row],[mag mial przed]] &lt;$P$3, "-", "mial"), "orzech"),"kostka")</f>
        <v>orzech</v>
      </c>
      <c r="J64">
        <f>IF(piastek6[[#This Row],[Typ spalania]] = "kostka", piastek6[[#This Row],[mag koskta przed]]-$P$1, piastek6[[#This Row],[mag koskta przed]])</f>
        <v>32</v>
      </c>
      <c r="K64">
        <f>IF(piastek6[[#This Row],[Typ spalania]] = "orzech", piastek6[[#This Row],[mag orzech przed]]-$P$2, piastek6[[#This Row],[mag orzech przed]])</f>
        <v>108</v>
      </c>
      <c r="L64">
        <f>IF(piastek6[[#This Row],[Typ spalania]] = "mial", piastek6[[#This Row],[mag mial przed]]-$P$3, piastek6[[#This Row],[mag mial przed]])</f>
        <v>391</v>
      </c>
    </row>
    <row r="65" spans="1:12" x14ac:dyDescent="0.45">
      <c r="A65">
        <v>68</v>
      </c>
      <c r="B65">
        <v>112</v>
      </c>
      <c r="C65">
        <v>25</v>
      </c>
      <c r="D65">
        <f t="shared" si="0"/>
        <v>63</v>
      </c>
      <c r="E65" s="1">
        <v>41989</v>
      </c>
      <c r="F65">
        <f>J64+piastek6[[#This Row],[Ton kostak]]</f>
        <v>100</v>
      </c>
      <c r="G65">
        <f>K64+piastek6[[#This Row],[Ton orzech]]</f>
        <v>220</v>
      </c>
      <c r="H65">
        <f>L64+piastek6[[#This Row],[Ton mial]]</f>
        <v>416</v>
      </c>
      <c r="I65" t="str">
        <f>IF(piastek6[[#This Row],[mag koskta przed]] &lt; $P$1,IF(piastek6[[#This Row],[mag orzech przed]]&lt;$P$2, IF(piastek6[[#This Row],[mag mial przed]] &lt;$P$3, "-", "mial"), "orzech"),"kostka")</f>
        <v>mial</v>
      </c>
      <c r="J65">
        <f>IF(piastek6[[#This Row],[Typ spalania]] = "kostka", piastek6[[#This Row],[mag koskta przed]]-$P$1, piastek6[[#This Row],[mag koskta przed]])</f>
        <v>100</v>
      </c>
      <c r="K65">
        <f>IF(piastek6[[#This Row],[Typ spalania]] = "orzech", piastek6[[#This Row],[mag orzech przed]]-$P$2, piastek6[[#This Row],[mag orzech przed]])</f>
        <v>220</v>
      </c>
      <c r="L65">
        <f>IF(piastek6[[#This Row],[Typ spalania]] = "mial", piastek6[[#This Row],[mag mial przed]]-$P$3, piastek6[[#This Row],[mag mial przed]])</f>
        <v>96</v>
      </c>
    </row>
    <row r="66" spans="1:12" x14ac:dyDescent="0.45">
      <c r="A66">
        <v>37</v>
      </c>
      <c r="B66">
        <v>57</v>
      </c>
      <c r="C66">
        <v>81</v>
      </c>
      <c r="D66">
        <f t="shared" si="0"/>
        <v>64</v>
      </c>
      <c r="E66" s="1">
        <v>41990</v>
      </c>
      <c r="F66">
        <f>J65+piastek6[[#This Row],[Ton kostak]]</f>
        <v>137</v>
      </c>
      <c r="G66">
        <f>K65+piastek6[[#This Row],[Ton orzech]]</f>
        <v>277</v>
      </c>
      <c r="H66">
        <f>L65+piastek6[[#This Row],[Ton mial]]</f>
        <v>177</v>
      </c>
      <c r="I66" t="str">
        <f>IF(piastek6[[#This Row],[mag koskta przed]] &lt; $P$1,IF(piastek6[[#This Row],[mag orzech przed]]&lt;$P$2, IF(piastek6[[#This Row],[mag mial przed]] &lt;$P$3, "-", "mial"), "orzech"),"kostka")</f>
        <v>orzech</v>
      </c>
      <c r="J66">
        <f>IF(piastek6[[#This Row],[Typ spalania]] = "kostka", piastek6[[#This Row],[mag koskta przed]]-$P$1, piastek6[[#This Row],[mag koskta przed]])</f>
        <v>137</v>
      </c>
      <c r="K66">
        <f>IF(piastek6[[#This Row],[Typ spalania]] = "orzech", piastek6[[#This Row],[mag orzech przed]]-$P$2, piastek6[[#This Row],[mag orzech przed]])</f>
        <v>17</v>
      </c>
      <c r="L66">
        <f>IF(piastek6[[#This Row],[Typ spalania]] = "mial", piastek6[[#This Row],[mag mial przed]]-$P$3, piastek6[[#This Row],[mag mial przed]])</f>
        <v>177</v>
      </c>
    </row>
    <row r="67" spans="1:12" x14ac:dyDescent="0.45">
      <c r="A67">
        <v>188</v>
      </c>
      <c r="B67">
        <v>28</v>
      </c>
      <c r="C67">
        <v>7</v>
      </c>
      <c r="D67">
        <f t="shared" si="0"/>
        <v>65</v>
      </c>
      <c r="E67" s="1">
        <v>41991</v>
      </c>
      <c r="F67">
        <f>J66+piastek6[[#This Row],[Ton kostak]]</f>
        <v>325</v>
      </c>
      <c r="G67">
        <f>K66+piastek6[[#This Row],[Ton orzech]]</f>
        <v>45</v>
      </c>
      <c r="H67">
        <f>L66+piastek6[[#This Row],[Ton mial]]</f>
        <v>184</v>
      </c>
      <c r="I67" t="str">
        <f>IF(piastek6[[#This Row],[mag koskta przed]] &lt; $P$1,IF(piastek6[[#This Row],[mag orzech przed]]&lt;$P$2, IF(piastek6[[#This Row],[mag mial przed]] &lt;$P$3, "-", "mial"), "orzech"),"kostka")</f>
        <v>kostka</v>
      </c>
      <c r="J67">
        <f>IF(piastek6[[#This Row],[Typ spalania]] = "kostka", piastek6[[#This Row],[mag koskta przed]]-$P$1, piastek6[[#This Row],[mag koskta przed]])</f>
        <v>125</v>
      </c>
      <c r="K67">
        <f>IF(piastek6[[#This Row],[Typ spalania]] = "orzech", piastek6[[#This Row],[mag orzech przed]]-$P$2, piastek6[[#This Row],[mag orzech przed]])</f>
        <v>45</v>
      </c>
      <c r="L67">
        <f>IF(piastek6[[#This Row],[Typ spalania]] = "mial", piastek6[[#This Row],[mag mial przed]]-$P$3, piastek6[[#This Row],[mag mial przed]])</f>
        <v>184</v>
      </c>
    </row>
    <row r="68" spans="1:12" x14ac:dyDescent="0.45">
      <c r="A68">
        <v>167</v>
      </c>
      <c r="B68">
        <v>41</v>
      </c>
      <c r="C68">
        <v>45</v>
      </c>
      <c r="D68">
        <f t="shared" si="0"/>
        <v>66</v>
      </c>
      <c r="E68" s="1">
        <v>41992</v>
      </c>
      <c r="F68">
        <f>J67+piastek6[[#This Row],[Ton kostak]]</f>
        <v>292</v>
      </c>
      <c r="G68">
        <f>K67+piastek6[[#This Row],[Ton orzech]]</f>
        <v>86</v>
      </c>
      <c r="H68">
        <f>L67+piastek6[[#This Row],[Ton mial]]</f>
        <v>229</v>
      </c>
      <c r="I68" t="str">
        <f>IF(piastek6[[#This Row],[mag koskta przed]] &lt; $P$1,IF(piastek6[[#This Row],[mag orzech przed]]&lt;$P$2, IF(piastek6[[#This Row],[mag mial przed]] &lt;$P$3, "-", "mial"), "orzech"),"kostka")</f>
        <v>kostka</v>
      </c>
      <c r="J68">
        <f>IF(piastek6[[#This Row],[Typ spalania]] = "kostka", piastek6[[#This Row],[mag koskta przed]]-$P$1, piastek6[[#This Row],[mag koskta przed]])</f>
        <v>92</v>
      </c>
      <c r="K68">
        <f>IF(piastek6[[#This Row],[Typ spalania]] = "orzech", piastek6[[#This Row],[mag orzech przed]]-$P$2, piastek6[[#This Row],[mag orzech przed]])</f>
        <v>86</v>
      </c>
      <c r="L68">
        <f>IF(piastek6[[#This Row],[Typ spalania]] = "mial", piastek6[[#This Row],[mag mial przed]]-$P$3, piastek6[[#This Row],[mag mial przed]])</f>
        <v>229</v>
      </c>
    </row>
    <row r="69" spans="1:12" x14ac:dyDescent="0.45">
      <c r="A69">
        <v>197</v>
      </c>
      <c r="B69">
        <v>82</v>
      </c>
      <c r="C69">
        <v>43</v>
      </c>
      <c r="D69">
        <f t="shared" ref="D69:D132" si="1">D68+1</f>
        <v>67</v>
      </c>
      <c r="E69" s="1">
        <v>41993</v>
      </c>
      <c r="F69">
        <f>J68+piastek6[[#This Row],[Ton kostak]]</f>
        <v>289</v>
      </c>
      <c r="G69">
        <f>K68+piastek6[[#This Row],[Ton orzech]]</f>
        <v>168</v>
      </c>
      <c r="H69">
        <f>L68+piastek6[[#This Row],[Ton mial]]</f>
        <v>272</v>
      </c>
      <c r="I69" t="str">
        <f>IF(piastek6[[#This Row],[mag koskta przed]] &lt; $P$1,IF(piastek6[[#This Row],[mag orzech przed]]&lt;$P$2, IF(piastek6[[#This Row],[mag mial przed]] &lt;$P$3, "-", "mial"), "orzech"),"kostka")</f>
        <v>kostka</v>
      </c>
      <c r="J69">
        <f>IF(piastek6[[#This Row],[Typ spalania]] = "kostka", piastek6[[#This Row],[mag koskta przed]]-$P$1, piastek6[[#This Row],[mag koskta przed]])</f>
        <v>89</v>
      </c>
      <c r="K69">
        <f>IF(piastek6[[#This Row],[Typ spalania]] = "orzech", piastek6[[#This Row],[mag orzech przed]]-$P$2, piastek6[[#This Row],[mag orzech przed]])</f>
        <v>168</v>
      </c>
      <c r="L69">
        <f>IF(piastek6[[#This Row],[Typ spalania]] = "mial", piastek6[[#This Row],[mag mial przed]]-$P$3, piastek6[[#This Row],[mag mial przed]])</f>
        <v>272</v>
      </c>
    </row>
    <row r="70" spans="1:12" x14ac:dyDescent="0.45">
      <c r="A70">
        <v>54</v>
      </c>
      <c r="B70">
        <v>130</v>
      </c>
      <c r="C70">
        <v>50</v>
      </c>
      <c r="D70">
        <f t="shared" si="1"/>
        <v>68</v>
      </c>
      <c r="E70" s="1">
        <v>41994</v>
      </c>
      <c r="F70">
        <f>J69+piastek6[[#This Row],[Ton kostak]]</f>
        <v>143</v>
      </c>
      <c r="G70">
        <f>K69+piastek6[[#This Row],[Ton orzech]]</f>
        <v>298</v>
      </c>
      <c r="H70">
        <f>L69+piastek6[[#This Row],[Ton mial]]</f>
        <v>322</v>
      </c>
      <c r="I70" t="str">
        <f>IF(piastek6[[#This Row],[mag koskta przed]] &lt; $P$1,IF(piastek6[[#This Row],[mag orzech przed]]&lt;$P$2, IF(piastek6[[#This Row],[mag mial przed]] &lt;$P$3, "-", "mial"), "orzech"),"kostka")</f>
        <v>orzech</v>
      </c>
      <c r="J70">
        <f>IF(piastek6[[#This Row],[Typ spalania]] = "kostka", piastek6[[#This Row],[mag koskta przed]]-$P$1, piastek6[[#This Row],[mag koskta przed]])</f>
        <v>143</v>
      </c>
      <c r="K70">
        <f>IF(piastek6[[#This Row],[Typ spalania]] = "orzech", piastek6[[#This Row],[mag orzech przed]]-$P$2, piastek6[[#This Row],[mag orzech przed]])</f>
        <v>38</v>
      </c>
      <c r="L70">
        <f>IF(piastek6[[#This Row],[Typ spalania]] = "mial", piastek6[[#This Row],[mag mial przed]]-$P$3, piastek6[[#This Row],[mag mial przed]])</f>
        <v>322</v>
      </c>
    </row>
    <row r="71" spans="1:12" x14ac:dyDescent="0.45">
      <c r="A71">
        <v>19</v>
      </c>
      <c r="B71">
        <v>153</v>
      </c>
      <c r="C71">
        <v>65</v>
      </c>
      <c r="D71">
        <f t="shared" si="1"/>
        <v>69</v>
      </c>
      <c r="E71" s="1">
        <v>41995</v>
      </c>
      <c r="F71">
        <f>J70+piastek6[[#This Row],[Ton kostak]]</f>
        <v>162</v>
      </c>
      <c r="G71">
        <f>K70+piastek6[[#This Row],[Ton orzech]]</f>
        <v>191</v>
      </c>
      <c r="H71">
        <f>L70+piastek6[[#This Row],[Ton mial]]</f>
        <v>387</v>
      </c>
      <c r="I71" t="str">
        <f>IF(piastek6[[#This Row],[mag koskta przed]] &lt; $P$1,IF(piastek6[[#This Row],[mag orzech przed]]&lt;$P$2, IF(piastek6[[#This Row],[mag mial przed]] &lt;$P$3, "-", "mial"), "orzech"),"kostka")</f>
        <v>mial</v>
      </c>
      <c r="J71">
        <f>IF(piastek6[[#This Row],[Typ spalania]] = "kostka", piastek6[[#This Row],[mag koskta przed]]-$P$1, piastek6[[#This Row],[mag koskta przed]])</f>
        <v>162</v>
      </c>
      <c r="K71">
        <f>IF(piastek6[[#This Row],[Typ spalania]] = "orzech", piastek6[[#This Row],[mag orzech przed]]-$P$2, piastek6[[#This Row],[mag orzech przed]])</f>
        <v>191</v>
      </c>
      <c r="L71">
        <f>IF(piastek6[[#This Row],[Typ spalania]] = "mial", piastek6[[#This Row],[mag mial przed]]-$P$3, piastek6[[#This Row],[mag mial przed]])</f>
        <v>67</v>
      </c>
    </row>
    <row r="72" spans="1:12" x14ac:dyDescent="0.45">
      <c r="A72">
        <v>27</v>
      </c>
      <c r="B72">
        <v>160</v>
      </c>
      <c r="C72">
        <v>81</v>
      </c>
      <c r="D72">
        <f t="shared" si="1"/>
        <v>70</v>
      </c>
      <c r="E72" s="1">
        <v>41996</v>
      </c>
      <c r="F72">
        <f>J71+piastek6[[#This Row],[Ton kostak]]</f>
        <v>189</v>
      </c>
      <c r="G72">
        <f>K71+piastek6[[#This Row],[Ton orzech]]</f>
        <v>351</v>
      </c>
      <c r="H72">
        <f>L71+piastek6[[#This Row],[Ton mial]]</f>
        <v>148</v>
      </c>
      <c r="I72" t="str">
        <f>IF(piastek6[[#This Row],[mag koskta przed]] &lt; $P$1,IF(piastek6[[#This Row],[mag orzech przed]]&lt;$P$2, IF(piastek6[[#This Row],[mag mial przed]] &lt;$P$3, "-", "mial"), "orzech"),"kostka")</f>
        <v>orzech</v>
      </c>
      <c r="J72">
        <f>IF(piastek6[[#This Row],[Typ spalania]] = "kostka", piastek6[[#This Row],[mag koskta przed]]-$P$1, piastek6[[#This Row],[mag koskta przed]])</f>
        <v>189</v>
      </c>
      <c r="K72">
        <f>IF(piastek6[[#This Row],[Typ spalania]] = "orzech", piastek6[[#This Row],[mag orzech przed]]-$P$2, piastek6[[#This Row],[mag orzech przed]])</f>
        <v>91</v>
      </c>
      <c r="L72">
        <f>IF(piastek6[[#This Row],[Typ spalania]] = "mial", piastek6[[#This Row],[mag mial przed]]-$P$3, piastek6[[#This Row],[mag mial przed]])</f>
        <v>148</v>
      </c>
    </row>
    <row r="73" spans="1:12" x14ac:dyDescent="0.45">
      <c r="A73">
        <v>11</v>
      </c>
      <c r="B73">
        <v>140</v>
      </c>
      <c r="C73">
        <v>77</v>
      </c>
      <c r="D73">
        <f t="shared" si="1"/>
        <v>71</v>
      </c>
      <c r="E73" s="1">
        <v>41997</v>
      </c>
      <c r="F73">
        <f>J72+piastek6[[#This Row],[Ton kostak]]</f>
        <v>200</v>
      </c>
      <c r="G73">
        <f>K72+piastek6[[#This Row],[Ton orzech]]</f>
        <v>231</v>
      </c>
      <c r="H73">
        <f>L72+piastek6[[#This Row],[Ton mial]]</f>
        <v>225</v>
      </c>
      <c r="I73" t="str">
        <f>IF(piastek6[[#This Row],[mag koskta przed]] &lt; $P$1,IF(piastek6[[#This Row],[mag orzech przed]]&lt;$P$2, IF(piastek6[[#This Row],[mag mial przed]] &lt;$P$3, "-", "mial"), "orzech"),"kostka")</f>
        <v>kostka</v>
      </c>
      <c r="J73">
        <f>IF(piastek6[[#This Row],[Typ spalania]] = "kostka", piastek6[[#This Row],[mag koskta przed]]-$P$1, piastek6[[#This Row],[mag koskta przed]])</f>
        <v>0</v>
      </c>
      <c r="K73">
        <f>IF(piastek6[[#This Row],[Typ spalania]] = "orzech", piastek6[[#This Row],[mag orzech przed]]-$P$2, piastek6[[#This Row],[mag orzech przed]])</f>
        <v>231</v>
      </c>
      <c r="L73">
        <f>IF(piastek6[[#This Row],[Typ spalania]] = "mial", piastek6[[#This Row],[mag mial przed]]-$P$3, piastek6[[#This Row],[mag mial przed]])</f>
        <v>225</v>
      </c>
    </row>
    <row r="74" spans="1:12" x14ac:dyDescent="0.45">
      <c r="A74">
        <v>182</v>
      </c>
      <c r="B74">
        <v>50</v>
      </c>
      <c r="C74">
        <v>22</v>
      </c>
      <c r="D74">
        <f t="shared" si="1"/>
        <v>72</v>
      </c>
      <c r="E74" s="1">
        <v>41998</v>
      </c>
      <c r="F74">
        <f>J73+piastek6[[#This Row],[Ton kostak]]</f>
        <v>182</v>
      </c>
      <c r="G74">
        <f>K73+piastek6[[#This Row],[Ton orzech]]</f>
        <v>281</v>
      </c>
      <c r="H74">
        <f>L73+piastek6[[#This Row],[Ton mial]]</f>
        <v>247</v>
      </c>
      <c r="I74" t="str">
        <f>IF(piastek6[[#This Row],[mag koskta przed]] &lt; $P$1,IF(piastek6[[#This Row],[mag orzech przed]]&lt;$P$2, IF(piastek6[[#This Row],[mag mial przed]] &lt;$P$3, "-", "mial"), "orzech"),"kostka")</f>
        <v>orzech</v>
      </c>
      <c r="J74">
        <f>IF(piastek6[[#This Row],[Typ spalania]] = "kostka", piastek6[[#This Row],[mag koskta przed]]-$P$1, piastek6[[#This Row],[mag koskta przed]])</f>
        <v>182</v>
      </c>
      <c r="K74">
        <f>IF(piastek6[[#This Row],[Typ spalania]] = "orzech", piastek6[[#This Row],[mag orzech przed]]-$P$2, piastek6[[#This Row],[mag orzech przed]])</f>
        <v>21</v>
      </c>
      <c r="L74">
        <f>IF(piastek6[[#This Row],[Typ spalania]] = "mial", piastek6[[#This Row],[mag mial przed]]-$P$3, piastek6[[#This Row],[mag mial przed]])</f>
        <v>247</v>
      </c>
    </row>
    <row r="75" spans="1:12" x14ac:dyDescent="0.45">
      <c r="A75">
        <v>63</v>
      </c>
      <c r="B75">
        <v>83</v>
      </c>
      <c r="C75">
        <v>69</v>
      </c>
      <c r="D75">
        <f t="shared" si="1"/>
        <v>73</v>
      </c>
      <c r="E75" s="1">
        <v>41999</v>
      </c>
      <c r="F75">
        <f>J74+piastek6[[#This Row],[Ton kostak]]</f>
        <v>245</v>
      </c>
      <c r="G75">
        <f>K74+piastek6[[#This Row],[Ton orzech]]</f>
        <v>104</v>
      </c>
      <c r="H75">
        <f>L74+piastek6[[#This Row],[Ton mial]]</f>
        <v>316</v>
      </c>
      <c r="I75" t="str">
        <f>IF(piastek6[[#This Row],[mag koskta przed]] &lt; $P$1,IF(piastek6[[#This Row],[mag orzech przed]]&lt;$P$2, IF(piastek6[[#This Row],[mag mial przed]] &lt;$P$3, "-", "mial"), "orzech"),"kostka")</f>
        <v>kostka</v>
      </c>
      <c r="J75">
        <f>IF(piastek6[[#This Row],[Typ spalania]] = "kostka", piastek6[[#This Row],[mag koskta przed]]-$P$1, piastek6[[#This Row],[mag koskta przed]])</f>
        <v>45</v>
      </c>
      <c r="K75">
        <f>IF(piastek6[[#This Row],[Typ spalania]] = "orzech", piastek6[[#This Row],[mag orzech przed]]-$P$2, piastek6[[#This Row],[mag orzech przed]])</f>
        <v>104</v>
      </c>
      <c r="L75">
        <f>IF(piastek6[[#This Row],[Typ spalania]] = "mial", piastek6[[#This Row],[mag mial przed]]-$P$3, piastek6[[#This Row],[mag mial przed]])</f>
        <v>316</v>
      </c>
    </row>
    <row r="76" spans="1:12" x14ac:dyDescent="0.45">
      <c r="A76">
        <v>33</v>
      </c>
      <c r="B76">
        <v>59</v>
      </c>
      <c r="C76">
        <v>46</v>
      </c>
      <c r="D76">
        <f t="shared" si="1"/>
        <v>74</v>
      </c>
      <c r="E76" s="1">
        <v>42000</v>
      </c>
      <c r="F76">
        <f>J75+piastek6[[#This Row],[Ton kostak]]</f>
        <v>78</v>
      </c>
      <c r="G76">
        <f>K75+piastek6[[#This Row],[Ton orzech]]</f>
        <v>163</v>
      </c>
      <c r="H76">
        <f>L75+piastek6[[#This Row],[Ton mial]]</f>
        <v>362</v>
      </c>
      <c r="I76" t="str">
        <f>IF(piastek6[[#This Row],[mag koskta przed]] &lt; $P$1,IF(piastek6[[#This Row],[mag orzech przed]]&lt;$P$2, IF(piastek6[[#This Row],[mag mial przed]] &lt;$P$3, "-", "mial"), "orzech"),"kostka")</f>
        <v>mial</v>
      </c>
      <c r="J76">
        <f>IF(piastek6[[#This Row],[Typ spalania]] = "kostka", piastek6[[#This Row],[mag koskta przed]]-$P$1, piastek6[[#This Row],[mag koskta przed]])</f>
        <v>78</v>
      </c>
      <c r="K76">
        <f>IF(piastek6[[#This Row],[Typ spalania]] = "orzech", piastek6[[#This Row],[mag orzech przed]]-$P$2, piastek6[[#This Row],[mag orzech przed]])</f>
        <v>163</v>
      </c>
      <c r="L76">
        <f>IF(piastek6[[#This Row],[Typ spalania]] = "mial", piastek6[[#This Row],[mag mial przed]]-$P$3, piastek6[[#This Row],[mag mial przed]])</f>
        <v>42</v>
      </c>
    </row>
    <row r="77" spans="1:12" x14ac:dyDescent="0.45">
      <c r="A77">
        <v>119</v>
      </c>
      <c r="B77">
        <v>57</v>
      </c>
      <c r="C77">
        <v>67</v>
      </c>
      <c r="D77">
        <f t="shared" si="1"/>
        <v>75</v>
      </c>
      <c r="E77" s="1">
        <v>42001</v>
      </c>
      <c r="F77">
        <f>J76+piastek6[[#This Row],[Ton kostak]]</f>
        <v>197</v>
      </c>
      <c r="G77">
        <f>K76+piastek6[[#This Row],[Ton orzech]]</f>
        <v>220</v>
      </c>
      <c r="H77">
        <f>L76+piastek6[[#This Row],[Ton mial]]</f>
        <v>109</v>
      </c>
      <c r="I77" t="str">
        <f>IF(piastek6[[#This Row],[mag koskta przed]] &lt; $P$1,IF(piastek6[[#This Row],[mag orzech przed]]&lt;$P$2, IF(piastek6[[#This Row],[mag mial przed]] &lt;$P$3, "-", "mial"), "orzech"),"kostka")</f>
        <v>-</v>
      </c>
      <c r="J77">
        <f>IF(piastek6[[#This Row],[Typ spalania]] = "kostka", piastek6[[#This Row],[mag koskta przed]]-$P$1, piastek6[[#This Row],[mag koskta przed]])</f>
        <v>197</v>
      </c>
      <c r="K77">
        <f>IF(piastek6[[#This Row],[Typ spalania]] = "orzech", piastek6[[#This Row],[mag orzech przed]]-$P$2, piastek6[[#This Row],[mag orzech przed]])</f>
        <v>220</v>
      </c>
      <c r="L77">
        <f>IF(piastek6[[#This Row],[Typ spalania]] = "mial", piastek6[[#This Row],[mag mial przed]]-$P$3, piastek6[[#This Row],[mag mial przed]])</f>
        <v>109</v>
      </c>
    </row>
    <row r="78" spans="1:12" x14ac:dyDescent="0.45">
      <c r="A78">
        <v>58</v>
      </c>
      <c r="B78">
        <v>176</v>
      </c>
      <c r="C78">
        <v>16</v>
      </c>
      <c r="D78">
        <f t="shared" si="1"/>
        <v>76</v>
      </c>
      <c r="E78" s="1">
        <v>42002</v>
      </c>
      <c r="F78">
        <f>J77+piastek6[[#This Row],[Ton kostak]]</f>
        <v>255</v>
      </c>
      <c r="G78">
        <f>K77+piastek6[[#This Row],[Ton orzech]]</f>
        <v>396</v>
      </c>
      <c r="H78">
        <f>L77+piastek6[[#This Row],[Ton mial]]</f>
        <v>125</v>
      </c>
      <c r="I78" t="str">
        <f>IF(piastek6[[#This Row],[mag koskta przed]] &lt; $P$1,IF(piastek6[[#This Row],[mag orzech przed]]&lt;$P$2, IF(piastek6[[#This Row],[mag mial przed]] &lt;$P$3, "-", "mial"), "orzech"),"kostka")</f>
        <v>kostka</v>
      </c>
      <c r="J78">
        <f>IF(piastek6[[#This Row],[Typ spalania]] = "kostka", piastek6[[#This Row],[mag koskta przed]]-$P$1, piastek6[[#This Row],[mag koskta przed]])</f>
        <v>55</v>
      </c>
      <c r="K78">
        <f>IF(piastek6[[#This Row],[Typ spalania]] = "orzech", piastek6[[#This Row],[mag orzech przed]]-$P$2, piastek6[[#This Row],[mag orzech przed]])</f>
        <v>396</v>
      </c>
      <c r="L78">
        <f>IF(piastek6[[#This Row],[Typ spalania]] = "mial", piastek6[[#This Row],[mag mial przed]]-$P$3, piastek6[[#This Row],[mag mial przed]])</f>
        <v>125</v>
      </c>
    </row>
    <row r="79" spans="1:12" x14ac:dyDescent="0.45">
      <c r="A79">
        <v>174</v>
      </c>
      <c r="B79">
        <v>61</v>
      </c>
      <c r="C79">
        <v>46</v>
      </c>
      <c r="D79">
        <f t="shared" si="1"/>
        <v>77</v>
      </c>
      <c r="E79" s="1">
        <v>42003</v>
      </c>
      <c r="F79">
        <f>J78+piastek6[[#This Row],[Ton kostak]]</f>
        <v>229</v>
      </c>
      <c r="G79">
        <f>K78+piastek6[[#This Row],[Ton orzech]]</f>
        <v>457</v>
      </c>
      <c r="H79">
        <f>L78+piastek6[[#This Row],[Ton mial]]</f>
        <v>171</v>
      </c>
      <c r="I79" t="str">
        <f>IF(piastek6[[#This Row],[mag koskta przed]] &lt; $P$1,IF(piastek6[[#This Row],[mag orzech przed]]&lt;$P$2, IF(piastek6[[#This Row],[mag mial przed]] &lt;$P$3, "-", "mial"), "orzech"),"kostka")</f>
        <v>kostka</v>
      </c>
      <c r="J79">
        <f>IF(piastek6[[#This Row],[Typ spalania]] = "kostka", piastek6[[#This Row],[mag koskta przed]]-$P$1, piastek6[[#This Row],[mag koskta przed]])</f>
        <v>29</v>
      </c>
      <c r="K79">
        <f>IF(piastek6[[#This Row],[Typ spalania]] = "orzech", piastek6[[#This Row],[mag orzech przed]]-$P$2, piastek6[[#This Row],[mag orzech przed]])</f>
        <v>457</v>
      </c>
      <c r="L79">
        <f>IF(piastek6[[#This Row],[Typ spalania]] = "mial", piastek6[[#This Row],[mag mial przed]]-$P$3, piastek6[[#This Row],[mag mial przed]])</f>
        <v>171</v>
      </c>
    </row>
    <row r="80" spans="1:12" x14ac:dyDescent="0.45">
      <c r="A80">
        <v>45</v>
      </c>
      <c r="B80">
        <v>154</v>
      </c>
      <c r="C80">
        <v>0</v>
      </c>
      <c r="D80">
        <f t="shared" si="1"/>
        <v>78</v>
      </c>
      <c r="E80" s="1">
        <v>42004</v>
      </c>
      <c r="F80">
        <f>J79+piastek6[[#This Row],[Ton kostak]]</f>
        <v>74</v>
      </c>
      <c r="G80">
        <f>K79+piastek6[[#This Row],[Ton orzech]]</f>
        <v>611</v>
      </c>
      <c r="H80">
        <f>L79+piastek6[[#This Row],[Ton mial]]</f>
        <v>171</v>
      </c>
      <c r="I80" t="str">
        <f>IF(piastek6[[#This Row],[mag koskta przed]] &lt; $P$1,IF(piastek6[[#This Row],[mag orzech przed]]&lt;$P$2, IF(piastek6[[#This Row],[mag mial przed]] &lt;$P$3, "-", "mial"), "orzech"),"kostka")</f>
        <v>orzech</v>
      </c>
      <c r="J80">
        <f>IF(piastek6[[#This Row],[Typ spalania]] = "kostka", piastek6[[#This Row],[mag koskta przed]]-$P$1, piastek6[[#This Row],[mag koskta przed]])</f>
        <v>74</v>
      </c>
      <c r="K80">
        <f>IF(piastek6[[#This Row],[Typ spalania]] = "orzech", piastek6[[#This Row],[mag orzech przed]]-$P$2, piastek6[[#This Row],[mag orzech przed]])</f>
        <v>351</v>
      </c>
      <c r="L80">
        <f>IF(piastek6[[#This Row],[Typ spalania]] = "mial", piastek6[[#This Row],[mag mial przed]]-$P$3, piastek6[[#This Row],[mag mial przed]])</f>
        <v>171</v>
      </c>
    </row>
    <row r="81" spans="1:12" x14ac:dyDescent="0.45">
      <c r="A81">
        <v>94</v>
      </c>
      <c r="B81">
        <v>120</v>
      </c>
      <c r="C81">
        <v>95</v>
      </c>
      <c r="D81">
        <f t="shared" si="1"/>
        <v>79</v>
      </c>
      <c r="E81" s="1">
        <v>42005</v>
      </c>
      <c r="F81">
        <f>J80+piastek6[[#This Row],[Ton kostak]]</f>
        <v>168</v>
      </c>
      <c r="G81">
        <f>K80+piastek6[[#This Row],[Ton orzech]]</f>
        <v>471</v>
      </c>
      <c r="H81">
        <f>L80+piastek6[[#This Row],[Ton mial]]</f>
        <v>266</v>
      </c>
      <c r="I81" t="str">
        <f>IF(piastek6[[#This Row],[mag koskta przed]] &lt; $P$1,IF(piastek6[[#This Row],[mag orzech przed]]&lt;$P$2, IF(piastek6[[#This Row],[mag mial przed]] &lt;$P$3, "-", "mial"), "orzech"),"kostka")</f>
        <v>orzech</v>
      </c>
      <c r="J81">
        <f>IF(piastek6[[#This Row],[Typ spalania]] = "kostka", piastek6[[#This Row],[mag koskta przed]]-$P$1, piastek6[[#This Row],[mag koskta przed]])</f>
        <v>168</v>
      </c>
      <c r="K81">
        <f>IF(piastek6[[#This Row],[Typ spalania]] = "orzech", piastek6[[#This Row],[mag orzech przed]]-$P$2, piastek6[[#This Row],[mag orzech przed]])</f>
        <v>211</v>
      </c>
      <c r="L81">
        <f>IF(piastek6[[#This Row],[Typ spalania]] = "mial", piastek6[[#This Row],[mag mial przed]]-$P$3, piastek6[[#This Row],[mag mial przed]])</f>
        <v>266</v>
      </c>
    </row>
    <row r="82" spans="1:12" x14ac:dyDescent="0.45">
      <c r="A82">
        <v>12</v>
      </c>
      <c r="B82">
        <v>5</v>
      </c>
      <c r="C82">
        <v>42</v>
      </c>
      <c r="D82">
        <f t="shared" si="1"/>
        <v>80</v>
      </c>
      <c r="E82" s="1">
        <v>42006</v>
      </c>
      <c r="F82">
        <f>J81+piastek6[[#This Row],[Ton kostak]]</f>
        <v>180</v>
      </c>
      <c r="G82">
        <f>K81+piastek6[[#This Row],[Ton orzech]]</f>
        <v>216</v>
      </c>
      <c r="H82">
        <f>L81+piastek6[[#This Row],[Ton mial]]</f>
        <v>308</v>
      </c>
      <c r="I82" t="str">
        <f>IF(piastek6[[#This Row],[mag koskta przed]] &lt; $P$1,IF(piastek6[[#This Row],[mag orzech przed]]&lt;$P$2, IF(piastek6[[#This Row],[mag mial przed]] &lt;$P$3, "-", "mial"), "orzech"),"kostka")</f>
        <v>-</v>
      </c>
      <c r="J82">
        <f>IF(piastek6[[#This Row],[Typ spalania]] = "kostka", piastek6[[#This Row],[mag koskta przed]]-$P$1, piastek6[[#This Row],[mag koskta przed]])</f>
        <v>180</v>
      </c>
      <c r="K82">
        <f>IF(piastek6[[#This Row],[Typ spalania]] = "orzech", piastek6[[#This Row],[mag orzech przed]]-$P$2, piastek6[[#This Row],[mag orzech przed]])</f>
        <v>216</v>
      </c>
      <c r="L82">
        <f>IF(piastek6[[#This Row],[Typ spalania]] = "mial", piastek6[[#This Row],[mag mial przed]]-$P$3, piastek6[[#This Row],[mag mial przed]])</f>
        <v>308</v>
      </c>
    </row>
    <row r="83" spans="1:12" x14ac:dyDescent="0.45">
      <c r="A83">
        <v>80</v>
      </c>
      <c r="B83">
        <v>170</v>
      </c>
      <c r="C83">
        <v>96</v>
      </c>
      <c r="D83">
        <f t="shared" si="1"/>
        <v>81</v>
      </c>
      <c r="E83" s="1">
        <v>42007</v>
      </c>
      <c r="F83">
        <f>J82+piastek6[[#This Row],[Ton kostak]]</f>
        <v>260</v>
      </c>
      <c r="G83">
        <f>K82+piastek6[[#This Row],[Ton orzech]]</f>
        <v>386</v>
      </c>
      <c r="H83">
        <f>L82+piastek6[[#This Row],[Ton mial]]</f>
        <v>404</v>
      </c>
      <c r="I83" t="str">
        <f>IF(piastek6[[#This Row],[mag koskta przed]] &lt; $P$1,IF(piastek6[[#This Row],[mag orzech przed]]&lt;$P$2, IF(piastek6[[#This Row],[mag mial przed]] &lt;$P$3, "-", "mial"), "orzech"),"kostka")</f>
        <v>kostka</v>
      </c>
      <c r="J83">
        <f>IF(piastek6[[#This Row],[Typ spalania]] = "kostka", piastek6[[#This Row],[mag koskta przed]]-$P$1, piastek6[[#This Row],[mag koskta przed]])</f>
        <v>60</v>
      </c>
      <c r="K83">
        <f>IF(piastek6[[#This Row],[Typ spalania]] = "orzech", piastek6[[#This Row],[mag orzech przed]]-$P$2, piastek6[[#This Row],[mag orzech przed]])</f>
        <v>386</v>
      </c>
      <c r="L83">
        <f>IF(piastek6[[#This Row],[Typ spalania]] = "mial", piastek6[[#This Row],[mag mial przed]]-$P$3, piastek6[[#This Row],[mag mial przed]])</f>
        <v>404</v>
      </c>
    </row>
    <row r="84" spans="1:12" x14ac:dyDescent="0.45">
      <c r="A84">
        <v>80</v>
      </c>
      <c r="B84">
        <v>10</v>
      </c>
      <c r="C84">
        <v>30</v>
      </c>
      <c r="D84">
        <f t="shared" si="1"/>
        <v>82</v>
      </c>
      <c r="E84" s="1">
        <v>42008</v>
      </c>
      <c r="F84">
        <f>J83+piastek6[[#This Row],[Ton kostak]]</f>
        <v>140</v>
      </c>
      <c r="G84">
        <f>K83+piastek6[[#This Row],[Ton orzech]]</f>
        <v>396</v>
      </c>
      <c r="H84">
        <f>L83+piastek6[[#This Row],[Ton mial]]</f>
        <v>434</v>
      </c>
      <c r="I84" t="str">
        <f>IF(piastek6[[#This Row],[mag koskta przed]] &lt; $P$1,IF(piastek6[[#This Row],[mag orzech przed]]&lt;$P$2, IF(piastek6[[#This Row],[mag mial przed]] &lt;$P$3, "-", "mial"), "orzech"),"kostka")</f>
        <v>orzech</v>
      </c>
      <c r="J84">
        <f>IF(piastek6[[#This Row],[Typ spalania]] = "kostka", piastek6[[#This Row],[mag koskta przed]]-$P$1, piastek6[[#This Row],[mag koskta przed]])</f>
        <v>140</v>
      </c>
      <c r="K84">
        <f>IF(piastek6[[#This Row],[Typ spalania]] = "orzech", piastek6[[#This Row],[mag orzech przed]]-$P$2, piastek6[[#This Row],[mag orzech przed]])</f>
        <v>136</v>
      </c>
      <c r="L84">
        <f>IF(piastek6[[#This Row],[Typ spalania]] = "mial", piastek6[[#This Row],[mag mial przed]]-$P$3, piastek6[[#This Row],[mag mial przed]])</f>
        <v>434</v>
      </c>
    </row>
    <row r="85" spans="1:12" x14ac:dyDescent="0.45">
      <c r="A85">
        <v>90</v>
      </c>
      <c r="B85">
        <v>80</v>
      </c>
      <c r="C85">
        <v>31</v>
      </c>
      <c r="D85">
        <f t="shared" si="1"/>
        <v>83</v>
      </c>
      <c r="E85" s="1">
        <v>42009</v>
      </c>
      <c r="F85">
        <f>J84+piastek6[[#This Row],[Ton kostak]]</f>
        <v>230</v>
      </c>
      <c r="G85">
        <f>K84+piastek6[[#This Row],[Ton orzech]]</f>
        <v>216</v>
      </c>
      <c r="H85">
        <f>L84+piastek6[[#This Row],[Ton mial]]</f>
        <v>465</v>
      </c>
      <c r="I85" t="str">
        <f>IF(piastek6[[#This Row],[mag koskta przed]] &lt; $P$1,IF(piastek6[[#This Row],[mag orzech przed]]&lt;$P$2, IF(piastek6[[#This Row],[mag mial przed]] &lt;$P$3, "-", "mial"), "orzech"),"kostka")</f>
        <v>kostka</v>
      </c>
      <c r="J85">
        <f>IF(piastek6[[#This Row],[Typ spalania]] = "kostka", piastek6[[#This Row],[mag koskta przed]]-$P$1, piastek6[[#This Row],[mag koskta przed]])</f>
        <v>30</v>
      </c>
      <c r="K85">
        <f>IF(piastek6[[#This Row],[Typ spalania]] = "orzech", piastek6[[#This Row],[mag orzech przed]]-$P$2, piastek6[[#This Row],[mag orzech przed]])</f>
        <v>216</v>
      </c>
      <c r="L85">
        <f>IF(piastek6[[#This Row],[Typ spalania]] = "mial", piastek6[[#This Row],[mag mial przed]]-$P$3, piastek6[[#This Row],[mag mial przed]])</f>
        <v>465</v>
      </c>
    </row>
    <row r="86" spans="1:12" x14ac:dyDescent="0.45">
      <c r="A86">
        <v>130</v>
      </c>
      <c r="B86">
        <v>163</v>
      </c>
      <c r="C86">
        <v>92</v>
      </c>
      <c r="D86">
        <f t="shared" si="1"/>
        <v>84</v>
      </c>
      <c r="E86" s="1">
        <v>42010</v>
      </c>
      <c r="F86">
        <f>J85+piastek6[[#This Row],[Ton kostak]]</f>
        <v>160</v>
      </c>
      <c r="G86">
        <f>K85+piastek6[[#This Row],[Ton orzech]]</f>
        <v>379</v>
      </c>
      <c r="H86">
        <f>L85+piastek6[[#This Row],[Ton mial]]</f>
        <v>557</v>
      </c>
      <c r="I86" t="str">
        <f>IF(piastek6[[#This Row],[mag koskta przed]] &lt; $P$1,IF(piastek6[[#This Row],[mag orzech przed]]&lt;$P$2, IF(piastek6[[#This Row],[mag mial przed]] &lt;$P$3, "-", "mial"), "orzech"),"kostka")</f>
        <v>orzech</v>
      </c>
      <c r="J86">
        <f>IF(piastek6[[#This Row],[Typ spalania]] = "kostka", piastek6[[#This Row],[mag koskta przed]]-$P$1, piastek6[[#This Row],[mag koskta przed]])</f>
        <v>160</v>
      </c>
      <c r="K86">
        <f>IF(piastek6[[#This Row],[Typ spalania]] = "orzech", piastek6[[#This Row],[mag orzech przed]]-$P$2, piastek6[[#This Row],[mag orzech przed]])</f>
        <v>119</v>
      </c>
      <c r="L86">
        <f>IF(piastek6[[#This Row],[Typ spalania]] = "mial", piastek6[[#This Row],[mag mial przed]]-$P$3, piastek6[[#This Row],[mag mial przed]])</f>
        <v>557</v>
      </c>
    </row>
    <row r="87" spans="1:12" x14ac:dyDescent="0.45">
      <c r="A87">
        <v>54</v>
      </c>
      <c r="B87">
        <v>7</v>
      </c>
      <c r="C87">
        <v>79</v>
      </c>
      <c r="D87">
        <f t="shared" si="1"/>
        <v>85</v>
      </c>
      <c r="E87" s="1">
        <v>42011</v>
      </c>
      <c r="F87">
        <f>J86+piastek6[[#This Row],[Ton kostak]]</f>
        <v>214</v>
      </c>
      <c r="G87">
        <f>K86+piastek6[[#This Row],[Ton orzech]]</f>
        <v>126</v>
      </c>
      <c r="H87">
        <f>L86+piastek6[[#This Row],[Ton mial]]</f>
        <v>636</v>
      </c>
      <c r="I87" t="str">
        <f>IF(piastek6[[#This Row],[mag koskta przed]] &lt; $P$1,IF(piastek6[[#This Row],[mag orzech przed]]&lt;$P$2, IF(piastek6[[#This Row],[mag mial przed]] &lt;$P$3, "-", "mial"), "orzech"),"kostka")</f>
        <v>kostka</v>
      </c>
      <c r="J87">
        <f>IF(piastek6[[#This Row],[Typ spalania]] = "kostka", piastek6[[#This Row],[mag koskta przed]]-$P$1, piastek6[[#This Row],[mag koskta przed]])</f>
        <v>14</v>
      </c>
      <c r="K87">
        <f>IF(piastek6[[#This Row],[Typ spalania]] = "orzech", piastek6[[#This Row],[mag orzech przed]]-$P$2, piastek6[[#This Row],[mag orzech przed]])</f>
        <v>126</v>
      </c>
      <c r="L87">
        <f>IF(piastek6[[#This Row],[Typ spalania]] = "mial", piastek6[[#This Row],[mag mial przed]]-$P$3, piastek6[[#This Row],[mag mial przed]])</f>
        <v>636</v>
      </c>
    </row>
    <row r="88" spans="1:12" x14ac:dyDescent="0.45">
      <c r="A88">
        <v>88</v>
      </c>
      <c r="B88">
        <v>125</v>
      </c>
      <c r="C88">
        <v>97</v>
      </c>
      <c r="D88">
        <f t="shared" si="1"/>
        <v>86</v>
      </c>
      <c r="E88" s="1">
        <v>42012</v>
      </c>
      <c r="F88">
        <f>J87+piastek6[[#This Row],[Ton kostak]]</f>
        <v>102</v>
      </c>
      <c r="G88">
        <f>K87+piastek6[[#This Row],[Ton orzech]]</f>
        <v>251</v>
      </c>
      <c r="H88">
        <f>L87+piastek6[[#This Row],[Ton mial]]</f>
        <v>733</v>
      </c>
      <c r="I88" t="str">
        <f>IF(piastek6[[#This Row],[mag koskta przed]] &lt; $P$1,IF(piastek6[[#This Row],[mag orzech przed]]&lt;$P$2, IF(piastek6[[#This Row],[mag mial przed]] &lt;$P$3, "-", "mial"), "orzech"),"kostka")</f>
        <v>mial</v>
      </c>
      <c r="J88">
        <f>IF(piastek6[[#This Row],[Typ spalania]] = "kostka", piastek6[[#This Row],[mag koskta przed]]-$P$1, piastek6[[#This Row],[mag koskta przed]])</f>
        <v>102</v>
      </c>
      <c r="K88">
        <f>IF(piastek6[[#This Row],[Typ spalania]] = "orzech", piastek6[[#This Row],[mag orzech przed]]-$P$2, piastek6[[#This Row],[mag orzech przed]])</f>
        <v>251</v>
      </c>
      <c r="L88">
        <f>IF(piastek6[[#This Row],[Typ spalania]] = "mial", piastek6[[#This Row],[mag mial przed]]-$P$3, piastek6[[#This Row],[mag mial przed]])</f>
        <v>413</v>
      </c>
    </row>
    <row r="89" spans="1:12" x14ac:dyDescent="0.45">
      <c r="A89">
        <v>83</v>
      </c>
      <c r="B89">
        <v>85</v>
      </c>
      <c r="C89">
        <v>99</v>
      </c>
      <c r="D89">
        <f t="shared" si="1"/>
        <v>87</v>
      </c>
      <c r="E89" s="1">
        <v>42013</v>
      </c>
      <c r="F89">
        <f>J88+piastek6[[#This Row],[Ton kostak]]</f>
        <v>185</v>
      </c>
      <c r="G89">
        <f>K88+piastek6[[#This Row],[Ton orzech]]</f>
        <v>336</v>
      </c>
      <c r="H89">
        <f>L88+piastek6[[#This Row],[Ton mial]]</f>
        <v>512</v>
      </c>
      <c r="I89" t="str">
        <f>IF(piastek6[[#This Row],[mag koskta przed]] &lt; $P$1,IF(piastek6[[#This Row],[mag orzech przed]]&lt;$P$2, IF(piastek6[[#This Row],[mag mial przed]] &lt;$P$3, "-", "mial"), "orzech"),"kostka")</f>
        <v>orzech</v>
      </c>
      <c r="J89">
        <f>IF(piastek6[[#This Row],[Typ spalania]] = "kostka", piastek6[[#This Row],[mag koskta przed]]-$P$1, piastek6[[#This Row],[mag koskta przed]])</f>
        <v>185</v>
      </c>
      <c r="K89">
        <f>IF(piastek6[[#This Row],[Typ spalania]] = "orzech", piastek6[[#This Row],[mag orzech przed]]-$P$2, piastek6[[#This Row],[mag orzech przed]])</f>
        <v>76</v>
      </c>
      <c r="L89">
        <f>IF(piastek6[[#This Row],[Typ spalania]] = "mial", piastek6[[#This Row],[mag mial przed]]-$P$3, piastek6[[#This Row],[mag mial przed]])</f>
        <v>512</v>
      </c>
    </row>
    <row r="90" spans="1:12" x14ac:dyDescent="0.45">
      <c r="A90">
        <v>139</v>
      </c>
      <c r="B90">
        <v>155</v>
      </c>
      <c r="C90">
        <v>11</v>
      </c>
      <c r="D90">
        <f t="shared" si="1"/>
        <v>88</v>
      </c>
      <c r="E90" s="1">
        <v>42014</v>
      </c>
      <c r="F90">
        <f>J89+piastek6[[#This Row],[Ton kostak]]</f>
        <v>324</v>
      </c>
      <c r="G90">
        <f>K89+piastek6[[#This Row],[Ton orzech]]</f>
        <v>231</v>
      </c>
      <c r="H90">
        <f>L89+piastek6[[#This Row],[Ton mial]]</f>
        <v>523</v>
      </c>
      <c r="I90" t="str">
        <f>IF(piastek6[[#This Row],[mag koskta przed]] &lt; $P$1,IF(piastek6[[#This Row],[mag orzech przed]]&lt;$P$2, IF(piastek6[[#This Row],[mag mial przed]] &lt;$P$3, "-", "mial"), "orzech"),"kostka")</f>
        <v>kostka</v>
      </c>
      <c r="J90">
        <f>IF(piastek6[[#This Row],[Typ spalania]] = "kostka", piastek6[[#This Row],[mag koskta przed]]-$P$1, piastek6[[#This Row],[mag koskta przed]])</f>
        <v>124</v>
      </c>
      <c r="K90">
        <f>IF(piastek6[[#This Row],[Typ spalania]] = "orzech", piastek6[[#This Row],[mag orzech przed]]-$P$2, piastek6[[#This Row],[mag orzech przed]])</f>
        <v>231</v>
      </c>
      <c r="L90">
        <f>IF(piastek6[[#This Row],[Typ spalania]] = "mial", piastek6[[#This Row],[mag mial przed]]-$P$3, piastek6[[#This Row],[mag mial przed]])</f>
        <v>523</v>
      </c>
    </row>
    <row r="91" spans="1:12" x14ac:dyDescent="0.45">
      <c r="A91">
        <v>82</v>
      </c>
      <c r="B91">
        <v>43</v>
      </c>
      <c r="C91">
        <v>93</v>
      </c>
      <c r="D91">
        <f t="shared" si="1"/>
        <v>89</v>
      </c>
      <c r="E91" s="1">
        <v>42015</v>
      </c>
      <c r="F91">
        <f>J90+piastek6[[#This Row],[Ton kostak]]</f>
        <v>206</v>
      </c>
      <c r="G91">
        <f>K90+piastek6[[#This Row],[Ton orzech]]</f>
        <v>274</v>
      </c>
      <c r="H91">
        <f>L90+piastek6[[#This Row],[Ton mial]]</f>
        <v>616</v>
      </c>
      <c r="I91" t="str">
        <f>IF(piastek6[[#This Row],[mag koskta przed]] &lt; $P$1,IF(piastek6[[#This Row],[mag orzech przed]]&lt;$P$2, IF(piastek6[[#This Row],[mag mial przed]] &lt;$P$3, "-", "mial"), "orzech"),"kostka")</f>
        <v>kostka</v>
      </c>
      <c r="J91">
        <f>IF(piastek6[[#This Row],[Typ spalania]] = "kostka", piastek6[[#This Row],[mag koskta przed]]-$P$1, piastek6[[#This Row],[mag koskta przed]])</f>
        <v>6</v>
      </c>
      <c r="K91">
        <f>IF(piastek6[[#This Row],[Typ spalania]] = "orzech", piastek6[[#This Row],[mag orzech przed]]-$P$2, piastek6[[#This Row],[mag orzech przed]])</f>
        <v>274</v>
      </c>
      <c r="L91">
        <f>IF(piastek6[[#This Row],[Typ spalania]] = "mial", piastek6[[#This Row],[mag mial przed]]-$P$3, piastek6[[#This Row],[mag mial przed]])</f>
        <v>616</v>
      </c>
    </row>
    <row r="92" spans="1:12" x14ac:dyDescent="0.45">
      <c r="A92">
        <v>23</v>
      </c>
      <c r="B92">
        <v>40</v>
      </c>
      <c r="C92">
        <v>83</v>
      </c>
      <c r="D92">
        <f t="shared" si="1"/>
        <v>90</v>
      </c>
      <c r="E92" s="1">
        <v>42016</v>
      </c>
      <c r="F92">
        <f>J91+piastek6[[#This Row],[Ton kostak]]</f>
        <v>29</v>
      </c>
      <c r="G92">
        <f>K91+piastek6[[#This Row],[Ton orzech]]</f>
        <v>314</v>
      </c>
      <c r="H92">
        <f>L91+piastek6[[#This Row],[Ton mial]]</f>
        <v>699</v>
      </c>
      <c r="I92" t="str">
        <f>IF(piastek6[[#This Row],[mag koskta przed]] &lt; $P$1,IF(piastek6[[#This Row],[mag orzech przed]]&lt;$P$2, IF(piastek6[[#This Row],[mag mial przed]] &lt;$P$3, "-", "mial"), "orzech"),"kostka")</f>
        <v>orzech</v>
      </c>
      <c r="J92">
        <f>IF(piastek6[[#This Row],[Typ spalania]] = "kostka", piastek6[[#This Row],[mag koskta przed]]-$P$1, piastek6[[#This Row],[mag koskta przed]])</f>
        <v>29</v>
      </c>
      <c r="K92">
        <f>IF(piastek6[[#This Row],[Typ spalania]] = "orzech", piastek6[[#This Row],[mag orzech przed]]-$P$2, piastek6[[#This Row],[mag orzech przed]])</f>
        <v>54</v>
      </c>
      <c r="L92">
        <f>IF(piastek6[[#This Row],[Typ spalania]] = "mial", piastek6[[#This Row],[mag mial przed]]-$P$3, piastek6[[#This Row],[mag mial przed]])</f>
        <v>699</v>
      </c>
    </row>
    <row r="93" spans="1:12" x14ac:dyDescent="0.45">
      <c r="A93">
        <v>118</v>
      </c>
      <c r="B93">
        <v>165</v>
      </c>
      <c r="C93">
        <v>56</v>
      </c>
      <c r="D93">
        <f t="shared" si="1"/>
        <v>91</v>
      </c>
      <c r="E93" s="1">
        <v>42017</v>
      </c>
      <c r="F93">
        <f>J92+piastek6[[#This Row],[Ton kostak]]</f>
        <v>147</v>
      </c>
      <c r="G93">
        <f>K92+piastek6[[#This Row],[Ton orzech]]</f>
        <v>219</v>
      </c>
      <c r="H93">
        <f>L92+piastek6[[#This Row],[Ton mial]]</f>
        <v>755</v>
      </c>
      <c r="I93" t="str">
        <f>IF(piastek6[[#This Row],[mag koskta przed]] &lt; $P$1,IF(piastek6[[#This Row],[mag orzech przed]]&lt;$P$2, IF(piastek6[[#This Row],[mag mial przed]] &lt;$P$3, "-", "mial"), "orzech"),"kostka")</f>
        <v>mial</v>
      </c>
      <c r="J93">
        <f>IF(piastek6[[#This Row],[Typ spalania]] = "kostka", piastek6[[#This Row],[mag koskta przed]]-$P$1, piastek6[[#This Row],[mag koskta przed]])</f>
        <v>147</v>
      </c>
      <c r="K93">
        <f>IF(piastek6[[#This Row],[Typ spalania]] = "orzech", piastek6[[#This Row],[mag orzech przed]]-$P$2, piastek6[[#This Row],[mag orzech przed]])</f>
        <v>219</v>
      </c>
      <c r="L93">
        <f>IF(piastek6[[#This Row],[Typ spalania]] = "mial", piastek6[[#This Row],[mag mial przed]]-$P$3, piastek6[[#This Row],[mag mial przed]])</f>
        <v>435</v>
      </c>
    </row>
    <row r="94" spans="1:12" x14ac:dyDescent="0.45">
      <c r="A94">
        <v>59</v>
      </c>
      <c r="B94">
        <v>35</v>
      </c>
      <c r="C94">
        <v>17</v>
      </c>
      <c r="D94">
        <f t="shared" si="1"/>
        <v>92</v>
      </c>
      <c r="E94" s="1">
        <v>42018</v>
      </c>
      <c r="F94">
        <f>J93+piastek6[[#This Row],[Ton kostak]]</f>
        <v>206</v>
      </c>
      <c r="G94">
        <f>K93+piastek6[[#This Row],[Ton orzech]]</f>
        <v>254</v>
      </c>
      <c r="H94">
        <f>L93+piastek6[[#This Row],[Ton mial]]</f>
        <v>452</v>
      </c>
      <c r="I94" t="str">
        <f>IF(piastek6[[#This Row],[mag koskta przed]] &lt; $P$1,IF(piastek6[[#This Row],[mag orzech przed]]&lt;$P$2, IF(piastek6[[#This Row],[mag mial przed]] &lt;$P$3, "-", "mial"), "orzech"),"kostka")</f>
        <v>kostka</v>
      </c>
      <c r="J94">
        <f>IF(piastek6[[#This Row],[Typ spalania]] = "kostka", piastek6[[#This Row],[mag koskta przed]]-$P$1, piastek6[[#This Row],[mag koskta przed]])</f>
        <v>6</v>
      </c>
      <c r="K94">
        <f>IF(piastek6[[#This Row],[Typ spalania]] = "orzech", piastek6[[#This Row],[mag orzech przed]]-$P$2, piastek6[[#This Row],[mag orzech przed]])</f>
        <v>254</v>
      </c>
      <c r="L94">
        <f>IF(piastek6[[#This Row],[Typ spalania]] = "mial", piastek6[[#This Row],[mag mial przed]]-$P$3, piastek6[[#This Row],[mag mial przed]])</f>
        <v>452</v>
      </c>
    </row>
    <row r="95" spans="1:12" x14ac:dyDescent="0.45">
      <c r="A95">
        <v>127</v>
      </c>
      <c r="B95">
        <v>58</v>
      </c>
      <c r="C95">
        <v>39</v>
      </c>
      <c r="D95">
        <f t="shared" si="1"/>
        <v>93</v>
      </c>
      <c r="E95" s="1">
        <v>42019</v>
      </c>
      <c r="F95">
        <f>J94+piastek6[[#This Row],[Ton kostak]]</f>
        <v>133</v>
      </c>
      <c r="G95">
        <f>K94+piastek6[[#This Row],[Ton orzech]]</f>
        <v>312</v>
      </c>
      <c r="H95">
        <f>L94+piastek6[[#This Row],[Ton mial]]</f>
        <v>491</v>
      </c>
      <c r="I95" t="str">
        <f>IF(piastek6[[#This Row],[mag koskta przed]] &lt; $P$1,IF(piastek6[[#This Row],[mag orzech przed]]&lt;$P$2, IF(piastek6[[#This Row],[mag mial przed]] &lt;$P$3, "-", "mial"), "orzech"),"kostka")</f>
        <v>orzech</v>
      </c>
      <c r="J95">
        <f>IF(piastek6[[#This Row],[Typ spalania]] = "kostka", piastek6[[#This Row],[mag koskta przed]]-$P$1, piastek6[[#This Row],[mag koskta przed]])</f>
        <v>133</v>
      </c>
      <c r="K95">
        <f>IF(piastek6[[#This Row],[Typ spalania]] = "orzech", piastek6[[#This Row],[mag orzech przed]]-$P$2, piastek6[[#This Row],[mag orzech przed]])</f>
        <v>52</v>
      </c>
      <c r="L95">
        <f>IF(piastek6[[#This Row],[Typ spalania]] = "mial", piastek6[[#This Row],[mag mial przed]]-$P$3, piastek6[[#This Row],[mag mial przed]])</f>
        <v>491</v>
      </c>
    </row>
    <row r="96" spans="1:12" x14ac:dyDescent="0.45">
      <c r="A96">
        <v>121</v>
      </c>
      <c r="B96">
        <v>175</v>
      </c>
      <c r="C96">
        <v>77</v>
      </c>
      <c r="D96">
        <f t="shared" si="1"/>
        <v>94</v>
      </c>
      <c r="E96" s="1">
        <v>42020</v>
      </c>
      <c r="F96">
        <f>J95+piastek6[[#This Row],[Ton kostak]]</f>
        <v>254</v>
      </c>
      <c r="G96">
        <f>K95+piastek6[[#This Row],[Ton orzech]]</f>
        <v>227</v>
      </c>
      <c r="H96">
        <f>L95+piastek6[[#This Row],[Ton mial]]</f>
        <v>568</v>
      </c>
      <c r="I96" t="str">
        <f>IF(piastek6[[#This Row],[mag koskta przed]] &lt; $P$1,IF(piastek6[[#This Row],[mag orzech przed]]&lt;$P$2, IF(piastek6[[#This Row],[mag mial przed]] &lt;$P$3, "-", "mial"), "orzech"),"kostka")</f>
        <v>kostka</v>
      </c>
      <c r="J96">
        <f>IF(piastek6[[#This Row],[Typ spalania]] = "kostka", piastek6[[#This Row],[mag koskta przed]]-$P$1, piastek6[[#This Row],[mag koskta przed]])</f>
        <v>54</v>
      </c>
      <c r="K96">
        <f>IF(piastek6[[#This Row],[Typ spalania]] = "orzech", piastek6[[#This Row],[mag orzech przed]]-$P$2, piastek6[[#This Row],[mag orzech przed]])</f>
        <v>227</v>
      </c>
      <c r="L96">
        <f>IF(piastek6[[#This Row],[Typ spalania]] = "mial", piastek6[[#This Row],[mag mial przed]]-$P$3, piastek6[[#This Row],[mag mial przed]])</f>
        <v>568</v>
      </c>
    </row>
    <row r="97" spans="1:12" x14ac:dyDescent="0.45">
      <c r="A97">
        <v>80</v>
      </c>
      <c r="B97">
        <v>101</v>
      </c>
      <c r="C97">
        <v>3</v>
      </c>
      <c r="D97">
        <f t="shared" si="1"/>
        <v>95</v>
      </c>
      <c r="E97" s="1">
        <v>42021</v>
      </c>
      <c r="F97">
        <f>J96+piastek6[[#This Row],[Ton kostak]]</f>
        <v>134</v>
      </c>
      <c r="G97">
        <f>K96+piastek6[[#This Row],[Ton orzech]]</f>
        <v>328</v>
      </c>
      <c r="H97">
        <f>L96+piastek6[[#This Row],[Ton mial]]</f>
        <v>571</v>
      </c>
      <c r="I97" t="str">
        <f>IF(piastek6[[#This Row],[mag koskta przed]] &lt; $P$1,IF(piastek6[[#This Row],[mag orzech przed]]&lt;$P$2, IF(piastek6[[#This Row],[mag mial przed]] &lt;$P$3, "-", "mial"), "orzech"),"kostka")</f>
        <v>orzech</v>
      </c>
      <c r="J97">
        <f>IF(piastek6[[#This Row],[Typ spalania]] = "kostka", piastek6[[#This Row],[mag koskta przed]]-$P$1, piastek6[[#This Row],[mag koskta przed]])</f>
        <v>134</v>
      </c>
      <c r="K97">
        <f>IF(piastek6[[#This Row],[Typ spalania]] = "orzech", piastek6[[#This Row],[mag orzech przed]]-$P$2, piastek6[[#This Row],[mag orzech przed]])</f>
        <v>68</v>
      </c>
      <c r="L97">
        <f>IF(piastek6[[#This Row],[Typ spalania]] = "mial", piastek6[[#This Row],[mag mial przed]]-$P$3, piastek6[[#This Row],[mag mial przed]])</f>
        <v>571</v>
      </c>
    </row>
    <row r="98" spans="1:12" x14ac:dyDescent="0.45">
      <c r="A98">
        <v>189</v>
      </c>
      <c r="B98">
        <v>161</v>
      </c>
      <c r="C98">
        <v>53</v>
      </c>
      <c r="D98">
        <f t="shared" si="1"/>
        <v>96</v>
      </c>
      <c r="E98" s="1">
        <v>42022</v>
      </c>
      <c r="F98">
        <f>J97+piastek6[[#This Row],[Ton kostak]]</f>
        <v>323</v>
      </c>
      <c r="G98">
        <f>K97+piastek6[[#This Row],[Ton orzech]]</f>
        <v>229</v>
      </c>
      <c r="H98">
        <f>L97+piastek6[[#This Row],[Ton mial]]</f>
        <v>624</v>
      </c>
      <c r="I98" t="str">
        <f>IF(piastek6[[#This Row],[mag koskta przed]] &lt; $P$1,IF(piastek6[[#This Row],[mag orzech przed]]&lt;$P$2, IF(piastek6[[#This Row],[mag mial przed]] &lt;$P$3, "-", "mial"), "orzech"),"kostka")</f>
        <v>kostka</v>
      </c>
      <c r="J98">
        <f>IF(piastek6[[#This Row],[Typ spalania]] = "kostka", piastek6[[#This Row],[mag koskta przed]]-$P$1, piastek6[[#This Row],[mag koskta przed]])</f>
        <v>123</v>
      </c>
      <c r="K98">
        <f>IF(piastek6[[#This Row],[Typ spalania]] = "orzech", piastek6[[#This Row],[mag orzech przed]]-$P$2, piastek6[[#This Row],[mag orzech przed]])</f>
        <v>229</v>
      </c>
      <c r="L98">
        <f>IF(piastek6[[#This Row],[Typ spalania]] = "mial", piastek6[[#This Row],[mag mial przed]]-$P$3, piastek6[[#This Row],[mag mial przed]])</f>
        <v>624</v>
      </c>
    </row>
    <row r="99" spans="1:12" x14ac:dyDescent="0.45">
      <c r="A99">
        <v>18</v>
      </c>
      <c r="B99">
        <v>61</v>
      </c>
      <c r="C99">
        <v>19</v>
      </c>
      <c r="D99">
        <f t="shared" si="1"/>
        <v>97</v>
      </c>
      <c r="E99" s="1">
        <v>42023</v>
      </c>
      <c r="F99">
        <f>J98+piastek6[[#This Row],[Ton kostak]]</f>
        <v>141</v>
      </c>
      <c r="G99">
        <f>K98+piastek6[[#This Row],[Ton orzech]]</f>
        <v>290</v>
      </c>
      <c r="H99">
        <f>L98+piastek6[[#This Row],[Ton mial]]</f>
        <v>643</v>
      </c>
      <c r="I99" t="str">
        <f>IF(piastek6[[#This Row],[mag koskta przed]] &lt; $P$1,IF(piastek6[[#This Row],[mag orzech przed]]&lt;$P$2, IF(piastek6[[#This Row],[mag mial przed]] &lt;$P$3, "-", "mial"), "orzech"),"kostka")</f>
        <v>orzech</v>
      </c>
      <c r="J99">
        <f>IF(piastek6[[#This Row],[Typ spalania]] = "kostka", piastek6[[#This Row],[mag koskta przed]]-$P$1, piastek6[[#This Row],[mag koskta przed]])</f>
        <v>141</v>
      </c>
      <c r="K99">
        <f>IF(piastek6[[#This Row],[Typ spalania]] = "orzech", piastek6[[#This Row],[mag orzech przed]]-$P$2, piastek6[[#This Row],[mag orzech przed]])</f>
        <v>30</v>
      </c>
      <c r="L99">
        <f>IF(piastek6[[#This Row],[Typ spalania]] = "mial", piastek6[[#This Row],[mag mial przed]]-$P$3, piastek6[[#This Row],[mag mial przed]])</f>
        <v>643</v>
      </c>
    </row>
    <row r="100" spans="1:12" x14ac:dyDescent="0.45">
      <c r="A100">
        <v>68</v>
      </c>
      <c r="B100">
        <v>127</v>
      </c>
      <c r="C100">
        <v>3</v>
      </c>
      <c r="D100">
        <f t="shared" si="1"/>
        <v>98</v>
      </c>
      <c r="E100" s="1">
        <v>42024</v>
      </c>
      <c r="F100">
        <f>J99+piastek6[[#This Row],[Ton kostak]]</f>
        <v>209</v>
      </c>
      <c r="G100">
        <f>K99+piastek6[[#This Row],[Ton orzech]]</f>
        <v>157</v>
      </c>
      <c r="H100">
        <f>L99+piastek6[[#This Row],[Ton mial]]</f>
        <v>646</v>
      </c>
      <c r="I100" t="str">
        <f>IF(piastek6[[#This Row],[mag koskta przed]] &lt; $P$1,IF(piastek6[[#This Row],[mag orzech przed]]&lt;$P$2, IF(piastek6[[#This Row],[mag mial przed]] &lt;$P$3, "-", "mial"), "orzech"),"kostka")</f>
        <v>kostka</v>
      </c>
      <c r="J100">
        <f>IF(piastek6[[#This Row],[Typ spalania]] = "kostka", piastek6[[#This Row],[mag koskta przed]]-$P$1, piastek6[[#This Row],[mag koskta przed]])</f>
        <v>9</v>
      </c>
      <c r="K100">
        <f>IF(piastek6[[#This Row],[Typ spalania]] = "orzech", piastek6[[#This Row],[mag orzech przed]]-$P$2, piastek6[[#This Row],[mag orzech przed]])</f>
        <v>157</v>
      </c>
      <c r="L100">
        <f>IF(piastek6[[#This Row],[Typ spalania]] = "mial", piastek6[[#This Row],[mag mial przed]]-$P$3, piastek6[[#This Row],[mag mial przed]])</f>
        <v>646</v>
      </c>
    </row>
    <row r="101" spans="1:12" x14ac:dyDescent="0.45">
      <c r="A101">
        <v>37</v>
      </c>
      <c r="B101">
        <v>112</v>
      </c>
      <c r="C101">
        <v>68</v>
      </c>
      <c r="D101">
        <f t="shared" si="1"/>
        <v>99</v>
      </c>
      <c r="E101" s="1">
        <v>42025</v>
      </c>
      <c r="F101">
        <f>J100+piastek6[[#This Row],[Ton kostak]]</f>
        <v>46</v>
      </c>
      <c r="G101">
        <f>K100+piastek6[[#This Row],[Ton orzech]]</f>
        <v>269</v>
      </c>
      <c r="H101">
        <f>L100+piastek6[[#This Row],[Ton mial]]</f>
        <v>714</v>
      </c>
      <c r="I101" t="str">
        <f>IF(piastek6[[#This Row],[mag koskta przed]] &lt; $P$1,IF(piastek6[[#This Row],[mag orzech przed]]&lt;$P$2, IF(piastek6[[#This Row],[mag mial przed]] &lt;$P$3, "-", "mial"), "orzech"),"kostka")</f>
        <v>orzech</v>
      </c>
      <c r="J101">
        <f>IF(piastek6[[#This Row],[Typ spalania]] = "kostka", piastek6[[#This Row],[mag koskta przed]]-$P$1, piastek6[[#This Row],[mag koskta przed]])</f>
        <v>46</v>
      </c>
      <c r="K101">
        <f>IF(piastek6[[#This Row],[Typ spalania]] = "orzech", piastek6[[#This Row],[mag orzech przed]]-$P$2, piastek6[[#This Row],[mag orzech przed]])</f>
        <v>9</v>
      </c>
      <c r="L101">
        <f>IF(piastek6[[#This Row],[Typ spalania]] = "mial", piastek6[[#This Row],[mag mial przed]]-$P$3, piastek6[[#This Row],[mag mial przed]])</f>
        <v>714</v>
      </c>
    </row>
    <row r="102" spans="1:12" x14ac:dyDescent="0.45">
      <c r="A102">
        <v>40</v>
      </c>
      <c r="B102">
        <v>140</v>
      </c>
      <c r="C102">
        <v>15</v>
      </c>
      <c r="D102">
        <f t="shared" si="1"/>
        <v>100</v>
      </c>
      <c r="E102" s="1">
        <v>42026</v>
      </c>
      <c r="F102">
        <f>J101+piastek6[[#This Row],[Ton kostak]]</f>
        <v>86</v>
      </c>
      <c r="G102">
        <f>K101+piastek6[[#This Row],[Ton orzech]]</f>
        <v>149</v>
      </c>
      <c r="H102">
        <f>L101+piastek6[[#This Row],[Ton mial]]</f>
        <v>729</v>
      </c>
      <c r="I102" t="str">
        <f>IF(piastek6[[#This Row],[mag koskta przed]] &lt; $P$1,IF(piastek6[[#This Row],[mag orzech przed]]&lt;$P$2, IF(piastek6[[#This Row],[mag mial przed]] &lt;$P$3, "-", "mial"), "orzech"),"kostka")</f>
        <v>mial</v>
      </c>
      <c r="J102">
        <f>IF(piastek6[[#This Row],[Typ spalania]] = "kostka", piastek6[[#This Row],[mag koskta przed]]-$P$1, piastek6[[#This Row],[mag koskta przed]])</f>
        <v>86</v>
      </c>
      <c r="K102">
        <f>IF(piastek6[[#This Row],[Typ spalania]] = "orzech", piastek6[[#This Row],[mag orzech przed]]-$P$2, piastek6[[#This Row],[mag orzech przed]])</f>
        <v>149</v>
      </c>
      <c r="L102">
        <f>IF(piastek6[[#This Row],[Typ spalania]] = "mial", piastek6[[#This Row],[mag mial przed]]-$P$3, piastek6[[#This Row],[mag mial przed]])</f>
        <v>409</v>
      </c>
    </row>
    <row r="103" spans="1:12" x14ac:dyDescent="0.45">
      <c r="A103">
        <v>189</v>
      </c>
      <c r="B103">
        <v>87</v>
      </c>
      <c r="C103">
        <v>64</v>
      </c>
      <c r="D103">
        <f t="shared" si="1"/>
        <v>101</v>
      </c>
      <c r="E103" s="1">
        <v>42027</v>
      </c>
      <c r="F103">
        <f>J102+piastek6[[#This Row],[Ton kostak]]</f>
        <v>275</v>
      </c>
      <c r="G103">
        <f>K102+piastek6[[#This Row],[Ton orzech]]</f>
        <v>236</v>
      </c>
      <c r="H103">
        <f>L102+piastek6[[#This Row],[Ton mial]]</f>
        <v>473</v>
      </c>
      <c r="I103" t="str">
        <f>IF(piastek6[[#This Row],[mag koskta przed]] &lt; $P$1,IF(piastek6[[#This Row],[mag orzech przed]]&lt;$P$2, IF(piastek6[[#This Row],[mag mial przed]] &lt;$P$3, "-", "mial"), "orzech"),"kostka")</f>
        <v>kostka</v>
      </c>
      <c r="J103">
        <f>IF(piastek6[[#This Row],[Typ spalania]] = "kostka", piastek6[[#This Row],[mag koskta przed]]-$P$1, piastek6[[#This Row],[mag koskta przed]])</f>
        <v>75</v>
      </c>
      <c r="K103">
        <f>IF(piastek6[[#This Row],[Typ spalania]] = "orzech", piastek6[[#This Row],[mag orzech przed]]-$P$2, piastek6[[#This Row],[mag orzech przed]])</f>
        <v>236</v>
      </c>
      <c r="L103">
        <f>IF(piastek6[[#This Row],[Typ spalania]] = "mial", piastek6[[#This Row],[mag mial przed]]-$P$3, piastek6[[#This Row],[mag mial przed]])</f>
        <v>473</v>
      </c>
    </row>
    <row r="104" spans="1:12" x14ac:dyDescent="0.45">
      <c r="A104">
        <v>145</v>
      </c>
      <c r="B104">
        <v>18</v>
      </c>
      <c r="C104">
        <v>1</v>
      </c>
      <c r="D104">
        <f t="shared" si="1"/>
        <v>102</v>
      </c>
      <c r="E104" s="1">
        <v>42028</v>
      </c>
      <c r="F104">
        <f>J103+piastek6[[#This Row],[Ton kostak]]</f>
        <v>220</v>
      </c>
      <c r="G104">
        <f>K103+piastek6[[#This Row],[Ton orzech]]</f>
        <v>254</v>
      </c>
      <c r="H104">
        <f>L103+piastek6[[#This Row],[Ton mial]]</f>
        <v>474</v>
      </c>
      <c r="I104" t="str">
        <f>IF(piastek6[[#This Row],[mag koskta przed]] &lt; $P$1,IF(piastek6[[#This Row],[mag orzech przed]]&lt;$P$2, IF(piastek6[[#This Row],[mag mial przed]] &lt;$P$3, "-", "mial"), "orzech"),"kostka")</f>
        <v>kostka</v>
      </c>
      <c r="J104">
        <f>IF(piastek6[[#This Row],[Typ spalania]] = "kostka", piastek6[[#This Row],[mag koskta przed]]-$P$1, piastek6[[#This Row],[mag koskta przed]])</f>
        <v>20</v>
      </c>
      <c r="K104">
        <f>IF(piastek6[[#This Row],[Typ spalania]] = "orzech", piastek6[[#This Row],[mag orzech przed]]-$P$2, piastek6[[#This Row],[mag orzech przed]])</f>
        <v>254</v>
      </c>
      <c r="L104">
        <f>IF(piastek6[[#This Row],[Typ spalania]] = "mial", piastek6[[#This Row],[mag mial przed]]-$P$3, piastek6[[#This Row],[mag mial przed]])</f>
        <v>474</v>
      </c>
    </row>
    <row r="105" spans="1:12" x14ac:dyDescent="0.45">
      <c r="A105">
        <v>148</v>
      </c>
      <c r="B105">
        <v>27</v>
      </c>
      <c r="C105">
        <v>13</v>
      </c>
      <c r="D105">
        <f t="shared" si="1"/>
        <v>103</v>
      </c>
      <c r="E105" s="1">
        <v>42029</v>
      </c>
      <c r="F105">
        <f>J104+piastek6[[#This Row],[Ton kostak]]</f>
        <v>168</v>
      </c>
      <c r="G105">
        <f>K104+piastek6[[#This Row],[Ton orzech]]</f>
        <v>281</v>
      </c>
      <c r="H105">
        <f>L104+piastek6[[#This Row],[Ton mial]]</f>
        <v>487</v>
      </c>
      <c r="I105" t="str">
        <f>IF(piastek6[[#This Row],[mag koskta przed]] &lt; $P$1,IF(piastek6[[#This Row],[mag orzech przed]]&lt;$P$2, IF(piastek6[[#This Row],[mag mial przed]] &lt;$P$3, "-", "mial"), "orzech"),"kostka")</f>
        <v>orzech</v>
      </c>
      <c r="J105">
        <f>IF(piastek6[[#This Row],[Typ spalania]] = "kostka", piastek6[[#This Row],[mag koskta przed]]-$P$1, piastek6[[#This Row],[mag koskta przed]])</f>
        <v>168</v>
      </c>
      <c r="K105">
        <f>IF(piastek6[[#This Row],[Typ spalania]] = "orzech", piastek6[[#This Row],[mag orzech przed]]-$P$2, piastek6[[#This Row],[mag orzech przed]])</f>
        <v>21</v>
      </c>
      <c r="L105">
        <f>IF(piastek6[[#This Row],[Typ spalania]] = "mial", piastek6[[#This Row],[mag mial przed]]-$P$3, piastek6[[#This Row],[mag mial przed]])</f>
        <v>487</v>
      </c>
    </row>
    <row r="106" spans="1:12" x14ac:dyDescent="0.45">
      <c r="A106">
        <v>127</v>
      </c>
      <c r="B106">
        <v>161</v>
      </c>
      <c r="C106">
        <v>31</v>
      </c>
      <c r="D106">
        <f t="shared" si="1"/>
        <v>104</v>
      </c>
      <c r="E106" s="1">
        <v>42030</v>
      </c>
      <c r="F106">
        <f>J105+piastek6[[#This Row],[Ton kostak]]</f>
        <v>295</v>
      </c>
      <c r="G106">
        <f>K105+piastek6[[#This Row],[Ton orzech]]</f>
        <v>182</v>
      </c>
      <c r="H106">
        <f>L105+piastek6[[#This Row],[Ton mial]]</f>
        <v>518</v>
      </c>
      <c r="I106" t="str">
        <f>IF(piastek6[[#This Row],[mag koskta przed]] &lt; $P$1,IF(piastek6[[#This Row],[mag orzech przed]]&lt;$P$2, IF(piastek6[[#This Row],[mag mial przed]] &lt;$P$3, "-", "mial"), "orzech"),"kostka")</f>
        <v>kostka</v>
      </c>
      <c r="J106">
        <f>IF(piastek6[[#This Row],[Typ spalania]] = "kostka", piastek6[[#This Row],[mag koskta przed]]-$P$1, piastek6[[#This Row],[mag koskta przed]])</f>
        <v>95</v>
      </c>
      <c r="K106">
        <f>IF(piastek6[[#This Row],[Typ spalania]] = "orzech", piastek6[[#This Row],[mag orzech przed]]-$P$2, piastek6[[#This Row],[mag orzech przed]])</f>
        <v>182</v>
      </c>
      <c r="L106">
        <f>IF(piastek6[[#This Row],[Typ spalania]] = "mial", piastek6[[#This Row],[mag mial przed]]-$P$3, piastek6[[#This Row],[mag mial przed]])</f>
        <v>518</v>
      </c>
    </row>
    <row r="107" spans="1:12" x14ac:dyDescent="0.45">
      <c r="A107">
        <v>131</v>
      </c>
      <c r="B107">
        <v>1</v>
      </c>
      <c r="C107">
        <v>98</v>
      </c>
      <c r="D107">
        <f t="shared" si="1"/>
        <v>105</v>
      </c>
      <c r="E107" s="1">
        <v>42031</v>
      </c>
      <c r="F107">
        <f>J106+piastek6[[#This Row],[Ton kostak]]</f>
        <v>226</v>
      </c>
      <c r="G107">
        <f>K106+piastek6[[#This Row],[Ton orzech]]</f>
        <v>183</v>
      </c>
      <c r="H107">
        <f>L106+piastek6[[#This Row],[Ton mial]]</f>
        <v>616</v>
      </c>
      <c r="I107" t="str">
        <f>IF(piastek6[[#This Row],[mag koskta przed]] &lt; $P$1,IF(piastek6[[#This Row],[mag orzech przed]]&lt;$P$2, IF(piastek6[[#This Row],[mag mial przed]] &lt;$P$3, "-", "mial"), "orzech"),"kostka")</f>
        <v>kostka</v>
      </c>
      <c r="J107">
        <f>IF(piastek6[[#This Row],[Typ spalania]] = "kostka", piastek6[[#This Row],[mag koskta przed]]-$P$1, piastek6[[#This Row],[mag koskta przed]])</f>
        <v>26</v>
      </c>
      <c r="K107">
        <f>IF(piastek6[[#This Row],[Typ spalania]] = "orzech", piastek6[[#This Row],[mag orzech przed]]-$P$2, piastek6[[#This Row],[mag orzech przed]])</f>
        <v>183</v>
      </c>
      <c r="L107">
        <f>IF(piastek6[[#This Row],[Typ spalania]] = "mial", piastek6[[#This Row],[mag mial przed]]-$P$3, piastek6[[#This Row],[mag mial przed]])</f>
        <v>616</v>
      </c>
    </row>
    <row r="108" spans="1:12" x14ac:dyDescent="0.45">
      <c r="A108">
        <v>142</v>
      </c>
      <c r="B108">
        <v>131</v>
      </c>
      <c r="C108">
        <v>62</v>
      </c>
      <c r="D108">
        <f t="shared" si="1"/>
        <v>106</v>
      </c>
      <c r="E108" s="1">
        <v>42032</v>
      </c>
      <c r="F108">
        <f>J107+piastek6[[#This Row],[Ton kostak]]</f>
        <v>168</v>
      </c>
      <c r="G108">
        <f>K107+piastek6[[#This Row],[Ton orzech]]</f>
        <v>314</v>
      </c>
      <c r="H108">
        <f>L107+piastek6[[#This Row],[Ton mial]]</f>
        <v>678</v>
      </c>
      <c r="I108" t="str">
        <f>IF(piastek6[[#This Row],[mag koskta przed]] &lt; $P$1,IF(piastek6[[#This Row],[mag orzech przed]]&lt;$P$2, IF(piastek6[[#This Row],[mag mial przed]] &lt;$P$3, "-", "mial"), "orzech"),"kostka")</f>
        <v>orzech</v>
      </c>
      <c r="J108">
        <f>IF(piastek6[[#This Row],[Typ spalania]] = "kostka", piastek6[[#This Row],[mag koskta przed]]-$P$1, piastek6[[#This Row],[mag koskta przed]])</f>
        <v>168</v>
      </c>
      <c r="K108">
        <f>IF(piastek6[[#This Row],[Typ spalania]] = "orzech", piastek6[[#This Row],[mag orzech przed]]-$P$2, piastek6[[#This Row],[mag orzech przed]])</f>
        <v>54</v>
      </c>
      <c r="L108">
        <f>IF(piastek6[[#This Row],[Typ spalania]] = "mial", piastek6[[#This Row],[mag mial przed]]-$P$3, piastek6[[#This Row],[mag mial przed]])</f>
        <v>678</v>
      </c>
    </row>
    <row r="109" spans="1:12" x14ac:dyDescent="0.45">
      <c r="A109">
        <v>121</v>
      </c>
      <c r="B109">
        <v>150</v>
      </c>
      <c r="C109">
        <v>25</v>
      </c>
      <c r="D109">
        <f t="shared" si="1"/>
        <v>107</v>
      </c>
      <c r="E109" s="1">
        <v>42033</v>
      </c>
      <c r="F109">
        <f>J108+piastek6[[#This Row],[Ton kostak]]</f>
        <v>289</v>
      </c>
      <c r="G109">
        <f>K108+piastek6[[#This Row],[Ton orzech]]</f>
        <v>204</v>
      </c>
      <c r="H109">
        <f>L108+piastek6[[#This Row],[Ton mial]]</f>
        <v>703</v>
      </c>
      <c r="I109" t="str">
        <f>IF(piastek6[[#This Row],[mag koskta przed]] &lt; $P$1,IF(piastek6[[#This Row],[mag orzech przed]]&lt;$P$2, IF(piastek6[[#This Row],[mag mial przed]] &lt;$P$3, "-", "mial"), "orzech"),"kostka")</f>
        <v>kostka</v>
      </c>
      <c r="J109">
        <f>IF(piastek6[[#This Row],[Typ spalania]] = "kostka", piastek6[[#This Row],[mag koskta przed]]-$P$1, piastek6[[#This Row],[mag koskta przed]])</f>
        <v>89</v>
      </c>
      <c r="K109">
        <f>IF(piastek6[[#This Row],[Typ spalania]] = "orzech", piastek6[[#This Row],[mag orzech przed]]-$P$2, piastek6[[#This Row],[mag orzech przed]])</f>
        <v>204</v>
      </c>
      <c r="L109">
        <f>IF(piastek6[[#This Row],[Typ spalania]] = "mial", piastek6[[#This Row],[mag mial przed]]-$P$3, piastek6[[#This Row],[mag mial przed]])</f>
        <v>703</v>
      </c>
    </row>
    <row r="110" spans="1:12" x14ac:dyDescent="0.45">
      <c r="A110">
        <v>33</v>
      </c>
      <c r="B110">
        <v>113</v>
      </c>
      <c r="C110">
        <v>62</v>
      </c>
      <c r="D110">
        <f t="shared" si="1"/>
        <v>108</v>
      </c>
      <c r="E110" s="1">
        <v>42034</v>
      </c>
      <c r="F110">
        <f>J109+piastek6[[#This Row],[Ton kostak]]</f>
        <v>122</v>
      </c>
      <c r="G110">
        <f>K109+piastek6[[#This Row],[Ton orzech]]</f>
        <v>317</v>
      </c>
      <c r="H110">
        <f>L109+piastek6[[#This Row],[Ton mial]]</f>
        <v>765</v>
      </c>
      <c r="I110" t="str">
        <f>IF(piastek6[[#This Row],[mag koskta przed]] &lt; $P$1,IF(piastek6[[#This Row],[mag orzech przed]]&lt;$P$2, IF(piastek6[[#This Row],[mag mial przed]] &lt;$P$3, "-", "mial"), "orzech"),"kostka")</f>
        <v>orzech</v>
      </c>
      <c r="J110">
        <f>IF(piastek6[[#This Row],[Typ spalania]] = "kostka", piastek6[[#This Row],[mag koskta przed]]-$P$1, piastek6[[#This Row],[mag koskta przed]])</f>
        <v>122</v>
      </c>
      <c r="K110">
        <f>IF(piastek6[[#This Row],[Typ spalania]] = "orzech", piastek6[[#This Row],[mag orzech przed]]-$P$2, piastek6[[#This Row],[mag orzech przed]])</f>
        <v>57</v>
      </c>
      <c r="L110">
        <f>IF(piastek6[[#This Row],[Typ spalania]] = "mial", piastek6[[#This Row],[mag mial przed]]-$P$3, piastek6[[#This Row],[mag mial przed]])</f>
        <v>765</v>
      </c>
    </row>
    <row r="111" spans="1:12" x14ac:dyDescent="0.45">
      <c r="A111">
        <v>142</v>
      </c>
      <c r="B111">
        <v>44</v>
      </c>
      <c r="C111">
        <v>92</v>
      </c>
      <c r="D111">
        <f t="shared" si="1"/>
        <v>109</v>
      </c>
      <c r="E111" s="1">
        <v>42035</v>
      </c>
      <c r="F111">
        <f>J110+piastek6[[#This Row],[Ton kostak]]</f>
        <v>264</v>
      </c>
      <c r="G111">
        <f>K110+piastek6[[#This Row],[Ton orzech]]</f>
        <v>101</v>
      </c>
      <c r="H111">
        <f>L110+piastek6[[#This Row],[Ton mial]]</f>
        <v>857</v>
      </c>
      <c r="I111" t="str">
        <f>IF(piastek6[[#This Row],[mag koskta przed]] &lt; $P$1,IF(piastek6[[#This Row],[mag orzech przed]]&lt;$P$2, IF(piastek6[[#This Row],[mag mial przed]] &lt;$P$3, "-", "mial"), "orzech"),"kostka")</f>
        <v>kostka</v>
      </c>
      <c r="J111">
        <f>IF(piastek6[[#This Row],[Typ spalania]] = "kostka", piastek6[[#This Row],[mag koskta przed]]-$P$1, piastek6[[#This Row],[mag koskta przed]])</f>
        <v>64</v>
      </c>
      <c r="K111">
        <f>IF(piastek6[[#This Row],[Typ spalania]] = "orzech", piastek6[[#This Row],[mag orzech przed]]-$P$2, piastek6[[#This Row],[mag orzech przed]])</f>
        <v>101</v>
      </c>
      <c r="L111">
        <f>IF(piastek6[[#This Row],[Typ spalania]] = "mial", piastek6[[#This Row],[mag mial przed]]-$P$3, piastek6[[#This Row],[mag mial przed]])</f>
        <v>857</v>
      </c>
    </row>
    <row r="112" spans="1:12" x14ac:dyDescent="0.45">
      <c r="A112">
        <v>119</v>
      </c>
      <c r="B112">
        <v>167</v>
      </c>
      <c r="C112">
        <v>64</v>
      </c>
      <c r="D112">
        <f t="shared" si="1"/>
        <v>110</v>
      </c>
      <c r="E112" s="1">
        <v>42036</v>
      </c>
      <c r="F112">
        <f>J111+piastek6[[#This Row],[Ton kostak]]</f>
        <v>183</v>
      </c>
      <c r="G112">
        <f>K111+piastek6[[#This Row],[Ton orzech]]</f>
        <v>268</v>
      </c>
      <c r="H112">
        <f>L111+piastek6[[#This Row],[Ton mial]]</f>
        <v>921</v>
      </c>
      <c r="I112" t="str">
        <f>IF(piastek6[[#This Row],[mag koskta przed]] &lt; $P$1,IF(piastek6[[#This Row],[mag orzech przed]]&lt;$P$2, IF(piastek6[[#This Row],[mag mial przed]] &lt;$P$3, "-", "mial"), "orzech"),"kostka")</f>
        <v>orzech</v>
      </c>
      <c r="J112">
        <f>IF(piastek6[[#This Row],[Typ spalania]] = "kostka", piastek6[[#This Row],[mag koskta przed]]-$P$1, piastek6[[#This Row],[mag koskta przed]])</f>
        <v>183</v>
      </c>
      <c r="K112">
        <f>IF(piastek6[[#This Row],[Typ spalania]] = "orzech", piastek6[[#This Row],[mag orzech przed]]-$P$2, piastek6[[#This Row],[mag orzech przed]])</f>
        <v>8</v>
      </c>
      <c r="L112">
        <f>IF(piastek6[[#This Row],[Typ spalania]] = "mial", piastek6[[#This Row],[mag mial przed]]-$P$3, piastek6[[#This Row],[mag mial przed]])</f>
        <v>921</v>
      </c>
    </row>
    <row r="113" spans="1:12" x14ac:dyDescent="0.45">
      <c r="A113">
        <v>54</v>
      </c>
      <c r="B113">
        <v>109</v>
      </c>
      <c r="C113">
        <v>65</v>
      </c>
      <c r="D113">
        <f t="shared" si="1"/>
        <v>111</v>
      </c>
      <c r="E113" s="1">
        <v>42037</v>
      </c>
      <c r="F113">
        <f>J112+piastek6[[#This Row],[Ton kostak]]</f>
        <v>237</v>
      </c>
      <c r="G113">
        <f>K112+piastek6[[#This Row],[Ton orzech]]</f>
        <v>117</v>
      </c>
      <c r="H113">
        <f>L112+piastek6[[#This Row],[Ton mial]]</f>
        <v>986</v>
      </c>
      <c r="I113" t="str">
        <f>IF(piastek6[[#This Row],[mag koskta przed]] &lt; $P$1,IF(piastek6[[#This Row],[mag orzech przed]]&lt;$P$2, IF(piastek6[[#This Row],[mag mial przed]] &lt;$P$3, "-", "mial"), "orzech"),"kostka")</f>
        <v>kostka</v>
      </c>
      <c r="J113">
        <f>IF(piastek6[[#This Row],[Typ spalania]] = "kostka", piastek6[[#This Row],[mag koskta przed]]-$P$1, piastek6[[#This Row],[mag koskta przed]])</f>
        <v>37</v>
      </c>
      <c r="K113">
        <f>IF(piastek6[[#This Row],[Typ spalania]] = "orzech", piastek6[[#This Row],[mag orzech przed]]-$P$2, piastek6[[#This Row],[mag orzech przed]])</f>
        <v>117</v>
      </c>
      <c r="L113">
        <f>IF(piastek6[[#This Row],[Typ spalania]] = "mial", piastek6[[#This Row],[mag mial przed]]-$P$3, piastek6[[#This Row],[mag mial przed]])</f>
        <v>986</v>
      </c>
    </row>
    <row r="114" spans="1:12" x14ac:dyDescent="0.45">
      <c r="A114">
        <v>53</v>
      </c>
      <c r="B114">
        <v>94</v>
      </c>
      <c r="C114">
        <v>43</v>
      </c>
      <c r="D114">
        <f t="shared" si="1"/>
        <v>112</v>
      </c>
      <c r="E114" s="1">
        <v>42038</v>
      </c>
      <c r="F114">
        <f>J113+piastek6[[#This Row],[Ton kostak]]</f>
        <v>90</v>
      </c>
      <c r="G114">
        <f>K113+piastek6[[#This Row],[Ton orzech]]</f>
        <v>211</v>
      </c>
      <c r="H114">
        <f>L113+piastek6[[#This Row],[Ton mial]]</f>
        <v>1029</v>
      </c>
      <c r="I114" t="str">
        <f>IF(piastek6[[#This Row],[mag koskta przed]] &lt; $P$1,IF(piastek6[[#This Row],[mag orzech przed]]&lt;$P$2, IF(piastek6[[#This Row],[mag mial przed]] &lt;$P$3, "-", "mial"), "orzech"),"kostka")</f>
        <v>mial</v>
      </c>
      <c r="J114">
        <f>IF(piastek6[[#This Row],[Typ spalania]] = "kostka", piastek6[[#This Row],[mag koskta przed]]-$P$1, piastek6[[#This Row],[mag koskta przed]])</f>
        <v>90</v>
      </c>
      <c r="K114">
        <f>IF(piastek6[[#This Row],[Typ spalania]] = "orzech", piastek6[[#This Row],[mag orzech przed]]-$P$2, piastek6[[#This Row],[mag orzech przed]])</f>
        <v>211</v>
      </c>
      <c r="L114">
        <f>IF(piastek6[[#This Row],[Typ spalania]] = "mial", piastek6[[#This Row],[mag mial przed]]-$P$3, piastek6[[#This Row],[mag mial przed]])</f>
        <v>709</v>
      </c>
    </row>
    <row r="115" spans="1:12" x14ac:dyDescent="0.45">
      <c r="A115">
        <v>165</v>
      </c>
      <c r="B115">
        <v>101</v>
      </c>
      <c r="C115">
        <v>8</v>
      </c>
      <c r="D115">
        <f t="shared" si="1"/>
        <v>113</v>
      </c>
      <c r="E115" s="1">
        <v>42039</v>
      </c>
      <c r="F115">
        <f>J114+piastek6[[#This Row],[Ton kostak]]</f>
        <v>255</v>
      </c>
      <c r="G115">
        <f>K114+piastek6[[#This Row],[Ton orzech]]</f>
        <v>312</v>
      </c>
      <c r="H115">
        <f>L114+piastek6[[#This Row],[Ton mial]]</f>
        <v>717</v>
      </c>
      <c r="I115" t="str">
        <f>IF(piastek6[[#This Row],[mag koskta przed]] &lt; $P$1,IF(piastek6[[#This Row],[mag orzech przed]]&lt;$P$2, IF(piastek6[[#This Row],[mag mial przed]] &lt;$P$3, "-", "mial"), "orzech"),"kostka")</f>
        <v>kostka</v>
      </c>
      <c r="J115">
        <f>IF(piastek6[[#This Row],[Typ spalania]] = "kostka", piastek6[[#This Row],[mag koskta przed]]-$P$1, piastek6[[#This Row],[mag koskta przed]])</f>
        <v>55</v>
      </c>
      <c r="K115">
        <f>IF(piastek6[[#This Row],[Typ spalania]] = "orzech", piastek6[[#This Row],[mag orzech przed]]-$P$2, piastek6[[#This Row],[mag orzech przed]])</f>
        <v>312</v>
      </c>
      <c r="L115">
        <f>IF(piastek6[[#This Row],[Typ spalania]] = "mial", piastek6[[#This Row],[mag mial przed]]-$P$3, piastek6[[#This Row],[mag mial przed]])</f>
        <v>717</v>
      </c>
    </row>
    <row r="116" spans="1:12" x14ac:dyDescent="0.45">
      <c r="A116">
        <v>159</v>
      </c>
      <c r="B116">
        <v>68</v>
      </c>
      <c r="C116">
        <v>96</v>
      </c>
      <c r="D116">
        <f t="shared" si="1"/>
        <v>114</v>
      </c>
      <c r="E116" s="1">
        <v>42040</v>
      </c>
      <c r="F116">
        <f>J115+piastek6[[#This Row],[Ton kostak]]</f>
        <v>214</v>
      </c>
      <c r="G116">
        <f>K115+piastek6[[#This Row],[Ton orzech]]</f>
        <v>380</v>
      </c>
      <c r="H116">
        <f>L115+piastek6[[#This Row],[Ton mial]]</f>
        <v>813</v>
      </c>
      <c r="I116" t="str">
        <f>IF(piastek6[[#This Row],[mag koskta przed]] &lt; $P$1,IF(piastek6[[#This Row],[mag orzech przed]]&lt;$P$2, IF(piastek6[[#This Row],[mag mial przed]] &lt;$P$3, "-", "mial"), "orzech"),"kostka")</f>
        <v>kostka</v>
      </c>
      <c r="J116">
        <f>IF(piastek6[[#This Row],[Typ spalania]] = "kostka", piastek6[[#This Row],[mag koskta przed]]-$P$1, piastek6[[#This Row],[mag koskta przed]])</f>
        <v>14</v>
      </c>
      <c r="K116">
        <f>IF(piastek6[[#This Row],[Typ spalania]] = "orzech", piastek6[[#This Row],[mag orzech przed]]-$P$2, piastek6[[#This Row],[mag orzech przed]])</f>
        <v>380</v>
      </c>
      <c r="L116">
        <f>IF(piastek6[[#This Row],[Typ spalania]] = "mial", piastek6[[#This Row],[mag mial przed]]-$P$3, piastek6[[#This Row],[mag mial przed]])</f>
        <v>813</v>
      </c>
    </row>
    <row r="117" spans="1:12" x14ac:dyDescent="0.45">
      <c r="A117">
        <v>79</v>
      </c>
      <c r="B117">
        <v>119</v>
      </c>
      <c r="C117">
        <v>35</v>
      </c>
      <c r="D117">
        <f t="shared" si="1"/>
        <v>115</v>
      </c>
      <c r="E117" s="1">
        <v>42041</v>
      </c>
      <c r="F117">
        <f>J116+piastek6[[#This Row],[Ton kostak]]</f>
        <v>93</v>
      </c>
      <c r="G117">
        <f>K116+piastek6[[#This Row],[Ton orzech]]</f>
        <v>499</v>
      </c>
      <c r="H117">
        <f>L116+piastek6[[#This Row],[Ton mial]]</f>
        <v>848</v>
      </c>
      <c r="I117" t="str">
        <f>IF(piastek6[[#This Row],[mag koskta przed]] &lt; $P$1,IF(piastek6[[#This Row],[mag orzech przed]]&lt;$P$2, IF(piastek6[[#This Row],[mag mial przed]] &lt;$P$3, "-", "mial"), "orzech"),"kostka")</f>
        <v>orzech</v>
      </c>
      <c r="J117">
        <f>IF(piastek6[[#This Row],[Typ spalania]] = "kostka", piastek6[[#This Row],[mag koskta przed]]-$P$1, piastek6[[#This Row],[mag koskta przed]])</f>
        <v>93</v>
      </c>
      <c r="K117">
        <f>IF(piastek6[[#This Row],[Typ spalania]] = "orzech", piastek6[[#This Row],[mag orzech przed]]-$P$2, piastek6[[#This Row],[mag orzech przed]])</f>
        <v>239</v>
      </c>
      <c r="L117">
        <f>IF(piastek6[[#This Row],[Typ spalania]] = "mial", piastek6[[#This Row],[mag mial przed]]-$P$3, piastek6[[#This Row],[mag mial przed]])</f>
        <v>848</v>
      </c>
    </row>
    <row r="118" spans="1:12" x14ac:dyDescent="0.45">
      <c r="A118">
        <v>128</v>
      </c>
      <c r="B118">
        <v>148</v>
      </c>
      <c r="C118">
        <v>77</v>
      </c>
      <c r="D118">
        <f t="shared" si="1"/>
        <v>116</v>
      </c>
      <c r="E118" s="1">
        <v>42042</v>
      </c>
      <c r="F118">
        <f>J117+piastek6[[#This Row],[Ton kostak]]</f>
        <v>221</v>
      </c>
      <c r="G118">
        <f>K117+piastek6[[#This Row],[Ton orzech]]</f>
        <v>387</v>
      </c>
      <c r="H118">
        <f>L117+piastek6[[#This Row],[Ton mial]]</f>
        <v>925</v>
      </c>
      <c r="I118" t="str">
        <f>IF(piastek6[[#This Row],[mag koskta przed]] &lt; $P$1,IF(piastek6[[#This Row],[mag orzech przed]]&lt;$P$2, IF(piastek6[[#This Row],[mag mial przed]] &lt;$P$3, "-", "mial"), "orzech"),"kostka")</f>
        <v>kostka</v>
      </c>
      <c r="J118">
        <f>IF(piastek6[[#This Row],[Typ spalania]] = "kostka", piastek6[[#This Row],[mag koskta przed]]-$P$1, piastek6[[#This Row],[mag koskta przed]])</f>
        <v>21</v>
      </c>
      <c r="K118">
        <f>IF(piastek6[[#This Row],[Typ spalania]] = "orzech", piastek6[[#This Row],[mag orzech przed]]-$P$2, piastek6[[#This Row],[mag orzech przed]])</f>
        <v>387</v>
      </c>
      <c r="L118">
        <f>IF(piastek6[[#This Row],[Typ spalania]] = "mial", piastek6[[#This Row],[mag mial przed]]-$P$3, piastek6[[#This Row],[mag mial przed]])</f>
        <v>925</v>
      </c>
    </row>
    <row r="119" spans="1:12" x14ac:dyDescent="0.45">
      <c r="A119">
        <v>195</v>
      </c>
      <c r="B119">
        <v>39</v>
      </c>
      <c r="C119">
        <v>77</v>
      </c>
      <c r="D119">
        <f t="shared" si="1"/>
        <v>117</v>
      </c>
      <c r="E119" s="1">
        <v>42043</v>
      </c>
      <c r="F119">
        <f>J118+piastek6[[#This Row],[Ton kostak]]</f>
        <v>216</v>
      </c>
      <c r="G119">
        <f>K118+piastek6[[#This Row],[Ton orzech]]</f>
        <v>426</v>
      </c>
      <c r="H119">
        <f>L118+piastek6[[#This Row],[Ton mial]]</f>
        <v>1002</v>
      </c>
      <c r="I119" t="str">
        <f>IF(piastek6[[#This Row],[mag koskta przed]] &lt; $P$1,IF(piastek6[[#This Row],[mag orzech przed]]&lt;$P$2, IF(piastek6[[#This Row],[mag mial przed]] &lt;$P$3, "-", "mial"), "orzech"),"kostka")</f>
        <v>kostka</v>
      </c>
      <c r="J119">
        <f>IF(piastek6[[#This Row],[Typ spalania]] = "kostka", piastek6[[#This Row],[mag koskta przed]]-$P$1, piastek6[[#This Row],[mag koskta przed]])</f>
        <v>16</v>
      </c>
      <c r="K119">
        <f>IF(piastek6[[#This Row],[Typ spalania]] = "orzech", piastek6[[#This Row],[mag orzech przed]]-$P$2, piastek6[[#This Row],[mag orzech przed]])</f>
        <v>426</v>
      </c>
      <c r="L119">
        <f>IF(piastek6[[#This Row],[Typ spalania]] = "mial", piastek6[[#This Row],[mag mial przed]]-$P$3, piastek6[[#This Row],[mag mial przed]])</f>
        <v>1002</v>
      </c>
    </row>
    <row r="120" spans="1:12" x14ac:dyDescent="0.45">
      <c r="A120">
        <v>87</v>
      </c>
      <c r="B120">
        <v>8</v>
      </c>
      <c r="C120">
        <v>17</v>
      </c>
      <c r="D120">
        <f t="shared" si="1"/>
        <v>118</v>
      </c>
      <c r="E120" s="1">
        <v>42044</v>
      </c>
      <c r="F120">
        <f>J119+piastek6[[#This Row],[Ton kostak]]</f>
        <v>103</v>
      </c>
      <c r="G120">
        <f>K119+piastek6[[#This Row],[Ton orzech]]</f>
        <v>434</v>
      </c>
      <c r="H120">
        <f>L119+piastek6[[#This Row],[Ton mial]]</f>
        <v>1019</v>
      </c>
      <c r="I120" t="str">
        <f>IF(piastek6[[#This Row],[mag koskta przed]] &lt; $P$1,IF(piastek6[[#This Row],[mag orzech przed]]&lt;$P$2, IF(piastek6[[#This Row],[mag mial przed]] &lt;$P$3, "-", "mial"), "orzech"),"kostka")</f>
        <v>orzech</v>
      </c>
      <c r="J120">
        <f>IF(piastek6[[#This Row],[Typ spalania]] = "kostka", piastek6[[#This Row],[mag koskta przed]]-$P$1, piastek6[[#This Row],[mag koskta przed]])</f>
        <v>103</v>
      </c>
      <c r="K120">
        <f>IF(piastek6[[#This Row],[Typ spalania]] = "orzech", piastek6[[#This Row],[mag orzech przed]]-$P$2, piastek6[[#This Row],[mag orzech przed]])</f>
        <v>174</v>
      </c>
      <c r="L120">
        <f>IF(piastek6[[#This Row],[Typ spalania]] = "mial", piastek6[[#This Row],[mag mial przed]]-$P$3, piastek6[[#This Row],[mag mial przed]])</f>
        <v>1019</v>
      </c>
    </row>
    <row r="121" spans="1:12" x14ac:dyDescent="0.45">
      <c r="A121">
        <v>114</v>
      </c>
      <c r="B121">
        <v>124</v>
      </c>
      <c r="C121">
        <v>94</v>
      </c>
      <c r="D121">
        <f t="shared" si="1"/>
        <v>119</v>
      </c>
      <c r="E121" s="1">
        <v>42045</v>
      </c>
      <c r="F121">
        <f>J120+piastek6[[#This Row],[Ton kostak]]</f>
        <v>217</v>
      </c>
      <c r="G121">
        <f>K120+piastek6[[#This Row],[Ton orzech]]</f>
        <v>298</v>
      </c>
      <c r="H121">
        <f>L120+piastek6[[#This Row],[Ton mial]]</f>
        <v>1113</v>
      </c>
      <c r="I121" t="str">
        <f>IF(piastek6[[#This Row],[mag koskta przed]] &lt; $P$1,IF(piastek6[[#This Row],[mag orzech przed]]&lt;$P$2, IF(piastek6[[#This Row],[mag mial przed]] &lt;$P$3, "-", "mial"), "orzech"),"kostka")</f>
        <v>kostka</v>
      </c>
      <c r="J121">
        <f>IF(piastek6[[#This Row],[Typ spalania]] = "kostka", piastek6[[#This Row],[mag koskta przed]]-$P$1, piastek6[[#This Row],[mag koskta przed]])</f>
        <v>17</v>
      </c>
      <c r="K121">
        <f>IF(piastek6[[#This Row],[Typ spalania]] = "orzech", piastek6[[#This Row],[mag orzech przed]]-$P$2, piastek6[[#This Row],[mag orzech przed]])</f>
        <v>298</v>
      </c>
      <c r="L121">
        <f>IF(piastek6[[#This Row],[Typ spalania]] = "mial", piastek6[[#This Row],[mag mial przed]]-$P$3, piastek6[[#This Row],[mag mial przed]])</f>
        <v>1113</v>
      </c>
    </row>
    <row r="122" spans="1:12" x14ac:dyDescent="0.45">
      <c r="A122">
        <v>126</v>
      </c>
      <c r="B122">
        <v>122</v>
      </c>
      <c r="C122">
        <v>39</v>
      </c>
      <c r="D122">
        <f t="shared" si="1"/>
        <v>120</v>
      </c>
      <c r="E122" s="1">
        <v>42046</v>
      </c>
      <c r="F122">
        <f>J121+piastek6[[#This Row],[Ton kostak]]</f>
        <v>143</v>
      </c>
      <c r="G122">
        <f>K121+piastek6[[#This Row],[Ton orzech]]</f>
        <v>420</v>
      </c>
      <c r="H122">
        <f>L121+piastek6[[#This Row],[Ton mial]]</f>
        <v>1152</v>
      </c>
      <c r="I122" t="str">
        <f>IF(piastek6[[#This Row],[mag koskta przed]] &lt; $P$1,IF(piastek6[[#This Row],[mag orzech przed]]&lt;$P$2, IF(piastek6[[#This Row],[mag mial przed]] &lt;$P$3, "-", "mial"), "orzech"),"kostka")</f>
        <v>orzech</v>
      </c>
      <c r="J122">
        <f>IF(piastek6[[#This Row],[Typ spalania]] = "kostka", piastek6[[#This Row],[mag koskta przed]]-$P$1, piastek6[[#This Row],[mag koskta przed]])</f>
        <v>143</v>
      </c>
      <c r="K122">
        <f>IF(piastek6[[#This Row],[Typ spalania]] = "orzech", piastek6[[#This Row],[mag orzech przed]]-$P$2, piastek6[[#This Row],[mag orzech przed]])</f>
        <v>160</v>
      </c>
      <c r="L122">
        <f>IF(piastek6[[#This Row],[Typ spalania]] = "mial", piastek6[[#This Row],[mag mial przed]]-$P$3, piastek6[[#This Row],[mag mial przed]])</f>
        <v>1152</v>
      </c>
    </row>
    <row r="123" spans="1:12" x14ac:dyDescent="0.45">
      <c r="A123">
        <v>96</v>
      </c>
      <c r="B123">
        <v>113</v>
      </c>
      <c r="C123">
        <v>28</v>
      </c>
      <c r="D123">
        <f t="shared" si="1"/>
        <v>121</v>
      </c>
      <c r="E123" s="1">
        <v>42047</v>
      </c>
      <c r="F123">
        <f>J122+piastek6[[#This Row],[Ton kostak]]</f>
        <v>239</v>
      </c>
      <c r="G123">
        <f>K122+piastek6[[#This Row],[Ton orzech]]</f>
        <v>273</v>
      </c>
      <c r="H123">
        <f>L122+piastek6[[#This Row],[Ton mial]]</f>
        <v>1180</v>
      </c>
      <c r="I123" t="str">
        <f>IF(piastek6[[#This Row],[mag koskta przed]] &lt; $P$1,IF(piastek6[[#This Row],[mag orzech przed]]&lt;$P$2, IF(piastek6[[#This Row],[mag mial przed]] &lt;$P$3, "-", "mial"), "orzech"),"kostka")</f>
        <v>kostka</v>
      </c>
      <c r="J123">
        <f>IF(piastek6[[#This Row],[Typ spalania]] = "kostka", piastek6[[#This Row],[mag koskta przed]]-$P$1, piastek6[[#This Row],[mag koskta przed]])</f>
        <v>39</v>
      </c>
      <c r="K123">
        <f>IF(piastek6[[#This Row],[Typ spalania]] = "orzech", piastek6[[#This Row],[mag orzech przed]]-$P$2, piastek6[[#This Row],[mag orzech przed]])</f>
        <v>273</v>
      </c>
      <c r="L123">
        <f>IF(piastek6[[#This Row],[Typ spalania]] = "mial", piastek6[[#This Row],[mag mial przed]]-$P$3, piastek6[[#This Row],[mag mial przed]])</f>
        <v>1180</v>
      </c>
    </row>
    <row r="124" spans="1:12" x14ac:dyDescent="0.45">
      <c r="A124">
        <v>165</v>
      </c>
      <c r="B124">
        <v>4</v>
      </c>
      <c r="C124">
        <v>83</v>
      </c>
      <c r="D124">
        <f t="shared" si="1"/>
        <v>122</v>
      </c>
      <c r="E124" s="1">
        <v>42048</v>
      </c>
      <c r="F124">
        <f>J123+piastek6[[#This Row],[Ton kostak]]</f>
        <v>204</v>
      </c>
      <c r="G124">
        <f>K123+piastek6[[#This Row],[Ton orzech]]</f>
        <v>277</v>
      </c>
      <c r="H124">
        <f>L123+piastek6[[#This Row],[Ton mial]]</f>
        <v>1263</v>
      </c>
      <c r="I124" t="str">
        <f>IF(piastek6[[#This Row],[mag koskta przed]] &lt; $P$1,IF(piastek6[[#This Row],[mag orzech przed]]&lt;$P$2, IF(piastek6[[#This Row],[mag mial przed]] &lt;$P$3, "-", "mial"), "orzech"),"kostka")</f>
        <v>kostka</v>
      </c>
      <c r="J124">
        <f>IF(piastek6[[#This Row],[Typ spalania]] = "kostka", piastek6[[#This Row],[mag koskta przed]]-$P$1, piastek6[[#This Row],[mag koskta przed]])</f>
        <v>4</v>
      </c>
      <c r="K124">
        <f>IF(piastek6[[#This Row],[Typ spalania]] = "orzech", piastek6[[#This Row],[mag orzech przed]]-$P$2, piastek6[[#This Row],[mag orzech przed]])</f>
        <v>277</v>
      </c>
      <c r="L124">
        <f>IF(piastek6[[#This Row],[Typ spalania]] = "mial", piastek6[[#This Row],[mag mial przed]]-$P$3, piastek6[[#This Row],[mag mial przed]])</f>
        <v>1263</v>
      </c>
    </row>
    <row r="125" spans="1:12" x14ac:dyDescent="0.45">
      <c r="A125">
        <v>1</v>
      </c>
      <c r="B125">
        <v>117</v>
      </c>
      <c r="C125">
        <v>76</v>
      </c>
      <c r="D125">
        <f t="shared" si="1"/>
        <v>123</v>
      </c>
      <c r="E125" s="1">
        <v>42049</v>
      </c>
      <c r="F125">
        <f>J124+piastek6[[#This Row],[Ton kostak]]</f>
        <v>5</v>
      </c>
      <c r="G125">
        <f>K124+piastek6[[#This Row],[Ton orzech]]</f>
        <v>394</v>
      </c>
      <c r="H125">
        <f>L124+piastek6[[#This Row],[Ton mial]]</f>
        <v>1339</v>
      </c>
      <c r="I125" t="str">
        <f>IF(piastek6[[#This Row],[mag koskta przed]] &lt; $P$1,IF(piastek6[[#This Row],[mag orzech przed]]&lt;$P$2, IF(piastek6[[#This Row],[mag mial przed]] &lt;$P$3, "-", "mial"), "orzech"),"kostka")</f>
        <v>orzech</v>
      </c>
      <c r="J125">
        <f>IF(piastek6[[#This Row],[Typ spalania]] = "kostka", piastek6[[#This Row],[mag koskta przed]]-$P$1, piastek6[[#This Row],[mag koskta przed]])</f>
        <v>5</v>
      </c>
      <c r="K125">
        <f>IF(piastek6[[#This Row],[Typ spalania]] = "orzech", piastek6[[#This Row],[mag orzech przed]]-$P$2, piastek6[[#This Row],[mag orzech przed]])</f>
        <v>134</v>
      </c>
      <c r="L125">
        <f>IF(piastek6[[#This Row],[Typ spalania]] = "mial", piastek6[[#This Row],[mag mial przed]]-$P$3, piastek6[[#This Row],[mag mial przed]])</f>
        <v>1339</v>
      </c>
    </row>
    <row r="126" spans="1:12" x14ac:dyDescent="0.45">
      <c r="A126">
        <v>107</v>
      </c>
      <c r="B126">
        <v>70</v>
      </c>
      <c r="C126">
        <v>28</v>
      </c>
      <c r="D126">
        <f t="shared" si="1"/>
        <v>124</v>
      </c>
      <c r="E126" s="1">
        <v>42050</v>
      </c>
      <c r="F126">
        <f>J125+piastek6[[#This Row],[Ton kostak]]</f>
        <v>112</v>
      </c>
      <c r="G126">
        <f>K125+piastek6[[#This Row],[Ton orzech]]</f>
        <v>204</v>
      </c>
      <c r="H126">
        <f>L125+piastek6[[#This Row],[Ton mial]]</f>
        <v>1367</v>
      </c>
      <c r="I126" t="str">
        <f>IF(piastek6[[#This Row],[mag koskta przed]] &lt; $P$1,IF(piastek6[[#This Row],[mag orzech przed]]&lt;$P$2, IF(piastek6[[#This Row],[mag mial przed]] &lt;$P$3, "-", "mial"), "orzech"),"kostka")</f>
        <v>mial</v>
      </c>
      <c r="J126">
        <f>IF(piastek6[[#This Row],[Typ spalania]] = "kostka", piastek6[[#This Row],[mag koskta przed]]-$P$1, piastek6[[#This Row],[mag koskta przed]])</f>
        <v>112</v>
      </c>
      <c r="K126">
        <f>IF(piastek6[[#This Row],[Typ spalania]] = "orzech", piastek6[[#This Row],[mag orzech przed]]-$P$2, piastek6[[#This Row],[mag orzech przed]])</f>
        <v>204</v>
      </c>
      <c r="L126">
        <f>IF(piastek6[[#This Row],[Typ spalania]] = "mial", piastek6[[#This Row],[mag mial przed]]-$P$3, piastek6[[#This Row],[mag mial przed]])</f>
        <v>1047</v>
      </c>
    </row>
    <row r="127" spans="1:12" x14ac:dyDescent="0.45">
      <c r="A127">
        <v>83</v>
      </c>
      <c r="B127">
        <v>81</v>
      </c>
      <c r="C127">
        <v>1</v>
      </c>
      <c r="D127">
        <f t="shared" si="1"/>
        <v>125</v>
      </c>
      <c r="E127" s="1">
        <v>42051</v>
      </c>
      <c r="F127">
        <f>J126+piastek6[[#This Row],[Ton kostak]]</f>
        <v>195</v>
      </c>
      <c r="G127">
        <f>K126+piastek6[[#This Row],[Ton orzech]]</f>
        <v>285</v>
      </c>
      <c r="H127">
        <f>L126+piastek6[[#This Row],[Ton mial]]</f>
        <v>1048</v>
      </c>
      <c r="I127" t="str">
        <f>IF(piastek6[[#This Row],[mag koskta przed]] &lt; $P$1,IF(piastek6[[#This Row],[mag orzech przed]]&lt;$P$2, IF(piastek6[[#This Row],[mag mial przed]] &lt;$P$3, "-", "mial"), "orzech"),"kostka")</f>
        <v>orzech</v>
      </c>
      <c r="J127">
        <f>IF(piastek6[[#This Row],[Typ spalania]] = "kostka", piastek6[[#This Row],[mag koskta przed]]-$P$1, piastek6[[#This Row],[mag koskta przed]])</f>
        <v>195</v>
      </c>
      <c r="K127">
        <f>IF(piastek6[[#This Row],[Typ spalania]] = "orzech", piastek6[[#This Row],[mag orzech przed]]-$P$2, piastek6[[#This Row],[mag orzech przed]])</f>
        <v>25</v>
      </c>
      <c r="L127">
        <f>IF(piastek6[[#This Row],[Typ spalania]] = "mial", piastek6[[#This Row],[mag mial przed]]-$P$3, piastek6[[#This Row],[mag mial przed]])</f>
        <v>1048</v>
      </c>
    </row>
    <row r="128" spans="1:12" x14ac:dyDescent="0.45">
      <c r="A128">
        <v>43</v>
      </c>
      <c r="B128">
        <v>109</v>
      </c>
      <c r="C128">
        <v>50</v>
      </c>
      <c r="D128">
        <f t="shared" si="1"/>
        <v>126</v>
      </c>
      <c r="E128" s="1">
        <v>42052</v>
      </c>
      <c r="F128">
        <f>J127+piastek6[[#This Row],[Ton kostak]]</f>
        <v>238</v>
      </c>
      <c r="G128">
        <f>K127+piastek6[[#This Row],[Ton orzech]]</f>
        <v>134</v>
      </c>
      <c r="H128">
        <f>L127+piastek6[[#This Row],[Ton mial]]</f>
        <v>1098</v>
      </c>
      <c r="I128" t="str">
        <f>IF(piastek6[[#This Row],[mag koskta przed]] &lt; $P$1,IF(piastek6[[#This Row],[mag orzech przed]]&lt;$P$2, IF(piastek6[[#This Row],[mag mial przed]] &lt;$P$3, "-", "mial"), "orzech"),"kostka")</f>
        <v>kostka</v>
      </c>
      <c r="J128">
        <f>IF(piastek6[[#This Row],[Typ spalania]] = "kostka", piastek6[[#This Row],[mag koskta przed]]-$P$1, piastek6[[#This Row],[mag koskta przed]])</f>
        <v>38</v>
      </c>
      <c r="K128">
        <f>IF(piastek6[[#This Row],[Typ spalania]] = "orzech", piastek6[[#This Row],[mag orzech przed]]-$P$2, piastek6[[#This Row],[mag orzech przed]])</f>
        <v>134</v>
      </c>
      <c r="L128">
        <f>IF(piastek6[[#This Row],[Typ spalania]] = "mial", piastek6[[#This Row],[mag mial przed]]-$P$3, piastek6[[#This Row],[mag mial przed]])</f>
        <v>1098</v>
      </c>
    </row>
    <row r="129" spans="1:12" x14ac:dyDescent="0.45">
      <c r="A129">
        <v>52</v>
      </c>
      <c r="B129">
        <v>110</v>
      </c>
      <c r="C129">
        <v>19</v>
      </c>
      <c r="D129">
        <f t="shared" si="1"/>
        <v>127</v>
      </c>
      <c r="E129" s="1">
        <v>42053</v>
      </c>
      <c r="F129">
        <f>J128+piastek6[[#This Row],[Ton kostak]]</f>
        <v>90</v>
      </c>
      <c r="G129">
        <f>K128+piastek6[[#This Row],[Ton orzech]]</f>
        <v>244</v>
      </c>
      <c r="H129">
        <f>L128+piastek6[[#This Row],[Ton mial]]</f>
        <v>1117</v>
      </c>
      <c r="I129" t="str">
        <f>IF(piastek6[[#This Row],[mag koskta przed]] &lt; $P$1,IF(piastek6[[#This Row],[mag orzech przed]]&lt;$P$2, IF(piastek6[[#This Row],[mag mial przed]] &lt;$P$3, "-", "mial"), "orzech"),"kostka")</f>
        <v>mial</v>
      </c>
      <c r="J129">
        <f>IF(piastek6[[#This Row],[Typ spalania]] = "kostka", piastek6[[#This Row],[mag koskta przed]]-$P$1, piastek6[[#This Row],[mag koskta przed]])</f>
        <v>90</v>
      </c>
      <c r="K129">
        <f>IF(piastek6[[#This Row],[Typ spalania]] = "orzech", piastek6[[#This Row],[mag orzech przed]]-$P$2, piastek6[[#This Row],[mag orzech przed]])</f>
        <v>244</v>
      </c>
      <c r="L129">
        <f>IF(piastek6[[#This Row],[Typ spalania]] = "mial", piastek6[[#This Row],[mag mial przed]]-$P$3, piastek6[[#This Row],[mag mial przed]])</f>
        <v>797</v>
      </c>
    </row>
    <row r="130" spans="1:12" x14ac:dyDescent="0.45">
      <c r="A130">
        <v>104</v>
      </c>
      <c r="B130">
        <v>132</v>
      </c>
      <c r="C130">
        <v>57</v>
      </c>
      <c r="D130">
        <f t="shared" si="1"/>
        <v>128</v>
      </c>
      <c r="E130" s="1">
        <v>42054</v>
      </c>
      <c r="F130">
        <f>J129+piastek6[[#This Row],[Ton kostak]]</f>
        <v>194</v>
      </c>
      <c r="G130">
        <f>K129+piastek6[[#This Row],[Ton orzech]]</f>
        <v>376</v>
      </c>
      <c r="H130">
        <f>L129+piastek6[[#This Row],[Ton mial]]</f>
        <v>854</v>
      </c>
      <c r="I130" t="str">
        <f>IF(piastek6[[#This Row],[mag koskta przed]] &lt; $P$1,IF(piastek6[[#This Row],[mag orzech przed]]&lt;$P$2, IF(piastek6[[#This Row],[mag mial przed]] &lt;$P$3, "-", "mial"), "orzech"),"kostka")</f>
        <v>orzech</v>
      </c>
      <c r="J130">
        <f>IF(piastek6[[#This Row],[Typ spalania]] = "kostka", piastek6[[#This Row],[mag koskta przed]]-$P$1, piastek6[[#This Row],[mag koskta przed]])</f>
        <v>194</v>
      </c>
      <c r="K130">
        <f>IF(piastek6[[#This Row],[Typ spalania]] = "orzech", piastek6[[#This Row],[mag orzech przed]]-$P$2, piastek6[[#This Row],[mag orzech przed]])</f>
        <v>116</v>
      </c>
      <c r="L130">
        <f>IF(piastek6[[#This Row],[Typ spalania]] = "mial", piastek6[[#This Row],[mag mial przed]]-$P$3, piastek6[[#This Row],[mag mial przed]])</f>
        <v>854</v>
      </c>
    </row>
    <row r="131" spans="1:12" x14ac:dyDescent="0.45">
      <c r="A131">
        <v>57</v>
      </c>
      <c r="B131">
        <v>150</v>
      </c>
      <c r="C131">
        <v>36</v>
      </c>
      <c r="D131">
        <f t="shared" si="1"/>
        <v>129</v>
      </c>
      <c r="E131" s="1">
        <v>42055</v>
      </c>
      <c r="F131">
        <f>J130+piastek6[[#This Row],[Ton kostak]]</f>
        <v>251</v>
      </c>
      <c r="G131">
        <f>K130+piastek6[[#This Row],[Ton orzech]]</f>
        <v>266</v>
      </c>
      <c r="H131">
        <f>L130+piastek6[[#This Row],[Ton mial]]</f>
        <v>890</v>
      </c>
      <c r="I131" t="str">
        <f>IF(piastek6[[#This Row],[mag koskta przed]] &lt; $P$1,IF(piastek6[[#This Row],[mag orzech przed]]&lt;$P$2, IF(piastek6[[#This Row],[mag mial przed]] &lt;$P$3, "-", "mial"), "orzech"),"kostka")</f>
        <v>kostka</v>
      </c>
      <c r="J131">
        <f>IF(piastek6[[#This Row],[Typ spalania]] = "kostka", piastek6[[#This Row],[mag koskta przed]]-$P$1, piastek6[[#This Row],[mag koskta przed]])</f>
        <v>51</v>
      </c>
      <c r="K131">
        <f>IF(piastek6[[#This Row],[Typ spalania]] = "orzech", piastek6[[#This Row],[mag orzech przed]]-$P$2, piastek6[[#This Row],[mag orzech przed]])</f>
        <v>266</v>
      </c>
      <c r="L131">
        <f>IF(piastek6[[#This Row],[Typ spalania]] = "mial", piastek6[[#This Row],[mag mial przed]]-$P$3, piastek6[[#This Row],[mag mial przed]])</f>
        <v>890</v>
      </c>
    </row>
    <row r="132" spans="1:12" x14ac:dyDescent="0.45">
      <c r="A132">
        <v>86</v>
      </c>
      <c r="B132">
        <v>183</v>
      </c>
      <c r="C132">
        <v>0</v>
      </c>
      <c r="D132">
        <f t="shared" si="1"/>
        <v>130</v>
      </c>
      <c r="E132" s="1">
        <v>42056</v>
      </c>
      <c r="F132">
        <f>J131+piastek6[[#This Row],[Ton kostak]]</f>
        <v>137</v>
      </c>
      <c r="G132">
        <f>K131+piastek6[[#This Row],[Ton orzech]]</f>
        <v>449</v>
      </c>
      <c r="H132">
        <f>L131+piastek6[[#This Row],[Ton mial]]</f>
        <v>890</v>
      </c>
      <c r="I132" t="str">
        <f>IF(piastek6[[#This Row],[mag koskta przed]] &lt; $P$1,IF(piastek6[[#This Row],[mag orzech przed]]&lt;$P$2, IF(piastek6[[#This Row],[mag mial przed]] &lt;$P$3, "-", "mial"), "orzech"),"kostka")</f>
        <v>orzech</v>
      </c>
      <c r="J132">
        <f>IF(piastek6[[#This Row],[Typ spalania]] = "kostka", piastek6[[#This Row],[mag koskta przed]]-$P$1, piastek6[[#This Row],[mag koskta przed]])</f>
        <v>137</v>
      </c>
      <c r="K132">
        <f>IF(piastek6[[#This Row],[Typ spalania]] = "orzech", piastek6[[#This Row],[mag orzech przed]]-$P$2, piastek6[[#This Row],[mag orzech przed]])</f>
        <v>189</v>
      </c>
      <c r="L132">
        <f>IF(piastek6[[#This Row],[Typ spalania]] = "mial", piastek6[[#This Row],[mag mial przed]]-$P$3, piastek6[[#This Row],[mag mial przed]])</f>
        <v>890</v>
      </c>
    </row>
    <row r="133" spans="1:12" x14ac:dyDescent="0.45">
      <c r="A133">
        <v>108</v>
      </c>
      <c r="B133">
        <v>20</v>
      </c>
      <c r="C133">
        <v>87</v>
      </c>
      <c r="D133">
        <f t="shared" ref="D133:D185" si="2">D132+1</f>
        <v>131</v>
      </c>
      <c r="E133" s="1">
        <v>42057</v>
      </c>
      <c r="F133">
        <f>J132+piastek6[[#This Row],[Ton kostak]]</f>
        <v>245</v>
      </c>
      <c r="G133">
        <f>K132+piastek6[[#This Row],[Ton orzech]]</f>
        <v>209</v>
      </c>
      <c r="H133">
        <f>L132+piastek6[[#This Row],[Ton mial]]</f>
        <v>977</v>
      </c>
      <c r="I133" t="str">
        <f>IF(piastek6[[#This Row],[mag koskta przed]] &lt; $P$1,IF(piastek6[[#This Row],[mag orzech przed]]&lt;$P$2, IF(piastek6[[#This Row],[mag mial przed]] &lt;$P$3, "-", "mial"), "orzech"),"kostka")</f>
        <v>kostka</v>
      </c>
      <c r="J133">
        <f>IF(piastek6[[#This Row],[Typ spalania]] = "kostka", piastek6[[#This Row],[mag koskta przed]]-$P$1, piastek6[[#This Row],[mag koskta przed]])</f>
        <v>45</v>
      </c>
      <c r="K133">
        <f>IF(piastek6[[#This Row],[Typ spalania]] = "orzech", piastek6[[#This Row],[mag orzech przed]]-$P$2, piastek6[[#This Row],[mag orzech przed]])</f>
        <v>209</v>
      </c>
      <c r="L133">
        <f>IF(piastek6[[#This Row],[Typ spalania]] = "mial", piastek6[[#This Row],[mag mial przed]]-$P$3, piastek6[[#This Row],[mag mial przed]])</f>
        <v>977</v>
      </c>
    </row>
    <row r="134" spans="1:12" x14ac:dyDescent="0.45">
      <c r="A134">
        <v>102</v>
      </c>
      <c r="B134">
        <v>142</v>
      </c>
      <c r="C134">
        <v>20</v>
      </c>
      <c r="D134">
        <f t="shared" si="2"/>
        <v>132</v>
      </c>
      <c r="E134" s="1">
        <v>42058</v>
      </c>
      <c r="F134">
        <f>J133+piastek6[[#This Row],[Ton kostak]]</f>
        <v>147</v>
      </c>
      <c r="G134">
        <f>K133+piastek6[[#This Row],[Ton orzech]]</f>
        <v>351</v>
      </c>
      <c r="H134">
        <f>L133+piastek6[[#This Row],[Ton mial]]</f>
        <v>997</v>
      </c>
      <c r="I134" t="str">
        <f>IF(piastek6[[#This Row],[mag koskta przed]] &lt; $P$1,IF(piastek6[[#This Row],[mag orzech przed]]&lt;$P$2, IF(piastek6[[#This Row],[mag mial przed]] &lt;$P$3, "-", "mial"), "orzech"),"kostka")</f>
        <v>orzech</v>
      </c>
      <c r="J134">
        <f>IF(piastek6[[#This Row],[Typ spalania]] = "kostka", piastek6[[#This Row],[mag koskta przed]]-$P$1, piastek6[[#This Row],[mag koskta przed]])</f>
        <v>147</v>
      </c>
      <c r="K134">
        <f>IF(piastek6[[#This Row],[Typ spalania]] = "orzech", piastek6[[#This Row],[mag orzech przed]]-$P$2, piastek6[[#This Row],[mag orzech przed]])</f>
        <v>91</v>
      </c>
      <c r="L134">
        <f>IF(piastek6[[#This Row],[Typ spalania]] = "mial", piastek6[[#This Row],[mag mial przed]]-$P$3, piastek6[[#This Row],[mag mial przed]])</f>
        <v>997</v>
      </c>
    </row>
    <row r="135" spans="1:12" x14ac:dyDescent="0.45">
      <c r="A135">
        <v>81</v>
      </c>
      <c r="B135">
        <v>133</v>
      </c>
      <c r="C135">
        <v>25</v>
      </c>
      <c r="D135">
        <f t="shared" si="2"/>
        <v>133</v>
      </c>
      <c r="E135" s="1">
        <v>42059</v>
      </c>
      <c r="F135">
        <f>J134+piastek6[[#This Row],[Ton kostak]]</f>
        <v>228</v>
      </c>
      <c r="G135">
        <f>K134+piastek6[[#This Row],[Ton orzech]]</f>
        <v>224</v>
      </c>
      <c r="H135">
        <f>L134+piastek6[[#This Row],[Ton mial]]</f>
        <v>1022</v>
      </c>
      <c r="I135" t="str">
        <f>IF(piastek6[[#This Row],[mag koskta przed]] &lt; $P$1,IF(piastek6[[#This Row],[mag orzech przed]]&lt;$P$2, IF(piastek6[[#This Row],[mag mial przed]] &lt;$P$3, "-", "mial"), "orzech"),"kostka")</f>
        <v>kostka</v>
      </c>
      <c r="J135">
        <f>IF(piastek6[[#This Row],[Typ spalania]] = "kostka", piastek6[[#This Row],[mag koskta przed]]-$P$1, piastek6[[#This Row],[mag koskta przed]])</f>
        <v>28</v>
      </c>
      <c r="K135">
        <f>IF(piastek6[[#This Row],[Typ spalania]] = "orzech", piastek6[[#This Row],[mag orzech przed]]-$P$2, piastek6[[#This Row],[mag orzech przed]])</f>
        <v>224</v>
      </c>
      <c r="L135">
        <f>IF(piastek6[[#This Row],[Typ spalania]] = "mial", piastek6[[#This Row],[mag mial przed]]-$P$3, piastek6[[#This Row],[mag mial przed]])</f>
        <v>1022</v>
      </c>
    </row>
    <row r="136" spans="1:12" x14ac:dyDescent="0.45">
      <c r="A136">
        <v>59</v>
      </c>
      <c r="B136">
        <v>87</v>
      </c>
      <c r="C136">
        <v>10</v>
      </c>
      <c r="D136">
        <f t="shared" si="2"/>
        <v>134</v>
      </c>
      <c r="E136" s="1">
        <v>42060</v>
      </c>
      <c r="F136">
        <f>J135+piastek6[[#This Row],[Ton kostak]]</f>
        <v>87</v>
      </c>
      <c r="G136">
        <f>K135+piastek6[[#This Row],[Ton orzech]]</f>
        <v>311</v>
      </c>
      <c r="H136">
        <f>L135+piastek6[[#This Row],[Ton mial]]</f>
        <v>1032</v>
      </c>
      <c r="I136" t="str">
        <f>IF(piastek6[[#This Row],[mag koskta przed]] &lt; $P$1,IF(piastek6[[#This Row],[mag orzech przed]]&lt;$P$2, IF(piastek6[[#This Row],[mag mial przed]] &lt;$P$3, "-", "mial"), "orzech"),"kostka")</f>
        <v>orzech</v>
      </c>
      <c r="J136">
        <f>IF(piastek6[[#This Row],[Typ spalania]] = "kostka", piastek6[[#This Row],[mag koskta przed]]-$P$1, piastek6[[#This Row],[mag koskta przed]])</f>
        <v>87</v>
      </c>
      <c r="K136">
        <f>IF(piastek6[[#This Row],[Typ spalania]] = "orzech", piastek6[[#This Row],[mag orzech przed]]-$P$2, piastek6[[#This Row],[mag orzech przed]])</f>
        <v>51</v>
      </c>
      <c r="L136">
        <f>IF(piastek6[[#This Row],[Typ spalania]] = "mial", piastek6[[#This Row],[mag mial przed]]-$P$3, piastek6[[#This Row],[mag mial przed]])</f>
        <v>1032</v>
      </c>
    </row>
    <row r="137" spans="1:12" x14ac:dyDescent="0.45">
      <c r="A137">
        <v>21</v>
      </c>
      <c r="B137">
        <v>75</v>
      </c>
      <c r="C137">
        <v>65</v>
      </c>
      <c r="D137">
        <f t="shared" si="2"/>
        <v>135</v>
      </c>
      <c r="E137" s="1">
        <v>42061</v>
      </c>
      <c r="F137">
        <f>J136+piastek6[[#This Row],[Ton kostak]]</f>
        <v>108</v>
      </c>
      <c r="G137">
        <f>K136+piastek6[[#This Row],[Ton orzech]]</f>
        <v>126</v>
      </c>
      <c r="H137">
        <f>L136+piastek6[[#This Row],[Ton mial]]</f>
        <v>1097</v>
      </c>
      <c r="I137" t="str">
        <f>IF(piastek6[[#This Row],[mag koskta przed]] &lt; $P$1,IF(piastek6[[#This Row],[mag orzech przed]]&lt;$P$2, IF(piastek6[[#This Row],[mag mial przed]] &lt;$P$3, "-", "mial"), "orzech"),"kostka")</f>
        <v>mial</v>
      </c>
      <c r="J137">
        <f>IF(piastek6[[#This Row],[Typ spalania]] = "kostka", piastek6[[#This Row],[mag koskta przed]]-$P$1, piastek6[[#This Row],[mag koskta przed]])</f>
        <v>108</v>
      </c>
      <c r="K137">
        <f>IF(piastek6[[#This Row],[Typ spalania]] = "orzech", piastek6[[#This Row],[mag orzech przed]]-$P$2, piastek6[[#This Row],[mag orzech przed]])</f>
        <v>126</v>
      </c>
      <c r="L137">
        <f>IF(piastek6[[#This Row],[Typ spalania]] = "mial", piastek6[[#This Row],[mag mial przed]]-$P$3, piastek6[[#This Row],[mag mial przed]])</f>
        <v>777</v>
      </c>
    </row>
    <row r="138" spans="1:12" x14ac:dyDescent="0.45">
      <c r="A138">
        <v>79</v>
      </c>
      <c r="B138">
        <v>14</v>
      </c>
      <c r="C138">
        <v>27</v>
      </c>
      <c r="D138">
        <f t="shared" si="2"/>
        <v>136</v>
      </c>
      <c r="E138" s="1">
        <v>42062</v>
      </c>
      <c r="F138">
        <f>J137+piastek6[[#This Row],[Ton kostak]]</f>
        <v>187</v>
      </c>
      <c r="G138">
        <f>K137+piastek6[[#This Row],[Ton orzech]]</f>
        <v>140</v>
      </c>
      <c r="H138">
        <f>L137+piastek6[[#This Row],[Ton mial]]</f>
        <v>804</v>
      </c>
      <c r="I138" t="str">
        <f>IF(piastek6[[#This Row],[mag koskta przed]] &lt; $P$1,IF(piastek6[[#This Row],[mag orzech przed]]&lt;$P$2, IF(piastek6[[#This Row],[mag mial przed]] &lt;$P$3, "-", "mial"), "orzech"),"kostka")</f>
        <v>mial</v>
      </c>
      <c r="J138">
        <f>IF(piastek6[[#This Row],[Typ spalania]] = "kostka", piastek6[[#This Row],[mag koskta przed]]-$P$1, piastek6[[#This Row],[mag koskta przed]])</f>
        <v>187</v>
      </c>
      <c r="K138">
        <f>IF(piastek6[[#This Row],[Typ spalania]] = "orzech", piastek6[[#This Row],[mag orzech przed]]-$P$2, piastek6[[#This Row],[mag orzech przed]])</f>
        <v>140</v>
      </c>
      <c r="L138">
        <f>IF(piastek6[[#This Row],[Typ spalania]] = "mial", piastek6[[#This Row],[mag mial przed]]-$P$3, piastek6[[#This Row],[mag mial przed]])</f>
        <v>484</v>
      </c>
    </row>
    <row r="139" spans="1:12" x14ac:dyDescent="0.45">
      <c r="A139">
        <v>56</v>
      </c>
      <c r="B139">
        <v>12</v>
      </c>
      <c r="C139">
        <v>25</v>
      </c>
      <c r="D139">
        <f t="shared" si="2"/>
        <v>137</v>
      </c>
      <c r="E139" s="1">
        <v>42063</v>
      </c>
      <c r="F139">
        <f>J138+piastek6[[#This Row],[Ton kostak]]</f>
        <v>243</v>
      </c>
      <c r="G139">
        <f>K138+piastek6[[#This Row],[Ton orzech]]</f>
        <v>152</v>
      </c>
      <c r="H139">
        <f>L138+piastek6[[#This Row],[Ton mial]]</f>
        <v>509</v>
      </c>
      <c r="I139" t="str">
        <f>IF(piastek6[[#This Row],[mag koskta przed]] &lt; $P$1,IF(piastek6[[#This Row],[mag orzech przed]]&lt;$P$2, IF(piastek6[[#This Row],[mag mial przed]] &lt;$P$3, "-", "mial"), "orzech"),"kostka")</f>
        <v>kostka</v>
      </c>
      <c r="J139">
        <f>IF(piastek6[[#This Row],[Typ spalania]] = "kostka", piastek6[[#This Row],[mag koskta przed]]-$P$1, piastek6[[#This Row],[mag koskta przed]])</f>
        <v>43</v>
      </c>
      <c r="K139">
        <f>IF(piastek6[[#This Row],[Typ spalania]] = "orzech", piastek6[[#This Row],[mag orzech przed]]-$P$2, piastek6[[#This Row],[mag orzech przed]])</f>
        <v>152</v>
      </c>
      <c r="L139">
        <f>IF(piastek6[[#This Row],[Typ spalania]] = "mial", piastek6[[#This Row],[mag mial przed]]-$P$3, piastek6[[#This Row],[mag mial przed]])</f>
        <v>509</v>
      </c>
    </row>
    <row r="140" spans="1:12" x14ac:dyDescent="0.45">
      <c r="A140">
        <v>195</v>
      </c>
      <c r="B140">
        <v>90</v>
      </c>
      <c r="C140">
        <v>56</v>
      </c>
      <c r="D140">
        <f t="shared" si="2"/>
        <v>138</v>
      </c>
      <c r="E140" s="1">
        <v>42064</v>
      </c>
      <c r="F140">
        <f>J139+piastek6[[#This Row],[Ton kostak]]</f>
        <v>238</v>
      </c>
      <c r="G140">
        <f>K139+piastek6[[#This Row],[Ton orzech]]</f>
        <v>242</v>
      </c>
      <c r="H140">
        <f>L139+piastek6[[#This Row],[Ton mial]]</f>
        <v>565</v>
      </c>
      <c r="I140" t="str">
        <f>IF(piastek6[[#This Row],[mag koskta przed]] &lt; $P$1,IF(piastek6[[#This Row],[mag orzech przed]]&lt;$P$2, IF(piastek6[[#This Row],[mag mial przed]] &lt;$P$3, "-", "mial"), "orzech"),"kostka")</f>
        <v>kostka</v>
      </c>
      <c r="J140">
        <f>IF(piastek6[[#This Row],[Typ spalania]] = "kostka", piastek6[[#This Row],[mag koskta przed]]-$P$1, piastek6[[#This Row],[mag koskta przed]])</f>
        <v>38</v>
      </c>
      <c r="K140">
        <f>IF(piastek6[[#This Row],[Typ spalania]] = "orzech", piastek6[[#This Row],[mag orzech przed]]-$P$2, piastek6[[#This Row],[mag orzech przed]])</f>
        <v>242</v>
      </c>
      <c r="L140">
        <f>IF(piastek6[[#This Row],[Typ spalania]] = "mial", piastek6[[#This Row],[mag mial przed]]-$P$3, piastek6[[#This Row],[mag mial przed]])</f>
        <v>565</v>
      </c>
    </row>
    <row r="141" spans="1:12" x14ac:dyDescent="0.45">
      <c r="A141">
        <v>113</v>
      </c>
      <c r="B141">
        <v>90</v>
      </c>
      <c r="C141">
        <v>24</v>
      </c>
      <c r="D141">
        <f t="shared" si="2"/>
        <v>139</v>
      </c>
      <c r="E141" s="1">
        <v>42065</v>
      </c>
      <c r="F141">
        <f>J140+piastek6[[#This Row],[Ton kostak]]</f>
        <v>151</v>
      </c>
      <c r="G141">
        <f>K140+piastek6[[#This Row],[Ton orzech]]</f>
        <v>332</v>
      </c>
      <c r="H141">
        <f>L140+piastek6[[#This Row],[Ton mial]]</f>
        <v>589</v>
      </c>
      <c r="I141" t="str">
        <f>IF(piastek6[[#This Row],[mag koskta przed]] &lt; $P$1,IF(piastek6[[#This Row],[mag orzech przed]]&lt;$P$2, IF(piastek6[[#This Row],[mag mial przed]] &lt;$P$3, "-", "mial"), "orzech"),"kostka")</f>
        <v>orzech</v>
      </c>
      <c r="J141">
        <f>IF(piastek6[[#This Row],[Typ spalania]] = "kostka", piastek6[[#This Row],[mag koskta przed]]-$P$1, piastek6[[#This Row],[mag koskta przed]])</f>
        <v>151</v>
      </c>
      <c r="K141">
        <f>IF(piastek6[[#This Row],[Typ spalania]] = "orzech", piastek6[[#This Row],[mag orzech przed]]-$P$2, piastek6[[#This Row],[mag orzech przed]])</f>
        <v>72</v>
      </c>
      <c r="L141">
        <f>IF(piastek6[[#This Row],[Typ spalania]] = "mial", piastek6[[#This Row],[mag mial przed]]-$P$3, piastek6[[#This Row],[mag mial przed]])</f>
        <v>589</v>
      </c>
    </row>
    <row r="142" spans="1:12" x14ac:dyDescent="0.45">
      <c r="A142">
        <v>93</v>
      </c>
      <c r="B142">
        <v>139</v>
      </c>
      <c r="C142">
        <v>47</v>
      </c>
      <c r="D142">
        <f t="shared" si="2"/>
        <v>140</v>
      </c>
      <c r="E142" s="1">
        <v>42066</v>
      </c>
      <c r="F142">
        <f>J141+piastek6[[#This Row],[Ton kostak]]</f>
        <v>244</v>
      </c>
      <c r="G142">
        <f>K141+piastek6[[#This Row],[Ton orzech]]</f>
        <v>211</v>
      </c>
      <c r="H142">
        <f>L141+piastek6[[#This Row],[Ton mial]]</f>
        <v>636</v>
      </c>
      <c r="I142" t="str">
        <f>IF(piastek6[[#This Row],[mag koskta przed]] &lt; $P$1,IF(piastek6[[#This Row],[mag orzech przed]]&lt;$P$2, IF(piastek6[[#This Row],[mag mial przed]] &lt;$P$3, "-", "mial"), "orzech"),"kostka")</f>
        <v>kostka</v>
      </c>
      <c r="J142">
        <f>IF(piastek6[[#This Row],[Typ spalania]] = "kostka", piastek6[[#This Row],[mag koskta przed]]-$P$1, piastek6[[#This Row],[mag koskta przed]])</f>
        <v>44</v>
      </c>
      <c r="K142">
        <f>IF(piastek6[[#This Row],[Typ spalania]] = "orzech", piastek6[[#This Row],[mag orzech przed]]-$P$2, piastek6[[#This Row],[mag orzech przed]])</f>
        <v>211</v>
      </c>
      <c r="L142">
        <f>IF(piastek6[[#This Row],[Typ spalania]] = "mial", piastek6[[#This Row],[mag mial przed]]-$P$3, piastek6[[#This Row],[mag mial przed]])</f>
        <v>636</v>
      </c>
    </row>
    <row r="143" spans="1:12" x14ac:dyDescent="0.45">
      <c r="A143">
        <v>93</v>
      </c>
      <c r="B143">
        <v>147</v>
      </c>
      <c r="C143">
        <v>26</v>
      </c>
      <c r="D143">
        <f t="shared" si="2"/>
        <v>141</v>
      </c>
      <c r="E143" s="1">
        <v>42067</v>
      </c>
      <c r="F143">
        <f>J142+piastek6[[#This Row],[Ton kostak]]</f>
        <v>137</v>
      </c>
      <c r="G143">
        <f>K142+piastek6[[#This Row],[Ton orzech]]</f>
        <v>358</v>
      </c>
      <c r="H143">
        <f>L142+piastek6[[#This Row],[Ton mial]]</f>
        <v>662</v>
      </c>
      <c r="I143" t="str">
        <f>IF(piastek6[[#This Row],[mag koskta przed]] &lt; $P$1,IF(piastek6[[#This Row],[mag orzech przed]]&lt;$P$2, IF(piastek6[[#This Row],[mag mial przed]] &lt;$P$3, "-", "mial"), "orzech"),"kostka")</f>
        <v>orzech</v>
      </c>
      <c r="J143">
        <f>IF(piastek6[[#This Row],[Typ spalania]] = "kostka", piastek6[[#This Row],[mag koskta przed]]-$P$1, piastek6[[#This Row],[mag koskta przed]])</f>
        <v>137</v>
      </c>
      <c r="K143">
        <f>IF(piastek6[[#This Row],[Typ spalania]] = "orzech", piastek6[[#This Row],[mag orzech przed]]-$P$2, piastek6[[#This Row],[mag orzech przed]])</f>
        <v>98</v>
      </c>
      <c r="L143">
        <f>IF(piastek6[[#This Row],[Typ spalania]] = "mial", piastek6[[#This Row],[mag mial przed]]-$P$3, piastek6[[#This Row],[mag mial przed]])</f>
        <v>662</v>
      </c>
    </row>
    <row r="144" spans="1:12" x14ac:dyDescent="0.45">
      <c r="A144">
        <v>79</v>
      </c>
      <c r="B144">
        <v>145</v>
      </c>
      <c r="C144">
        <v>36</v>
      </c>
      <c r="D144">
        <f t="shared" si="2"/>
        <v>142</v>
      </c>
      <c r="E144" s="1">
        <v>42068</v>
      </c>
      <c r="F144">
        <f>J143+piastek6[[#This Row],[Ton kostak]]</f>
        <v>216</v>
      </c>
      <c r="G144">
        <f>K143+piastek6[[#This Row],[Ton orzech]]</f>
        <v>243</v>
      </c>
      <c r="H144">
        <f>L143+piastek6[[#This Row],[Ton mial]]</f>
        <v>698</v>
      </c>
      <c r="I144" t="str">
        <f>IF(piastek6[[#This Row],[mag koskta przed]] &lt; $P$1,IF(piastek6[[#This Row],[mag orzech przed]]&lt;$P$2, IF(piastek6[[#This Row],[mag mial przed]] &lt;$P$3, "-", "mial"), "orzech"),"kostka")</f>
        <v>kostka</v>
      </c>
      <c r="J144">
        <f>IF(piastek6[[#This Row],[Typ spalania]] = "kostka", piastek6[[#This Row],[mag koskta przed]]-$P$1, piastek6[[#This Row],[mag koskta przed]])</f>
        <v>16</v>
      </c>
      <c r="K144">
        <f>IF(piastek6[[#This Row],[Typ spalania]] = "orzech", piastek6[[#This Row],[mag orzech przed]]-$P$2, piastek6[[#This Row],[mag orzech przed]])</f>
        <v>243</v>
      </c>
      <c r="L144">
        <f>IF(piastek6[[#This Row],[Typ spalania]] = "mial", piastek6[[#This Row],[mag mial przed]]-$P$3, piastek6[[#This Row],[mag mial przed]])</f>
        <v>698</v>
      </c>
    </row>
    <row r="145" spans="1:12" x14ac:dyDescent="0.45">
      <c r="A145">
        <v>148</v>
      </c>
      <c r="B145">
        <v>127</v>
      </c>
      <c r="C145">
        <v>27</v>
      </c>
      <c r="D145">
        <f t="shared" si="2"/>
        <v>143</v>
      </c>
      <c r="E145" s="1">
        <v>42069</v>
      </c>
      <c r="F145">
        <f>J144+piastek6[[#This Row],[Ton kostak]]</f>
        <v>164</v>
      </c>
      <c r="G145">
        <f>K144+piastek6[[#This Row],[Ton orzech]]</f>
        <v>370</v>
      </c>
      <c r="H145">
        <f>L144+piastek6[[#This Row],[Ton mial]]</f>
        <v>725</v>
      </c>
      <c r="I145" t="str">
        <f>IF(piastek6[[#This Row],[mag koskta przed]] &lt; $P$1,IF(piastek6[[#This Row],[mag orzech przed]]&lt;$P$2, IF(piastek6[[#This Row],[mag mial przed]] &lt;$P$3, "-", "mial"), "orzech"),"kostka")</f>
        <v>orzech</v>
      </c>
      <c r="J145">
        <f>IF(piastek6[[#This Row],[Typ spalania]] = "kostka", piastek6[[#This Row],[mag koskta przed]]-$P$1, piastek6[[#This Row],[mag koskta przed]])</f>
        <v>164</v>
      </c>
      <c r="K145">
        <f>IF(piastek6[[#This Row],[Typ spalania]] = "orzech", piastek6[[#This Row],[mag orzech przed]]-$P$2, piastek6[[#This Row],[mag orzech przed]])</f>
        <v>110</v>
      </c>
      <c r="L145">
        <f>IF(piastek6[[#This Row],[Typ spalania]] = "mial", piastek6[[#This Row],[mag mial przed]]-$P$3, piastek6[[#This Row],[mag mial przed]])</f>
        <v>725</v>
      </c>
    </row>
    <row r="146" spans="1:12" x14ac:dyDescent="0.45">
      <c r="A146">
        <v>132</v>
      </c>
      <c r="B146">
        <v>128</v>
      </c>
      <c r="C146">
        <v>37</v>
      </c>
      <c r="D146">
        <f t="shared" si="2"/>
        <v>144</v>
      </c>
      <c r="E146" s="1">
        <v>42070</v>
      </c>
      <c r="F146">
        <f>J145+piastek6[[#This Row],[Ton kostak]]</f>
        <v>296</v>
      </c>
      <c r="G146">
        <f>K145+piastek6[[#This Row],[Ton orzech]]</f>
        <v>238</v>
      </c>
      <c r="H146">
        <f>L145+piastek6[[#This Row],[Ton mial]]</f>
        <v>762</v>
      </c>
      <c r="I146" t="str">
        <f>IF(piastek6[[#This Row],[mag koskta przed]] &lt; $P$1,IF(piastek6[[#This Row],[mag orzech przed]]&lt;$P$2, IF(piastek6[[#This Row],[mag mial przed]] &lt;$P$3, "-", "mial"), "orzech"),"kostka")</f>
        <v>kostka</v>
      </c>
      <c r="J146">
        <f>IF(piastek6[[#This Row],[Typ spalania]] = "kostka", piastek6[[#This Row],[mag koskta przed]]-$P$1, piastek6[[#This Row],[mag koskta przed]])</f>
        <v>96</v>
      </c>
      <c r="K146">
        <f>IF(piastek6[[#This Row],[Typ spalania]] = "orzech", piastek6[[#This Row],[mag orzech przed]]-$P$2, piastek6[[#This Row],[mag orzech przed]])</f>
        <v>238</v>
      </c>
      <c r="L146">
        <f>IF(piastek6[[#This Row],[Typ spalania]] = "mial", piastek6[[#This Row],[mag mial przed]]-$P$3, piastek6[[#This Row],[mag mial przed]])</f>
        <v>762</v>
      </c>
    </row>
    <row r="147" spans="1:12" x14ac:dyDescent="0.45">
      <c r="A147">
        <v>22</v>
      </c>
      <c r="B147">
        <v>115</v>
      </c>
      <c r="C147">
        <v>28</v>
      </c>
      <c r="D147">
        <f t="shared" si="2"/>
        <v>145</v>
      </c>
      <c r="E147" s="1">
        <v>42071</v>
      </c>
      <c r="F147">
        <f>J146+piastek6[[#This Row],[Ton kostak]]</f>
        <v>118</v>
      </c>
      <c r="G147">
        <f>K146+piastek6[[#This Row],[Ton orzech]]</f>
        <v>353</v>
      </c>
      <c r="H147">
        <f>L146+piastek6[[#This Row],[Ton mial]]</f>
        <v>790</v>
      </c>
      <c r="I147" t="str">
        <f>IF(piastek6[[#This Row],[mag koskta przed]] &lt; $P$1,IF(piastek6[[#This Row],[mag orzech przed]]&lt;$P$2, IF(piastek6[[#This Row],[mag mial przed]] &lt;$P$3, "-", "mial"), "orzech"),"kostka")</f>
        <v>orzech</v>
      </c>
      <c r="J147">
        <f>IF(piastek6[[#This Row],[Typ spalania]] = "kostka", piastek6[[#This Row],[mag koskta przed]]-$P$1, piastek6[[#This Row],[mag koskta przed]])</f>
        <v>118</v>
      </c>
      <c r="K147">
        <f>IF(piastek6[[#This Row],[Typ spalania]] = "orzech", piastek6[[#This Row],[mag orzech przed]]-$P$2, piastek6[[#This Row],[mag orzech przed]])</f>
        <v>93</v>
      </c>
      <c r="L147">
        <f>IF(piastek6[[#This Row],[Typ spalania]] = "mial", piastek6[[#This Row],[mag mial przed]]-$P$3, piastek6[[#This Row],[mag mial przed]])</f>
        <v>790</v>
      </c>
    </row>
    <row r="148" spans="1:12" x14ac:dyDescent="0.45">
      <c r="A148">
        <v>50</v>
      </c>
      <c r="B148">
        <v>99</v>
      </c>
      <c r="C148">
        <v>78</v>
      </c>
      <c r="D148">
        <f t="shared" si="2"/>
        <v>146</v>
      </c>
      <c r="E148" s="1">
        <v>42072</v>
      </c>
      <c r="F148">
        <f>J147+piastek6[[#This Row],[Ton kostak]]</f>
        <v>168</v>
      </c>
      <c r="G148">
        <f>K147+piastek6[[#This Row],[Ton orzech]]</f>
        <v>192</v>
      </c>
      <c r="H148">
        <f>L147+piastek6[[#This Row],[Ton mial]]</f>
        <v>868</v>
      </c>
      <c r="I148" t="str">
        <f>IF(piastek6[[#This Row],[mag koskta przed]] &lt; $P$1,IF(piastek6[[#This Row],[mag orzech przed]]&lt;$P$2, IF(piastek6[[#This Row],[mag mial przed]] &lt;$P$3, "-", "mial"), "orzech"),"kostka")</f>
        <v>mial</v>
      </c>
      <c r="J148">
        <f>IF(piastek6[[#This Row],[Typ spalania]] = "kostka", piastek6[[#This Row],[mag koskta przed]]-$P$1, piastek6[[#This Row],[mag koskta przed]])</f>
        <v>168</v>
      </c>
      <c r="K148">
        <f>IF(piastek6[[#This Row],[Typ spalania]] = "orzech", piastek6[[#This Row],[mag orzech przed]]-$P$2, piastek6[[#This Row],[mag orzech przed]])</f>
        <v>192</v>
      </c>
      <c r="L148">
        <f>IF(piastek6[[#This Row],[Typ spalania]] = "mial", piastek6[[#This Row],[mag mial przed]]-$P$3, piastek6[[#This Row],[mag mial przed]])</f>
        <v>548</v>
      </c>
    </row>
    <row r="149" spans="1:12" x14ac:dyDescent="0.45">
      <c r="A149">
        <v>178</v>
      </c>
      <c r="B149">
        <v>146</v>
      </c>
      <c r="C149">
        <v>75</v>
      </c>
      <c r="D149">
        <f t="shared" si="2"/>
        <v>147</v>
      </c>
      <c r="E149" s="1">
        <v>42073</v>
      </c>
      <c r="F149">
        <f>J148+piastek6[[#This Row],[Ton kostak]]</f>
        <v>346</v>
      </c>
      <c r="G149">
        <f>K148+piastek6[[#This Row],[Ton orzech]]</f>
        <v>338</v>
      </c>
      <c r="H149">
        <f>L148+piastek6[[#This Row],[Ton mial]]</f>
        <v>623</v>
      </c>
      <c r="I149" t="str">
        <f>IF(piastek6[[#This Row],[mag koskta przed]] &lt; $P$1,IF(piastek6[[#This Row],[mag orzech przed]]&lt;$P$2, IF(piastek6[[#This Row],[mag mial przed]] &lt;$P$3, "-", "mial"), "orzech"),"kostka")</f>
        <v>kostka</v>
      </c>
      <c r="J149">
        <f>IF(piastek6[[#This Row],[Typ spalania]] = "kostka", piastek6[[#This Row],[mag koskta przed]]-$P$1, piastek6[[#This Row],[mag koskta przed]])</f>
        <v>146</v>
      </c>
      <c r="K149">
        <f>IF(piastek6[[#This Row],[Typ spalania]] = "orzech", piastek6[[#This Row],[mag orzech przed]]-$P$2, piastek6[[#This Row],[mag orzech przed]])</f>
        <v>338</v>
      </c>
      <c r="L149">
        <f>IF(piastek6[[#This Row],[Typ spalania]] = "mial", piastek6[[#This Row],[mag mial przed]]-$P$3, piastek6[[#This Row],[mag mial przed]])</f>
        <v>623</v>
      </c>
    </row>
    <row r="150" spans="1:12" x14ac:dyDescent="0.45">
      <c r="A150">
        <v>97</v>
      </c>
      <c r="B150">
        <v>135</v>
      </c>
      <c r="C150">
        <v>66</v>
      </c>
      <c r="D150">
        <f t="shared" si="2"/>
        <v>148</v>
      </c>
      <c r="E150" s="1">
        <v>42074</v>
      </c>
      <c r="F150">
        <f>J149+piastek6[[#This Row],[Ton kostak]]</f>
        <v>243</v>
      </c>
      <c r="G150">
        <f>K149+piastek6[[#This Row],[Ton orzech]]</f>
        <v>473</v>
      </c>
      <c r="H150">
        <f>L149+piastek6[[#This Row],[Ton mial]]</f>
        <v>689</v>
      </c>
      <c r="I150" t="str">
        <f>IF(piastek6[[#This Row],[mag koskta przed]] &lt; $P$1,IF(piastek6[[#This Row],[mag orzech przed]]&lt;$P$2, IF(piastek6[[#This Row],[mag mial przed]] &lt;$P$3, "-", "mial"), "orzech"),"kostka")</f>
        <v>kostka</v>
      </c>
      <c r="J150">
        <f>IF(piastek6[[#This Row],[Typ spalania]] = "kostka", piastek6[[#This Row],[mag koskta przed]]-$P$1, piastek6[[#This Row],[mag koskta przed]])</f>
        <v>43</v>
      </c>
      <c r="K150">
        <f>IF(piastek6[[#This Row],[Typ spalania]] = "orzech", piastek6[[#This Row],[mag orzech przed]]-$P$2, piastek6[[#This Row],[mag orzech przed]])</f>
        <v>473</v>
      </c>
      <c r="L150">
        <f>IF(piastek6[[#This Row],[Typ spalania]] = "mial", piastek6[[#This Row],[mag mial przed]]-$P$3, piastek6[[#This Row],[mag mial przed]])</f>
        <v>689</v>
      </c>
    </row>
    <row r="151" spans="1:12" x14ac:dyDescent="0.45">
      <c r="A151">
        <v>138</v>
      </c>
      <c r="B151">
        <v>160</v>
      </c>
      <c r="C151">
        <v>6</v>
      </c>
      <c r="D151">
        <f t="shared" si="2"/>
        <v>149</v>
      </c>
      <c r="E151" s="1">
        <v>42075</v>
      </c>
      <c r="F151">
        <f>J150+piastek6[[#This Row],[Ton kostak]]</f>
        <v>181</v>
      </c>
      <c r="G151">
        <f>K150+piastek6[[#This Row],[Ton orzech]]</f>
        <v>633</v>
      </c>
      <c r="H151">
        <f>L150+piastek6[[#This Row],[Ton mial]]</f>
        <v>695</v>
      </c>
      <c r="I151" t="str">
        <f>IF(piastek6[[#This Row],[mag koskta przed]] &lt; $P$1,IF(piastek6[[#This Row],[mag orzech przed]]&lt;$P$2, IF(piastek6[[#This Row],[mag mial przed]] &lt;$P$3, "-", "mial"), "orzech"),"kostka")</f>
        <v>orzech</v>
      </c>
      <c r="J151">
        <f>IF(piastek6[[#This Row],[Typ spalania]] = "kostka", piastek6[[#This Row],[mag koskta przed]]-$P$1, piastek6[[#This Row],[mag koskta przed]])</f>
        <v>181</v>
      </c>
      <c r="K151">
        <f>IF(piastek6[[#This Row],[Typ spalania]] = "orzech", piastek6[[#This Row],[mag orzech przed]]-$P$2, piastek6[[#This Row],[mag orzech przed]])</f>
        <v>373</v>
      </c>
      <c r="L151">
        <f>IF(piastek6[[#This Row],[Typ spalania]] = "mial", piastek6[[#This Row],[mag mial przed]]-$P$3, piastek6[[#This Row],[mag mial przed]])</f>
        <v>695</v>
      </c>
    </row>
    <row r="152" spans="1:12" x14ac:dyDescent="0.45">
      <c r="A152">
        <v>194</v>
      </c>
      <c r="B152">
        <v>87</v>
      </c>
      <c r="C152">
        <v>60</v>
      </c>
      <c r="D152">
        <f t="shared" si="2"/>
        <v>150</v>
      </c>
      <c r="E152" s="1">
        <v>42076</v>
      </c>
      <c r="F152">
        <f>J151+piastek6[[#This Row],[Ton kostak]]</f>
        <v>375</v>
      </c>
      <c r="G152">
        <f>K151+piastek6[[#This Row],[Ton orzech]]</f>
        <v>460</v>
      </c>
      <c r="H152">
        <f>L151+piastek6[[#This Row],[Ton mial]]</f>
        <v>755</v>
      </c>
      <c r="I152" t="str">
        <f>IF(piastek6[[#This Row],[mag koskta przed]] &lt; $P$1,IF(piastek6[[#This Row],[mag orzech przed]]&lt;$P$2, IF(piastek6[[#This Row],[mag mial przed]] &lt;$P$3, "-", "mial"), "orzech"),"kostka")</f>
        <v>kostka</v>
      </c>
      <c r="J152">
        <f>IF(piastek6[[#This Row],[Typ spalania]] = "kostka", piastek6[[#This Row],[mag koskta przed]]-$P$1, piastek6[[#This Row],[mag koskta przed]])</f>
        <v>175</v>
      </c>
      <c r="K152">
        <f>IF(piastek6[[#This Row],[Typ spalania]] = "orzech", piastek6[[#This Row],[mag orzech przed]]-$P$2, piastek6[[#This Row],[mag orzech przed]])</f>
        <v>460</v>
      </c>
      <c r="L152">
        <f>IF(piastek6[[#This Row],[Typ spalania]] = "mial", piastek6[[#This Row],[mag mial przed]]-$P$3, piastek6[[#This Row],[mag mial przed]])</f>
        <v>755</v>
      </c>
    </row>
    <row r="153" spans="1:12" x14ac:dyDescent="0.45">
      <c r="A153">
        <v>86</v>
      </c>
      <c r="B153">
        <v>21</v>
      </c>
      <c r="C153">
        <v>45</v>
      </c>
      <c r="D153">
        <f t="shared" si="2"/>
        <v>151</v>
      </c>
      <c r="E153" s="1">
        <v>42077</v>
      </c>
      <c r="F153">
        <f>J152+piastek6[[#This Row],[Ton kostak]]</f>
        <v>261</v>
      </c>
      <c r="G153">
        <f>K152+piastek6[[#This Row],[Ton orzech]]</f>
        <v>481</v>
      </c>
      <c r="H153">
        <f>L152+piastek6[[#This Row],[Ton mial]]</f>
        <v>800</v>
      </c>
      <c r="I153" t="str">
        <f>IF(piastek6[[#This Row],[mag koskta przed]] &lt; $P$1,IF(piastek6[[#This Row],[mag orzech przed]]&lt;$P$2, IF(piastek6[[#This Row],[mag mial przed]] &lt;$P$3, "-", "mial"), "orzech"),"kostka")</f>
        <v>kostka</v>
      </c>
      <c r="J153">
        <f>IF(piastek6[[#This Row],[Typ spalania]] = "kostka", piastek6[[#This Row],[mag koskta przed]]-$P$1, piastek6[[#This Row],[mag koskta przed]])</f>
        <v>61</v>
      </c>
      <c r="K153">
        <f>IF(piastek6[[#This Row],[Typ spalania]] = "orzech", piastek6[[#This Row],[mag orzech przed]]-$P$2, piastek6[[#This Row],[mag orzech przed]])</f>
        <v>481</v>
      </c>
      <c r="L153">
        <f>IF(piastek6[[#This Row],[Typ spalania]] = "mial", piastek6[[#This Row],[mag mial przed]]-$P$3, piastek6[[#This Row],[mag mial przed]])</f>
        <v>800</v>
      </c>
    </row>
    <row r="154" spans="1:12" x14ac:dyDescent="0.45">
      <c r="A154">
        <v>26</v>
      </c>
      <c r="B154">
        <v>60</v>
      </c>
      <c r="C154">
        <v>44</v>
      </c>
      <c r="D154">
        <f t="shared" si="2"/>
        <v>152</v>
      </c>
      <c r="E154" s="1">
        <v>42078</v>
      </c>
      <c r="F154">
        <f>J153+piastek6[[#This Row],[Ton kostak]]</f>
        <v>87</v>
      </c>
      <c r="G154">
        <f>K153+piastek6[[#This Row],[Ton orzech]]</f>
        <v>541</v>
      </c>
      <c r="H154">
        <f>L153+piastek6[[#This Row],[Ton mial]]</f>
        <v>844</v>
      </c>
      <c r="I154" t="str">
        <f>IF(piastek6[[#This Row],[mag koskta przed]] &lt; $P$1,IF(piastek6[[#This Row],[mag orzech przed]]&lt;$P$2, IF(piastek6[[#This Row],[mag mial przed]] &lt;$P$3, "-", "mial"), "orzech"),"kostka")</f>
        <v>orzech</v>
      </c>
      <c r="J154">
        <f>IF(piastek6[[#This Row],[Typ spalania]] = "kostka", piastek6[[#This Row],[mag koskta przed]]-$P$1, piastek6[[#This Row],[mag koskta przed]])</f>
        <v>87</v>
      </c>
      <c r="K154">
        <f>IF(piastek6[[#This Row],[Typ spalania]] = "orzech", piastek6[[#This Row],[mag orzech przed]]-$P$2, piastek6[[#This Row],[mag orzech przed]])</f>
        <v>281</v>
      </c>
      <c r="L154">
        <f>IF(piastek6[[#This Row],[Typ spalania]] = "mial", piastek6[[#This Row],[mag mial przed]]-$P$3, piastek6[[#This Row],[mag mial przed]])</f>
        <v>844</v>
      </c>
    </row>
    <row r="155" spans="1:12" x14ac:dyDescent="0.45">
      <c r="A155">
        <v>28</v>
      </c>
      <c r="B155">
        <v>35</v>
      </c>
      <c r="C155">
        <v>96</v>
      </c>
      <c r="D155">
        <f t="shared" si="2"/>
        <v>153</v>
      </c>
      <c r="E155" s="1">
        <v>42079</v>
      </c>
      <c r="F155">
        <f>J154+piastek6[[#This Row],[Ton kostak]]</f>
        <v>115</v>
      </c>
      <c r="G155">
        <f>K154+piastek6[[#This Row],[Ton orzech]]</f>
        <v>316</v>
      </c>
      <c r="H155">
        <f>L154+piastek6[[#This Row],[Ton mial]]</f>
        <v>940</v>
      </c>
      <c r="I155" t="str">
        <f>IF(piastek6[[#This Row],[mag koskta przed]] &lt; $P$1,IF(piastek6[[#This Row],[mag orzech przed]]&lt;$P$2, IF(piastek6[[#This Row],[mag mial przed]] &lt;$P$3, "-", "mial"), "orzech"),"kostka")</f>
        <v>orzech</v>
      </c>
      <c r="J155">
        <f>IF(piastek6[[#This Row],[Typ spalania]] = "kostka", piastek6[[#This Row],[mag koskta przed]]-$P$1, piastek6[[#This Row],[mag koskta przed]])</f>
        <v>115</v>
      </c>
      <c r="K155">
        <f>IF(piastek6[[#This Row],[Typ spalania]] = "orzech", piastek6[[#This Row],[mag orzech przed]]-$P$2, piastek6[[#This Row],[mag orzech przed]])</f>
        <v>56</v>
      </c>
      <c r="L155">
        <f>IF(piastek6[[#This Row],[Typ spalania]] = "mial", piastek6[[#This Row],[mag mial przed]]-$P$3, piastek6[[#This Row],[mag mial przed]])</f>
        <v>940</v>
      </c>
    </row>
    <row r="156" spans="1:12" x14ac:dyDescent="0.45">
      <c r="A156">
        <v>53</v>
      </c>
      <c r="B156">
        <v>100</v>
      </c>
      <c r="C156">
        <v>64</v>
      </c>
      <c r="D156">
        <f t="shared" si="2"/>
        <v>154</v>
      </c>
      <c r="E156" s="1">
        <v>42080</v>
      </c>
      <c r="F156">
        <f>J155+piastek6[[#This Row],[Ton kostak]]</f>
        <v>168</v>
      </c>
      <c r="G156">
        <f>K155+piastek6[[#This Row],[Ton orzech]]</f>
        <v>156</v>
      </c>
      <c r="H156">
        <f>L155+piastek6[[#This Row],[Ton mial]]</f>
        <v>1004</v>
      </c>
      <c r="I156" t="str">
        <f>IF(piastek6[[#This Row],[mag koskta przed]] &lt; $P$1,IF(piastek6[[#This Row],[mag orzech przed]]&lt;$P$2, IF(piastek6[[#This Row],[mag mial przed]] &lt;$P$3, "-", "mial"), "orzech"),"kostka")</f>
        <v>mial</v>
      </c>
      <c r="J156">
        <f>IF(piastek6[[#This Row],[Typ spalania]] = "kostka", piastek6[[#This Row],[mag koskta przed]]-$P$1, piastek6[[#This Row],[mag koskta przed]])</f>
        <v>168</v>
      </c>
      <c r="K156">
        <f>IF(piastek6[[#This Row],[Typ spalania]] = "orzech", piastek6[[#This Row],[mag orzech przed]]-$P$2, piastek6[[#This Row],[mag orzech przed]])</f>
        <v>156</v>
      </c>
      <c r="L156">
        <f>IF(piastek6[[#This Row],[Typ spalania]] = "mial", piastek6[[#This Row],[mag mial przed]]-$P$3, piastek6[[#This Row],[mag mial przed]])</f>
        <v>684</v>
      </c>
    </row>
    <row r="157" spans="1:12" x14ac:dyDescent="0.45">
      <c r="A157">
        <v>168</v>
      </c>
      <c r="B157">
        <v>64</v>
      </c>
      <c r="C157">
        <v>46</v>
      </c>
      <c r="D157">
        <f t="shared" si="2"/>
        <v>155</v>
      </c>
      <c r="E157" s="1">
        <v>42081</v>
      </c>
      <c r="F157">
        <f>J156+piastek6[[#This Row],[Ton kostak]]</f>
        <v>336</v>
      </c>
      <c r="G157">
        <f>K156+piastek6[[#This Row],[Ton orzech]]</f>
        <v>220</v>
      </c>
      <c r="H157">
        <f>L156+piastek6[[#This Row],[Ton mial]]</f>
        <v>730</v>
      </c>
      <c r="I157" t="str">
        <f>IF(piastek6[[#This Row],[mag koskta przed]] &lt; $P$1,IF(piastek6[[#This Row],[mag orzech przed]]&lt;$P$2, IF(piastek6[[#This Row],[mag mial przed]] &lt;$P$3, "-", "mial"), "orzech"),"kostka")</f>
        <v>kostka</v>
      </c>
      <c r="J157">
        <f>IF(piastek6[[#This Row],[Typ spalania]] = "kostka", piastek6[[#This Row],[mag koskta przed]]-$P$1, piastek6[[#This Row],[mag koskta przed]])</f>
        <v>136</v>
      </c>
      <c r="K157">
        <f>IF(piastek6[[#This Row],[Typ spalania]] = "orzech", piastek6[[#This Row],[mag orzech przed]]-$P$2, piastek6[[#This Row],[mag orzech przed]])</f>
        <v>220</v>
      </c>
      <c r="L157">
        <f>IF(piastek6[[#This Row],[Typ spalania]] = "mial", piastek6[[#This Row],[mag mial przed]]-$P$3, piastek6[[#This Row],[mag mial przed]])</f>
        <v>730</v>
      </c>
    </row>
    <row r="158" spans="1:12" x14ac:dyDescent="0.45">
      <c r="A158">
        <v>77</v>
      </c>
      <c r="B158">
        <v>60</v>
      </c>
      <c r="C158">
        <v>35</v>
      </c>
      <c r="D158">
        <f t="shared" si="2"/>
        <v>156</v>
      </c>
      <c r="E158" s="1">
        <v>42082</v>
      </c>
      <c r="F158">
        <f>J157+piastek6[[#This Row],[Ton kostak]]</f>
        <v>213</v>
      </c>
      <c r="G158">
        <f>K157+piastek6[[#This Row],[Ton orzech]]</f>
        <v>280</v>
      </c>
      <c r="H158">
        <f>L157+piastek6[[#This Row],[Ton mial]]</f>
        <v>765</v>
      </c>
      <c r="I158" t="str">
        <f>IF(piastek6[[#This Row],[mag koskta przed]] &lt; $P$1,IF(piastek6[[#This Row],[mag orzech przed]]&lt;$P$2, IF(piastek6[[#This Row],[mag mial przed]] &lt;$P$3, "-", "mial"), "orzech"),"kostka")</f>
        <v>kostka</v>
      </c>
      <c r="J158">
        <f>IF(piastek6[[#This Row],[Typ spalania]] = "kostka", piastek6[[#This Row],[mag koskta przed]]-$P$1, piastek6[[#This Row],[mag koskta przed]])</f>
        <v>13</v>
      </c>
      <c r="K158">
        <f>IF(piastek6[[#This Row],[Typ spalania]] = "orzech", piastek6[[#This Row],[mag orzech przed]]-$P$2, piastek6[[#This Row],[mag orzech przed]])</f>
        <v>280</v>
      </c>
      <c r="L158">
        <f>IF(piastek6[[#This Row],[Typ spalania]] = "mial", piastek6[[#This Row],[mag mial przed]]-$P$3, piastek6[[#This Row],[mag mial przed]])</f>
        <v>765</v>
      </c>
    </row>
    <row r="159" spans="1:12" x14ac:dyDescent="0.45">
      <c r="A159">
        <v>17</v>
      </c>
      <c r="B159">
        <v>80</v>
      </c>
      <c r="C159">
        <v>30</v>
      </c>
      <c r="D159">
        <f t="shared" si="2"/>
        <v>157</v>
      </c>
      <c r="E159" s="1">
        <v>42083</v>
      </c>
      <c r="F159">
        <f>J158+piastek6[[#This Row],[Ton kostak]]</f>
        <v>30</v>
      </c>
      <c r="G159">
        <f>K158+piastek6[[#This Row],[Ton orzech]]</f>
        <v>360</v>
      </c>
      <c r="H159">
        <f>L158+piastek6[[#This Row],[Ton mial]]</f>
        <v>795</v>
      </c>
      <c r="I159" t="str">
        <f>IF(piastek6[[#This Row],[mag koskta przed]] &lt; $P$1,IF(piastek6[[#This Row],[mag orzech przed]]&lt;$P$2, IF(piastek6[[#This Row],[mag mial przed]] &lt;$P$3, "-", "mial"), "orzech"),"kostka")</f>
        <v>orzech</v>
      </c>
      <c r="J159">
        <f>IF(piastek6[[#This Row],[Typ spalania]] = "kostka", piastek6[[#This Row],[mag koskta przed]]-$P$1, piastek6[[#This Row],[mag koskta przed]])</f>
        <v>30</v>
      </c>
      <c r="K159">
        <f>IF(piastek6[[#This Row],[Typ spalania]] = "orzech", piastek6[[#This Row],[mag orzech przed]]-$P$2, piastek6[[#This Row],[mag orzech przed]])</f>
        <v>100</v>
      </c>
      <c r="L159">
        <f>IF(piastek6[[#This Row],[Typ spalania]] = "mial", piastek6[[#This Row],[mag mial przed]]-$P$3, piastek6[[#This Row],[mag mial przed]])</f>
        <v>795</v>
      </c>
    </row>
    <row r="160" spans="1:12" x14ac:dyDescent="0.45">
      <c r="A160">
        <v>175</v>
      </c>
      <c r="B160">
        <v>47</v>
      </c>
      <c r="C160">
        <v>25</v>
      </c>
      <c r="D160">
        <f t="shared" si="2"/>
        <v>158</v>
      </c>
      <c r="E160" s="1">
        <v>42084</v>
      </c>
      <c r="F160">
        <f>J159+piastek6[[#This Row],[Ton kostak]]</f>
        <v>205</v>
      </c>
      <c r="G160">
        <f>K159+piastek6[[#This Row],[Ton orzech]]</f>
        <v>147</v>
      </c>
      <c r="H160">
        <f>L159+piastek6[[#This Row],[Ton mial]]</f>
        <v>820</v>
      </c>
      <c r="I160" t="str">
        <f>IF(piastek6[[#This Row],[mag koskta przed]] &lt; $P$1,IF(piastek6[[#This Row],[mag orzech przed]]&lt;$P$2, IF(piastek6[[#This Row],[mag mial przed]] &lt;$P$3, "-", "mial"), "orzech"),"kostka")</f>
        <v>kostka</v>
      </c>
      <c r="J160">
        <f>IF(piastek6[[#This Row],[Typ spalania]] = "kostka", piastek6[[#This Row],[mag koskta przed]]-$P$1, piastek6[[#This Row],[mag koskta przed]])</f>
        <v>5</v>
      </c>
      <c r="K160">
        <f>IF(piastek6[[#This Row],[Typ spalania]] = "orzech", piastek6[[#This Row],[mag orzech przed]]-$P$2, piastek6[[#This Row],[mag orzech przed]])</f>
        <v>147</v>
      </c>
      <c r="L160">
        <f>IF(piastek6[[#This Row],[Typ spalania]] = "mial", piastek6[[#This Row],[mag mial przed]]-$P$3, piastek6[[#This Row],[mag mial przed]])</f>
        <v>820</v>
      </c>
    </row>
    <row r="161" spans="1:12" x14ac:dyDescent="0.45">
      <c r="A161">
        <v>164</v>
      </c>
      <c r="B161">
        <v>60</v>
      </c>
      <c r="C161">
        <v>22</v>
      </c>
      <c r="D161">
        <f t="shared" si="2"/>
        <v>159</v>
      </c>
      <c r="E161" s="1">
        <v>42085</v>
      </c>
      <c r="F161">
        <f>J160+piastek6[[#This Row],[Ton kostak]]</f>
        <v>169</v>
      </c>
      <c r="G161">
        <f>K160+piastek6[[#This Row],[Ton orzech]]</f>
        <v>207</v>
      </c>
      <c r="H161">
        <f>L160+piastek6[[#This Row],[Ton mial]]</f>
        <v>842</v>
      </c>
      <c r="I161" t="str">
        <f>IF(piastek6[[#This Row],[mag koskta przed]] &lt; $P$1,IF(piastek6[[#This Row],[mag orzech przed]]&lt;$P$2, IF(piastek6[[#This Row],[mag mial przed]] &lt;$P$3, "-", "mial"), "orzech"),"kostka")</f>
        <v>mial</v>
      </c>
      <c r="J161">
        <f>IF(piastek6[[#This Row],[Typ spalania]] = "kostka", piastek6[[#This Row],[mag koskta przed]]-$P$1, piastek6[[#This Row],[mag koskta przed]])</f>
        <v>169</v>
      </c>
      <c r="K161">
        <f>IF(piastek6[[#This Row],[Typ spalania]] = "orzech", piastek6[[#This Row],[mag orzech przed]]-$P$2, piastek6[[#This Row],[mag orzech przed]])</f>
        <v>207</v>
      </c>
      <c r="L161">
        <f>IF(piastek6[[#This Row],[Typ spalania]] = "mial", piastek6[[#This Row],[mag mial przed]]-$P$3, piastek6[[#This Row],[mag mial przed]])</f>
        <v>522</v>
      </c>
    </row>
    <row r="162" spans="1:12" x14ac:dyDescent="0.45">
      <c r="A162">
        <v>199</v>
      </c>
      <c r="B162">
        <v>80</v>
      </c>
      <c r="C162">
        <v>45</v>
      </c>
      <c r="D162">
        <f t="shared" si="2"/>
        <v>160</v>
      </c>
      <c r="E162" s="1">
        <v>42086</v>
      </c>
      <c r="F162">
        <f>J161+piastek6[[#This Row],[Ton kostak]]</f>
        <v>368</v>
      </c>
      <c r="G162">
        <f>K161+piastek6[[#This Row],[Ton orzech]]</f>
        <v>287</v>
      </c>
      <c r="H162">
        <f>L161+piastek6[[#This Row],[Ton mial]]</f>
        <v>567</v>
      </c>
      <c r="I162" t="str">
        <f>IF(piastek6[[#This Row],[mag koskta przed]] &lt; $P$1,IF(piastek6[[#This Row],[mag orzech przed]]&lt;$P$2, IF(piastek6[[#This Row],[mag mial przed]] &lt;$P$3, "-", "mial"), "orzech"),"kostka")</f>
        <v>kostka</v>
      </c>
      <c r="J162">
        <f>IF(piastek6[[#This Row],[Typ spalania]] = "kostka", piastek6[[#This Row],[mag koskta przed]]-$P$1, piastek6[[#This Row],[mag koskta przed]])</f>
        <v>168</v>
      </c>
      <c r="K162">
        <f>IF(piastek6[[#This Row],[Typ spalania]] = "orzech", piastek6[[#This Row],[mag orzech przed]]-$P$2, piastek6[[#This Row],[mag orzech przed]])</f>
        <v>287</v>
      </c>
      <c r="L162">
        <f>IF(piastek6[[#This Row],[Typ spalania]] = "mial", piastek6[[#This Row],[mag mial przed]]-$P$3, piastek6[[#This Row],[mag mial przed]])</f>
        <v>567</v>
      </c>
    </row>
    <row r="163" spans="1:12" x14ac:dyDescent="0.45">
      <c r="A163">
        <v>111</v>
      </c>
      <c r="B163">
        <v>92</v>
      </c>
      <c r="C163">
        <v>45</v>
      </c>
      <c r="D163">
        <f t="shared" si="2"/>
        <v>161</v>
      </c>
      <c r="E163" s="1">
        <v>42087</v>
      </c>
      <c r="F163">
        <f>J162+piastek6[[#This Row],[Ton kostak]]</f>
        <v>279</v>
      </c>
      <c r="G163">
        <f>K162+piastek6[[#This Row],[Ton orzech]]</f>
        <v>379</v>
      </c>
      <c r="H163">
        <f>L162+piastek6[[#This Row],[Ton mial]]</f>
        <v>612</v>
      </c>
      <c r="I163" t="str">
        <f>IF(piastek6[[#This Row],[mag koskta przed]] &lt; $P$1,IF(piastek6[[#This Row],[mag orzech przed]]&lt;$P$2, IF(piastek6[[#This Row],[mag mial przed]] &lt;$P$3, "-", "mial"), "orzech"),"kostka")</f>
        <v>kostka</v>
      </c>
      <c r="J163">
        <f>IF(piastek6[[#This Row],[Typ spalania]] = "kostka", piastek6[[#This Row],[mag koskta przed]]-$P$1, piastek6[[#This Row],[mag koskta przed]])</f>
        <v>79</v>
      </c>
      <c r="K163">
        <f>IF(piastek6[[#This Row],[Typ spalania]] = "orzech", piastek6[[#This Row],[mag orzech przed]]-$P$2, piastek6[[#This Row],[mag orzech przed]])</f>
        <v>379</v>
      </c>
      <c r="L163">
        <f>IF(piastek6[[#This Row],[Typ spalania]] = "mial", piastek6[[#This Row],[mag mial przed]]-$P$3, piastek6[[#This Row],[mag mial przed]])</f>
        <v>612</v>
      </c>
    </row>
    <row r="164" spans="1:12" x14ac:dyDescent="0.45">
      <c r="A164">
        <v>58</v>
      </c>
      <c r="B164">
        <v>90</v>
      </c>
      <c r="C164">
        <v>40</v>
      </c>
      <c r="D164">
        <f t="shared" si="2"/>
        <v>162</v>
      </c>
      <c r="E164" s="1">
        <v>42088</v>
      </c>
      <c r="F164">
        <f>J163+piastek6[[#This Row],[Ton kostak]]</f>
        <v>137</v>
      </c>
      <c r="G164">
        <f>K163+piastek6[[#This Row],[Ton orzech]]</f>
        <v>469</v>
      </c>
      <c r="H164">
        <f>L163+piastek6[[#This Row],[Ton mial]]</f>
        <v>652</v>
      </c>
      <c r="I164" t="str">
        <f>IF(piastek6[[#This Row],[mag koskta przed]] &lt; $P$1,IF(piastek6[[#This Row],[mag orzech przed]]&lt;$P$2, IF(piastek6[[#This Row],[mag mial przed]] &lt;$P$3, "-", "mial"), "orzech"),"kostka")</f>
        <v>orzech</v>
      </c>
      <c r="J164">
        <f>IF(piastek6[[#This Row],[Typ spalania]] = "kostka", piastek6[[#This Row],[mag koskta przed]]-$P$1, piastek6[[#This Row],[mag koskta przed]])</f>
        <v>137</v>
      </c>
      <c r="K164">
        <f>IF(piastek6[[#This Row],[Typ spalania]] = "orzech", piastek6[[#This Row],[mag orzech przed]]-$P$2, piastek6[[#This Row],[mag orzech przed]])</f>
        <v>209</v>
      </c>
      <c r="L164">
        <f>IF(piastek6[[#This Row],[Typ spalania]] = "mial", piastek6[[#This Row],[mag mial przed]]-$P$3, piastek6[[#This Row],[mag mial przed]])</f>
        <v>652</v>
      </c>
    </row>
    <row r="165" spans="1:12" x14ac:dyDescent="0.45">
      <c r="A165">
        <v>59</v>
      </c>
      <c r="B165">
        <v>164</v>
      </c>
      <c r="C165">
        <v>47</v>
      </c>
      <c r="D165">
        <f t="shared" si="2"/>
        <v>163</v>
      </c>
      <c r="E165" s="1">
        <v>42089</v>
      </c>
      <c r="F165">
        <f>J164+piastek6[[#This Row],[Ton kostak]]</f>
        <v>196</v>
      </c>
      <c r="G165">
        <f>K164+piastek6[[#This Row],[Ton orzech]]</f>
        <v>373</v>
      </c>
      <c r="H165">
        <f>L164+piastek6[[#This Row],[Ton mial]]</f>
        <v>699</v>
      </c>
      <c r="I165" t="str">
        <f>IF(piastek6[[#This Row],[mag koskta przed]] &lt; $P$1,IF(piastek6[[#This Row],[mag orzech przed]]&lt;$P$2, IF(piastek6[[#This Row],[mag mial przed]] &lt;$P$3, "-", "mial"), "orzech"),"kostka")</f>
        <v>orzech</v>
      </c>
      <c r="J165">
        <f>IF(piastek6[[#This Row],[Typ spalania]] = "kostka", piastek6[[#This Row],[mag koskta przed]]-$P$1, piastek6[[#This Row],[mag koskta przed]])</f>
        <v>196</v>
      </c>
      <c r="K165">
        <f>IF(piastek6[[#This Row],[Typ spalania]] = "orzech", piastek6[[#This Row],[mag orzech przed]]-$P$2, piastek6[[#This Row],[mag orzech przed]])</f>
        <v>113</v>
      </c>
      <c r="L165">
        <f>IF(piastek6[[#This Row],[Typ spalania]] = "mial", piastek6[[#This Row],[mag mial przed]]-$P$3, piastek6[[#This Row],[mag mial przed]])</f>
        <v>699</v>
      </c>
    </row>
    <row r="166" spans="1:12" x14ac:dyDescent="0.45">
      <c r="A166">
        <v>158</v>
      </c>
      <c r="B166">
        <v>120</v>
      </c>
      <c r="C166">
        <v>30</v>
      </c>
      <c r="D166">
        <f t="shared" si="2"/>
        <v>164</v>
      </c>
      <c r="E166" s="1">
        <v>42090</v>
      </c>
      <c r="F166">
        <f>J165+piastek6[[#This Row],[Ton kostak]]</f>
        <v>354</v>
      </c>
      <c r="G166">
        <f>K165+piastek6[[#This Row],[Ton orzech]]</f>
        <v>233</v>
      </c>
      <c r="H166">
        <f>L165+piastek6[[#This Row],[Ton mial]]</f>
        <v>729</v>
      </c>
      <c r="I166" t="str">
        <f>IF(piastek6[[#This Row],[mag koskta przed]] &lt; $P$1,IF(piastek6[[#This Row],[mag orzech przed]]&lt;$P$2, IF(piastek6[[#This Row],[mag mial przed]] &lt;$P$3, "-", "mial"), "orzech"),"kostka")</f>
        <v>kostka</v>
      </c>
      <c r="J166">
        <f>IF(piastek6[[#This Row],[Typ spalania]] = "kostka", piastek6[[#This Row],[mag koskta przed]]-$P$1, piastek6[[#This Row],[mag koskta przed]])</f>
        <v>154</v>
      </c>
      <c r="K166">
        <f>IF(piastek6[[#This Row],[Typ spalania]] = "orzech", piastek6[[#This Row],[mag orzech przed]]-$P$2, piastek6[[#This Row],[mag orzech przed]])</f>
        <v>233</v>
      </c>
      <c r="L166">
        <f>IF(piastek6[[#This Row],[Typ spalania]] = "mial", piastek6[[#This Row],[mag mial przed]]-$P$3, piastek6[[#This Row],[mag mial przed]])</f>
        <v>729</v>
      </c>
    </row>
    <row r="167" spans="1:12" x14ac:dyDescent="0.45">
      <c r="A167">
        <v>84</v>
      </c>
      <c r="B167">
        <v>90</v>
      </c>
      <c r="C167">
        <v>30</v>
      </c>
      <c r="D167">
        <f t="shared" si="2"/>
        <v>165</v>
      </c>
      <c r="E167" s="1">
        <v>42091</v>
      </c>
      <c r="F167">
        <f>J166+piastek6[[#This Row],[Ton kostak]]</f>
        <v>238</v>
      </c>
      <c r="G167">
        <f>K166+piastek6[[#This Row],[Ton orzech]]</f>
        <v>323</v>
      </c>
      <c r="H167">
        <f>L166+piastek6[[#This Row],[Ton mial]]</f>
        <v>759</v>
      </c>
      <c r="I167" t="str">
        <f>IF(piastek6[[#This Row],[mag koskta przed]] &lt; $P$1,IF(piastek6[[#This Row],[mag orzech przed]]&lt;$P$2, IF(piastek6[[#This Row],[mag mial przed]] &lt;$P$3, "-", "mial"), "orzech"),"kostka")</f>
        <v>kostka</v>
      </c>
      <c r="J167">
        <f>IF(piastek6[[#This Row],[Typ spalania]] = "kostka", piastek6[[#This Row],[mag koskta przed]]-$P$1, piastek6[[#This Row],[mag koskta przed]])</f>
        <v>38</v>
      </c>
      <c r="K167">
        <f>IF(piastek6[[#This Row],[Typ spalania]] = "orzech", piastek6[[#This Row],[mag orzech przed]]-$P$2, piastek6[[#This Row],[mag orzech przed]])</f>
        <v>323</v>
      </c>
      <c r="L167">
        <f>IF(piastek6[[#This Row],[Typ spalania]] = "mial", piastek6[[#This Row],[mag mial przed]]-$P$3, piastek6[[#This Row],[mag mial przed]])</f>
        <v>759</v>
      </c>
    </row>
    <row r="168" spans="1:12" x14ac:dyDescent="0.45">
      <c r="A168">
        <v>64</v>
      </c>
      <c r="B168">
        <v>61</v>
      </c>
      <c r="C168">
        <v>60</v>
      </c>
      <c r="D168">
        <f t="shared" si="2"/>
        <v>166</v>
      </c>
      <c r="E168" s="1">
        <v>42092</v>
      </c>
      <c r="F168">
        <f>J167+piastek6[[#This Row],[Ton kostak]]</f>
        <v>102</v>
      </c>
      <c r="G168">
        <f>K167+piastek6[[#This Row],[Ton orzech]]</f>
        <v>384</v>
      </c>
      <c r="H168">
        <f>L167+piastek6[[#This Row],[Ton mial]]</f>
        <v>819</v>
      </c>
      <c r="I168" t="str">
        <f>IF(piastek6[[#This Row],[mag koskta przed]] &lt; $P$1,IF(piastek6[[#This Row],[mag orzech przed]]&lt;$P$2, IF(piastek6[[#This Row],[mag mial przed]] &lt;$P$3, "-", "mial"), "orzech"),"kostka")</f>
        <v>orzech</v>
      </c>
      <c r="J168">
        <f>IF(piastek6[[#This Row],[Typ spalania]] = "kostka", piastek6[[#This Row],[mag koskta przed]]-$P$1, piastek6[[#This Row],[mag koskta przed]])</f>
        <v>102</v>
      </c>
      <c r="K168">
        <f>IF(piastek6[[#This Row],[Typ spalania]] = "orzech", piastek6[[#This Row],[mag orzech przed]]-$P$2, piastek6[[#This Row],[mag orzech przed]])</f>
        <v>124</v>
      </c>
      <c r="L168">
        <f>IF(piastek6[[#This Row],[Typ spalania]] = "mial", piastek6[[#This Row],[mag mial przed]]-$P$3, piastek6[[#This Row],[mag mial przed]])</f>
        <v>819</v>
      </c>
    </row>
    <row r="169" spans="1:12" x14ac:dyDescent="0.45">
      <c r="A169">
        <v>125</v>
      </c>
      <c r="B169">
        <v>84</v>
      </c>
      <c r="C169">
        <v>40</v>
      </c>
      <c r="D169">
        <f t="shared" si="2"/>
        <v>167</v>
      </c>
      <c r="E169" s="1">
        <v>42093</v>
      </c>
      <c r="F169">
        <f>J168+piastek6[[#This Row],[Ton kostak]]</f>
        <v>227</v>
      </c>
      <c r="G169">
        <f>K168+piastek6[[#This Row],[Ton orzech]]</f>
        <v>208</v>
      </c>
      <c r="H169">
        <f>L168+piastek6[[#This Row],[Ton mial]]</f>
        <v>859</v>
      </c>
      <c r="I169" t="str">
        <f>IF(piastek6[[#This Row],[mag koskta przed]] &lt; $P$1,IF(piastek6[[#This Row],[mag orzech przed]]&lt;$P$2, IF(piastek6[[#This Row],[mag mial przed]] &lt;$P$3, "-", "mial"), "orzech"),"kostka")</f>
        <v>kostka</v>
      </c>
      <c r="J169">
        <f>IF(piastek6[[#This Row],[Typ spalania]] = "kostka", piastek6[[#This Row],[mag koskta przed]]-$P$1, piastek6[[#This Row],[mag koskta przed]])</f>
        <v>27</v>
      </c>
      <c r="K169">
        <f>IF(piastek6[[#This Row],[Typ spalania]] = "orzech", piastek6[[#This Row],[mag orzech przed]]-$P$2, piastek6[[#This Row],[mag orzech przed]])</f>
        <v>208</v>
      </c>
      <c r="L169">
        <f>IF(piastek6[[#This Row],[Typ spalania]] = "mial", piastek6[[#This Row],[mag mial przed]]-$P$3, piastek6[[#This Row],[mag mial przed]])</f>
        <v>859</v>
      </c>
    </row>
    <row r="170" spans="1:12" x14ac:dyDescent="0.45">
      <c r="A170">
        <v>148</v>
      </c>
      <c r="B170">
        <v>110</v>
      </c>
      <c r="C170">
        <v>50</v>
      </c>
      <c r="D170">
        <f t="shared" si="2"/>
        <v>168</v>
      </c>
      <c r="E170" s="1">
        <v>42094</v>
      </c>
      <c r="F170">
        <f>J169+piastek6[[#This Row],[Ton kostak]]</f>
        <v>175</v>
      </c>
      <c r="G170">
        <f>K169+piastek6[[#This Row],[Ton orzech]]</f>
        <v>318</v>
      </c>
      <c r="H170">
        <f>L169+piastek6[[#This Row],[Ton mial]]</f>
        <v>909</v>
      </c>
      <c r="I170" t="str">
        <f>IF(piastek6[[#This Row],[mag koskta przed]] &lt; $P$1,IF(piastek6[[#This Row],[mag orzech przed]]&lt;$P$2, IF(piastek6[[#This Row],[mag mial przed]] &lt;$P$3, "-", "mial"), "orzech"),"kostka")</f>
        <v>orzech</v>
      </c>
      <c r="J170">
        <f>IF(piastek6[[#This Row],[Typ spalania]] = "kostka", piastek6[[#This Row],[mag koskta przed]]-$P$1, piastek6[[#This Row],[mag koskta przed]])</f>
        <v>175</v>
      </c>
      <c r="K170">
        <f>IF(piastek6[[#This Row],[Typ spalania]] = "orzech", piastek6[[#This Row],[mag orzech przed]]-$P$2, piastek6[[#This Row],[mag orzech przed]])</f>
        <v>58</v>
      </c>
      <c r="L170">
        <f>IF(piastek6[[#This Row],[Typ spalania]] = "mial", piastek6[[#This Row],[mag mial przed]]-$P$3, piastek6[[#This Row],[mag mial przed]])</f>
        <v>909</v>
      </c>
    </row>
    <row r="171" spans="1:12" x14ac:dyDescent="0.45">
      <c r="A171">
        <v>172</v>
      </c>
      <c r="B171">
        <v>100</v>
      </c>
      <c r="C171">
        <v>30</v>
      </c>
      <c r="D171">
        <f t="shared" si="2"/>
        <v>169</v>
      </c>
      <c r="E171" s="1">
        <v>42095</v>
      </c>
      <c r="F171">
        <f>J170+piastek6[[#This Row],[Ton kostak]]</f>
        <v>347</v>
      </c>
      <c r="G171">
        <f>K170+piastek6[[#This Row],[Ton orzech]]</f>
        <v>158</v>
      </c>
      <c r="H171">
        <f>L170+piastek6[[#This Row],[Ton mial]]</f>
        <v>939</v>
      </c>
      <c r="I171" t="str">
        <f>IF(piastek6[[#This Row],[mag koskta przed]] &lt; $P$1,IF(piastek6[[#This Row],[mag orzech przed]]&lt;$P$2, IF(piastek6[[#This Row],[mag mial przed]] &lt;$P$3, "-", "mial"), "orzech"),"kostka")</f>
        <v>kostka</v>
      </c>
      <c r="J171">
        <f>IF(piastek6[[#This Row],[Typ spalania]] = "kostka", piastek6[[#This Row],[mag koskta przed]]-$P$1, piastek6[[#This Row],[mag koskta przed]])</f>
        <v>147</v>
      </c>
      <c r="K171">
        <f>IF(piastek6[[#This Row],[Typ spalania]] = "orzech", piastek6[[#This Row],[mag orzech przed]]-$P$2, piastek6[[#This Row],[mag orzech przed]])</f>
        <v>158</v>
      </c>
      <c r="L171">
        <f>IF(piastek6[[#This Row],[Typ spalania]] = "mial", piastek6[[#This Row],[mag mial przed]]-$P$3, piastek6[[#This Row],[mag mial przed]])</f>
        <v>939</v>
      </c>
    </row>
    <row r="172" spans="1:12" x14ac:dyDescent="0.45">
      <c r="A172">
        <v>103</v>
      </c>
      <c r="B172">
        <v>60</v>
      </c>
      <c r="C172">
        <v>40</v>
      </c>
      <c r="D172">
        <f t="shared" si="2"/>
        <v>170</v>
      </c>
      <c r="E172" s="1">
        <v>42096</v>
      </c>
      <c r="F172">
        <f>J171+piastek6[[#This Row],[Ton kostak]]</f>
        <v>250</v>
      </c>
      <c r="G172">
        <f>K171+piastek6[[#This Row],[Ton orzech]]</f>
        <v>218</v>
      </c>
      <c r="H172">
        <f>L171+piastek6[[#This Row],[Ton mial]]</f>
        <v>979</v>
      </c>
      <c r="I172" t="str">
        <f>IF(piastek6[[#This Row],[mag koskta przed]] &lt; $P$1,IF(piastek6[[#This Row],[mag orzech przed]]&lt;$P$2, IF(piastek6[[#This Row],[mag mial przed]] &lt;$P$3, "-", "mial"), "orzech"),"kostka")</f>
        <v>kostka</v>
      </c>
      <c r="J172">
        <f>IF(piastek6[[#This Row],[Typ spalania]] = "kostka", piastek6[[#This Row],[mag koskta przed]]-$P$1, piastek6[[#This Row],[mag koskta przed]])</f>
        <v>50</v>
      </c>
      <c r="K172">
        <f>IF(piastek6[[#This Row],[Typ spalania]] = "orzech", piastek6[[#This Row],[mag orzech przed]]-$P$2, piastek6[[#This Row],[mag orzech przed]])</f>
        <v>218</v>
      </c>
      <c r="L172">
        <f>IF(piastek6[[#This Row],[Typ spalania]] = "mial", piastek6[[#This Row],[mag mial przed]]-$P$3, piastek6[[#This Row],[mag mial przed]])</f>
        <v>979</v>
      </c>
    </row>
    <row r="173" spans="1:12" x14ac:dyDescent="0.45">
      <c r="A173">
        <v>191</v>
      </c>
      <c r="B173">
        <v>41</v>
      </c>
      <c r="C173">
        <v>52</v>
      </c>
      <c r="D173">
        <f t="shared" si="2"/>
        <v>171</v>
      </c>
      <c r="E173" s="1">
        <v>42097</v>
      </c>
      <c r="F173">
        <f>J172+piastek6[[#This Row],[Ton kostak]]</f>
        <v>241</v>
      </c>
      <c r="G173">
        <f>K172+piastek6[[#This Row],[Ton orzech]]</f>
        <v>259</v>
      </c>
      <c r="H173">
        <f>L172+piastek6[[#This Row],[Ton mial]]</f>
        <v>1031</v>
      </c>
      <c r="I173" t="str">
        <f>IF(piastek6[[#This Row],[mag koskta przed]] &lt; $P$1,IF(piastek6[[#This Row],[mag orzech przed]]&lt;$P$2, IF(piastek6[[#This Row],[mag mial przed]] &lt;$P$3, "-", "mial"), "orzech"),"kostka")</f>
        <v>kostka</v>
      </c>
      <c r="J173">
        <f>IF(piastek6[[#This Row],[Typ spalania]] = "kostka", piastek6[[#This Row],[mag koskta przed]]-$P$1, piastek6[[#This Row],[mag koskta przed]])</f>
        <v>41</v>
      </c>
      <c r="K173">
        <f>IF(piastek6[[#This Row],[Typ spalania]] = "orzech", piastek6[[#This Row],[mag orzech przed]]-$P$2, piastek6[[#This Row],[mag orzech przed]])</f>
        <v>259</v>
      </c>
      <c r="L173">
        <f>IF(piastek6[[#This Row],[Typ spalania]] = "mial", piastek6[[#This Row],[mag mial przed]]-$P$3, piastek6[[#This Row],[mag mial przed]])</f>
        <v>1031</v>
      </c>
    </row>
    <row r="174" spans="1:12" x14ac:dyDescent="0.45">
      <c r="A174">
        <v>128</v>
      </c>
      <c r="B174">
        <v>98</v>
      </c>
      <c r="C174">
        <v>40</v>
      </c>
      <c r="D174">
        <f t="shared" si="2"/>
        <v>172</v>
      </c>
      <c r="E174" s="1">
        <v>42098</v>
      </c>
      <c r="F174">
        <f>J173+piastek6[[#This Row],[Ton kostak]]</f>
        <v>169</v>
      </c>
      <c r="G174">
        <f>K173+piastek6[[#This Row],[Ton orzech]]</f>
        <v>357</v>
      </c>
      <c r="H174">
        <f>L173+piastek6[[#This Row],[Ton mial]]</f>
        <v>1071</v>
      </c>
      <c r="I174" t="str">
        <f>IF(piastek6[[#This Row],[mag koskta przed]] &lt; $P$1,IF(piastek6[[#This Row],[mag orzech przed]]&lt;$P$2, IF(piastek6[[#This Row],[mag mial przed]] &lt;$P$3, "-", "mial"), "orzech"),"kostka")</f>
        <v>orzech</v>
      </c>
      <c r="J174">
        <f>IF(piastek6[[#This Row],[Typ spalania]] = "kostka", piastek6[[#This Row],[mag koskta przed]]-$P$1, piastek6[[#This Row],[mag koskta przed]])</f>
        <v>169</v>
      </c>
      <c r="K174">
        <f>IF(piastek6[[#This Row],[Typ spalania]] = "orzech", piastek6[[#This Row],[mag orzech przed]]-$P$2, piastek6[[#This Row],[mag orzech przed]])</f>
        <v>97</v>
      </c>
      <c r="L174">
        <f>IF(piastek6[[#This Row],[Typ spalania]] = "mial", piastek6[[#This Row],[mag mial przed]]-$P$3, piastek6[[#This Row],[mag mial przed]])</f>
        <v>1071</v>
      </c>
    </row>
    <row r="175" spans="1:12" x14ac:dyDescent="0.45">
      <c r="A175">
        <v>75</v>
      </c>
      <c r="B175">
        <v>87</v>
      </c>
      <c r="C175">
        <v>47</v>
      </c>
      <c r="D175">
        <f t="shared" si="2"/>
        <v>173</v>
      </c>
      <c r="E175" s="1">
        <v>42099</v>
      </c>
      <c r="F175">
        <f>J174+piastek6[[#This Row],[Ton kostak]]</f>
        <v>244</v>
      </c>
      <c r="G175">
        <f>K174+piastek6[[#This Row],[Ton orzech]]</f>
        <v>184</v>
      </c>
      <c r="H175">
        <f>L174+piastek6[[#This Row],[Ton mial]]</f>
        <v>1118</v>
      </c>
      <c r="I175" t="str">
        <f>IF(piastek6[[#This Row],[mag koskta przed]] &lt; $P$1,IF(piastek6[[#This Row],[mag orzech przed]]&lt;$P$2, IF(piastek6[[#This Row],[mag mial przed]] &lt;$P$3, "-", "mial"), "orzech"),"kostka")</f>
        <v>kostka</v>
      </c>
      <c r="J175">
        <f>IF(piastek6[[#This Row],[Typ spalania]] = "kostka", piastek6[[#This Row],[mag koskta przed]]-$P$1, piastek6[[#This Row],[mag koskta przed]])</f>
        <v>44</v>
      </c>
      <c r="K175">
        <f>IF(piastek6[[#This Row],[Typ spalania]] = "orzech", piastek6[[#This Row],[mag orzech przed]]-$P$2, piastek6[[#This Row],[mag orzech przed]])</f>
        <v>184</v>
      </c>
      <c r="L175">
        <f>IF(piastek6[[#This Row],[Typ spalania]] = "mial", piastek6[[#This Row],[mag mial przed]]-$P$3, piastek6[[#This Row],[mag mial przed]])</f>
        <v>1118</v>
      </c>
    </row>
    <row r="176" spans="1:12" x14ac:dyDescent="0.45">
      <c r="A176">
        <v>38</v>
      </c>
      <c r="B176">
        <v>100</v>
      </c>
      <c r="C176">
        <v>50</v>
      </c>
      <c r="D176">
        <f t="shared" si="2"/>
        <v>174</v>
      </c>
      <c r="E176" s="1">
        <v>42100</v>
      </c>
      <c r="F176">
        <f>J175+piastek6[[#This Row],[Ton kostak]]</f>
        <v>82</v>
      </c>
      <c r="G176">
        <f>K175+piastek6[[#This Row],[Ton orzech]]</f>
        <v>284</v>
      </c>
      <c r="H176">
        <f>L175+piastek6[[#This Row],[Ton mial]]</f>
        <v>1168</v>
      </c>
      <c r="I176" t="str">
        <f>IF(piastek6[[#This Row],[mag koskta przed]] &lt; $P$1,IF(piastek6[[#This Row],[mag orzech przed]]&lt;$P$2, IF(piastek6[[#This Row],[mag mial przed]] &lt;$P$3, "-", "mial"), "orzech"),"kostka")</f>
        <v>orzech</v>
      </c>
      <c r="J176">
        <f>IF(piastek6[[#This Row],[Typ spalania]] = "kostka", piastek6[[#This Row],[mag koskta przed]]-$P$1, piastek6[[#This Row],[mag koskta przed]])</f>
        <v>82</v>
      </c>
      <c r="K176">
        <f>IF(piastek6[[#This Row],[Typ spalania]] = "orzech", piastek6[[#This Row],[mag orzech przed]]-$P$2, piastek6[[#This Row],[mag orzech przed]])</f>
        <v>24</v>
      </c>
      <c r="L176">
        <f>IF(piastek6[[#This Row],[Typ spalania]] = "mial", piastek6[[#This Row],[mag mial przed]]-$P$3, piastek6[[#This Row],[mag mial przed]])</f>
        <v>1168</v>
      </c>
    </row>
    <row r="177" spans="1:12" x14ac:dyDescent="0.45">
      <c r="A177">
        <v>80</v>
      </c>
      <c r="B177">
        <v>40</v>
      </c>
      <c r="C177">
        <v>30</v>
      </c>
      <c r="D177">
        <f t="shared" si="2"/>
        <v>175</v>
      </c>
      <c r="E177" s="1">
        <v>42101</v>
      </c>
      <c r="F177">
        <f>J176+piastek6[[#This Row],[Ton kostak]]</f>
        <v>162</v>
      </c>
      <c r="G177">
        <f>K176+piastek6[[#This Row],[Ton orzech]]</f>
        <v>64</v>
      </c>
      <c r="H177">
        <f>L176+piastek6[[#This Row],[Ton mial]]</f>
        <v>1198</v>
      </c>
      <c r="I177" t="str">
        <f>IF(piastek6[[#This Row],[mag koskta przed]] &lt; $P$1,IF(piastek6[[#This Row],[mag orzech przed]]&lt;$P$2, IF(piastek6[[#This Row],[mag mial przed]] &lt;$P$3, "-", "mial"), "orzech"),"kostka")</f>
        <v>mial</v>
      </c>
      <c r="J177">
        <f>IF(piastek6[[#This Row],[Typ spalania]] = "kostka", piastek6[[#This Row],[mag koskta przed]]-$P$1, piastek6[[#This Row],[mag koskta przed]])</f>
        <v>162</v>
      </c>
      <c r="K177">
        <f>IF(piastek6[[#This Row],[Typ spalania]] = "orzech", piastek6[[#This Row],[mag orzech przed]]-$P$2, piastek6[[#This Row],[mag orzech przed]])</f>
        <v>64</v>
      </c>
      <c r="L177">
        <f>IF(piastek6[[#This Row],[Typ spalania]] = "mial", piastek6[[#This Row],[mag mial przed]]-$P$3, piastek6[[#This Row],[mag mial przed]])</f>
        <v>878</v>
      </c>
    </row>
    <row r="178" spans="1:12" x14ac:dyDescent="0.45">
      <c r="A178">
        <v>55</v>
      </c>
      <c r="B178">
        <v>60</v>
      </c>
      <c r="C178">
        <v>50</v>
      </c>
      <c r="D178">
        <f t="shared" si="2"/>
        <v>176</v>
      </c>
      <c r="E178" s="1">
        <v>42102</v>
      </c>
      <c r="F178">
        <f>J177+piastek6[[#This Row],[Ton kostak]]</f>
        <v>217</v>
      </c>
      <c r="G178">
        <f>K177+piastek6[[#This Row],[Ton orzech]]</f>
        <v>124</v>
      </c>
      <c r="H178">
        <f>L177+piastek6[[#This Row],[Ton mial]]</f>
        <v>928</v>
      </c>
      <c r="I178" t="str">
        <f>IF(piastek6[[#This Row],[mag koskta przed]] &lt; $P$1,IF(piastek6[[#This Row],[mag orzech przed]]&lt;$P$2, IF(piastek6[[#This Row],[mag mial przed]] &lt;$P$3, "-", "mial"), "orzech"),"kostka")</f>
        <v>kostka</v>
      </c>
      <c r="J178">
        <f>IF(piastek6[[#This Row],[Typ spalania]] = "kostka", piastek6[[#This Row],[mag koskta przed]]-$P$1, piastek6[[#This Row],[mag koskta przed]])</f>
        <v>17</v>
      </c>
      <c r="K178">
        <f>IF(piastek6[[#This Row],[Typ spalania]] = "orzech", piastek6[[#This Row],[mag orzech przed]]-$P$2, piastek6[[#This Row],[mag orzech przed]])</f>
        <v>124</v>
      </c>
      <c r="L178">
        <f>IF(piastek6[[#This Row],[Typ spalania]] = "mial", piastek6[[#This Row],[mag mial przed]]-$P$3, piastek6[[#This Row],[mag mial przed]])</f>
        <v>928</v>
      </c>
    </row>
    <row r="179" spans="1:12" x14ac:dyDescent="0.45">
      <c r="A179">
        <v>10</v>
      </c>
      <c r="B179">
        <v>80</v>
      </c>
      <c r="C179">
        <v>48</v>
      </c>
      <c r="D179">
        <f t="shared" si="2"/>
        <v>177</v>
      </c>
      <c r="E179" s="1">
        <v>42103</v>
      </c>
      <c r="F179">
        <f>J178+piastek6[[#This Row],[Ton kostak]]</f>
        <v>27</v>
      </c>
      <c r="G179">
        <f>K178+piastek6[[#This Row],[Ton orzech]]</f>
        <v>204</v>
      </c>
      <c r="H179">
        <f>L178+piastek6[[#This Row],[Ton mial]]</f>
        <v>976</v>
      </c>
      <c r="I179" t="str">
        <f>IF(piastek6[[#This Row],[mag koskta przed]] &lt; $P$1,IF(piastek6[[#This Row],[mag orzech przed]]&lt;$P$2, IF(piastek6[[#This Row],[mag mial przed]] &lt;$P$3, "-", "mial"), "orzech"),"kostka")</f>
        <v>mial</v>
      </c>
      <c r="J179">
        <f>IF(piastek6[[#This Row],[Typ spalania]] = "kostka", piastek6[[#This Row],[mag koskta przed]]-$P$1, piastek6[[#This Row],[mag koskta przed]])</f>
        <v>27</v>
      </c>
      <c r="K179">
        <f>IF(piastek6[[#This Row],[Typ spalania]] = "orzech", piastek6[[#This Row],[mag orzech przed]]-$P$2, piastek6[[#This Row],[mag orzech przed]])</f>
        <v>204</v>
      </c>
      <c r="L179">
        <f>IF(piastek6[[#This Row],[Typ spalania]] = "mial", piastek6[[#This Row],[mag mial przed]]-$P$3, piastek6[[#This Row],[mag mial przed]])</f>
        <v>656</v>
      </c>
    </row>
    <row r="180" spans="1:12" x14ac:dyDescent="0.45">
      <c r="A180">
        <v>95</v>
      </c>
      <c r="B180">
        <v>60</v>
      </c>
      <c r="C180">
        <v>51</v>
      </c>
      <c r="D180">
        <f t="shared" si="2"/>
        <v>178</v>
      </c>
      <c r="E180" s="1">
        <v>42104</v>
      </c>
      <c r="F180">
        <f>J179+piastek6[[#This Row],[Ton kostak]]</f>
        <v>122</v>
      </c>
      <c r="G180">
        <f>K179+piastek6[[#This Row],[Ton orzech]]</f>
        <v>264</v>
      </c>
      <c r="H180">
        <f>L179+piastek6[[#This Row],[Ton mial]]</f>
        <v>707</v>
      </c>
      <c r="I180" t="str">
        <f>IF(piastek6[[#This Row],[mag koskta przed]] &lt; $P$1,IF(piastek6[[#This Row],[mag orzech przed]]&lt;$P$2, IF(piastek6[[#This Row],[mag mial przed]] &lt;$P$3, "-", "mial"), "orzech"),"kostka")</f>
        <v>orzech</v>
      </c>
      <c r="J180">
        <f>IF(piastek6[[#This Row],[Typ spalania]] = "kostka", piastek6[[#This Row],[mag koskta przed]]-$P$1, piastek6[[#This Row],[mag koskta przed]])</f>
        <v>122</v>
      </c>
      <c r="K180">
        <f>IF(piastek6[[#This Row],[Typ spalania]] = "orzech", piastek6[[#This Row],[mag orzech przed]]-$P$2, piastek6[[#This Row],[mag orzech przed]])</f>
        <v>4</v>
      </c>
      <c r="L180">
        <f>IF(piastek6[[#This Row],[Typ spalania]] = "mial", piastek6[[#This Row],[mag mial przed]]-$P$3, piastek6[[#This Row],[mag mial przed]])</f>
        <v>707</v>
      </c>
    </row>
    <row r="181" spans="1:12" x14ac:dyDescent="0.45">
      <c r="A181">
        <v>90</v>
      </c>
      <c r="B181">
        <v>100</v>
      </c>
      <c r="C181">
        <v>50</v>
      </c>
      <c r="D181">
        <f t="shared" si="2"/>
        <v>179</v>
      </c>
      <c r="E181" s="1">
        <v>42105</v>
      </c>
      <c r="F181">
        <f>J180+piastek6[[#This Row],[Ton kostak]]</f>
        <v>212</v>
      </c>
      <c r="G181">
        <f>K180+piastek6[[#This Row],[Ton orzech]]</f>
        <v>104</v>
      </c>
      <c r="H181">
        <f>L180+piastek6[[#This Row],[Ton mial]]</f>
        <v>757</v>
      </c>
      <c r="I181" t="str">
        <f>IF(piastek6[[#This Row],[mag koskta przed]] &lt; $P$1,IF(piastek6[[#This Row],[mag orzech przed]]&lt;$P$2, IF(piastek6[[#This Row],[mag mial przed]] &lt;$P$3, "-", "mial"), "orzech"),"kostka")</f>
        <v>kostka</v>
      </c>
      <c r="J181">
        <f>IF(piastek6[[#This Row],[Typ spalania]] = "kostka", piastek6[[#This Row],[mag koskta przed]]-$P$1, piastek6[[#This Row],[mag koskta przed]])</f>
        <v>12</v>
      </c>
      <c r="K181">
        <f>IF(piastek6[[#This Row],[Typ spalania]] = "orzech", piastek6[[#This Row],[mag orzech przed]]-$P$2, piastek6[[#This Row],[mag orzech przed]])</f>
        <v>104</v>
      </c>
      <c r="L181">
        <f>IF(piastek6[[#This Row],[Typ spalania]] = "mial", piastek6[[#This Row],[mag mial przed]]-$P$3, piastek6[[#This Row],[mag mial przed]])</f>
        <v>757</v>
      </c>
    </row>
    <row r="182" spans="1:12" x14ac:dyDescent="0.45">
      <c r="A182">
        <v>186</v>
      </c>
      <c r="B182">
        <v>60</v>
      </c>
      <c r="C182">
        <v>92</v>
      </c>
      <c r="D182">
        <f t="shared" si="2"/>
        <v>180</v>
      </c>
      <c r="E182" s="1">
        <v>42106</v>
      </c>
      <c r="F182">
        <f>J181+piastek6[[#This Row],[Ton kostak]]</f>
        <v>198</v>
      </c>
      <c r="G182">
        <f>K181+piastek6[[#This Row],[Ton orzech]]</f>
        <v>164</v>
      </c>
      <c r="H182">
        <f>L181+piastek6[[#This Row],[Ton mial]]</f>
        <v>849</v>
      </c>
      <c r="I182" t="str">
        <f>IF(piastek6[[#This Row],[mag koskta przed]] &lt; $P$1,IF(piastek6[[#This Row],[mag orzech przed]]&lt;$P$2, IF(piastek6[[#This Row],[mag mial przed]] &lt;$P$3, "-", "mial"), "orzech"),"kostka")</f>
        <v>mial</v>
      </c>
      <c r="J182">
        <f>IF(piastek6[[#This Row],[Typ spalania]] = "kostka", piastek6[[#This Row],[mag koskta przed]]-$P$1, piastek6[[#This Row],[mag koskta przed]])</f>
        <v>198</v>
      </c>
      <c r="K182">
        <f>IF(piastek6[[#This Row],[Typ spalania]] = "orzech", piastek6[[#This Row],[mag orzech przed]]-$P$2, piastek6[[#This Row],[mag orzech przed]])</f>
        <v>164</v>
      </c>
      <c r="L182">
        <f>IF(piastek6[[#This Row],[Typ spalania]] = "mial", piastek6[[#This Row],[mag mial przed]]-$P$3, piastek6[[#This Row],[mag mial przed]])</f>
        <v>529</v>
      </c>
    </row>
    <row r="183" spans="1:12" x14ac:dyDescent="0.45">
      <c r="A183">
        <v>2</v>
      </c>
      <c r="B183">
        <v>40</v>
      </c>
      <c r="C183">
        <v>50</v>
      </c>
      <c r="D183">
        <f t="shared" si="2"/>
        <v>181</v>
      </c>
      <c r="E183" s="1">
        <v>42107</v>
      </c>
      <c r="F183">
        <f>J182+piastek6[[#This Row],[Ton kostak]]</f>
        <v>200</v>
      </c>
      <c r="G183">
        <f>K182+piastek6[[#This Row],[Ton orzech]]</f>
        <v>204</v>
      </c>
      <c r="H183">
        <f>L182+piastek6[[#This Row],[Ton mial]]</f>
        <v>579</v>
      </c>
      <c r="I183" t="str">
        <f>IF(piastek6[[#This Row],[mag koskta przed]] &lt; $P$1,IF(piastek6[[#This Row],[mag orzech przed]]&lt;$P$2, IF(piastek6[[#This Row],[mag mial przed]] &lt;$P$3, "-", "mial"), "orzech"),"kostka")</f>
        <v>kostka</v>
      </c>
      <c r="J183">
        <f>IF(piastek6[[#This Row],[Typ spalania]] = "kostka", piastek6[[#This Row],[mag koskta przed]]-$P$1, piastek6[[#This Row],[mag koskta przed]])</f>
        <v>0</v>
      </c>
      <c r="K183">
        <f>IF(piastek6[[#This Row],[Typ spalania]] = "orzech", piastek6[[#This Row],[mag orzech przed]]-$P$2, piastek6[[#This Row],[mag orzech przed]])</f>
        <v>204</v>
      </c>
      <c r="L183">
        <f>IF(piastek6[[#This Row],[Typ spalania]] = "mial", piastek6[[#This Row],[mag mial przed]]-$P$3, piastek6[[#This Row],[mag mial przed]])</f>
        <v>579</v>
      </c>
    </row>
    <row r="184" spans="1:12" x14ac:dyDescent="0.45">
      <c r="A184">
        <v>136</v>
      </c>
      <c r="B184">
        <v>20</v>
      </c>
      <c r="C184">
        <v>66</v>
      </c>
      <c r="D184">
        <f t="shared" si="2"/>
        <v>182</v>
      </c>
      <c r="E184" s="1">
        <v>42108</v>
      </c>
      <c r="F184">
        <f>J183+piastek6[[#This Row],[Ton kostak]]</f>
        <v>136</v>
      </c>
      <c r="G184">
        <f>K183+piastek6[[#This Row],[Ton orzech]]</f>
        <v>224</v>
      </c>
      <c r="H184">
        <f>L183+piastek6[[#This Row],[Ton mial]]</f>
        <v>645</v>
      </c>
      <c r="I184" t="str">
        <f>IF(piastek6[[#This Row],[mag koskta przed]] &lt; $P$1,IF(piastek6[[#This Row],[mag orzech przed]]&lt;$P$2, IF(piastek6[[#This Row],[mag mial przed]] &lt;$P$3, "-", "mial"), "orzech"),"kostka")</f>
        <v>mial</v>
      </c>
      <c r="J184">
        <f>IF(piastek6[[#This Row],[Typ spalania]] = "kostka", piastek6[[#This Row],[mag koskta przed]]-$P$1, piastek6[[#This Row],[mag koskta przed]])</f>
        <v>136</v>
      </c>
      <c r="K184">
        <f>IF(piastek6[[#This Row],[Typ spalania]] = "orzech", piastek6[[#This Row],[mag orzech przed]]-$P$2, piastek6[[#This Row],[mag orzech przed]])</f>
        <v>224</v>
      </c>
      <c r="L184">
        <f>IF(piastek6[[#This Row],[Typ spalania]] = "mial", piastek6[[#This Row],[mag mial przed]]-$P$3, piastek6[[#This Row],[mag mial przed]])</f>
        <v>325</v>
      </c>
    </row>
    <row r="185" spans="1:12" x14ac:dyDescent="0.45">
      <c r="A185">
        <v>4</v>
      </c>
      <c r="B185">
        <v>20</v>
      </c>
      <c r="C185">
        <v>10</v>
      </c>
      <c r="D185">
        <f t="shared" si="2"/>
        <v>183</v>
      </c>
      <c r="E185" s="1">
        <v>42109</v>
      </c>
      <c r="F185">
        <f>J184+piastek6[[#This Row],[Ton kostak]]</f>
        <v>140</v>
      </c>
      <c r="G185">
        <f>K184+piastek6[[#This Row],[Ton orzech]]</f>
        <v>244</v>
      </c>
      <c r="H185">
        <f>L184+piastek6[[#This Row],[Ton mial]]</f>
        <v>335</v>
      </c>
      <c r="I185" t="str">
        <f>IF(piastek6[[#This Row],[mag koskta przed]] &lt; $P$1,IF(piastek6[[#This Row],[mag orzech przed]]&lt;$P$2, IF(piastek6[[#This Row],[mag mial przed]] &lt;$P$3, "-", "mial"), "orzech"),"kostka")</f>
        <v>mial</v>
      </c>
      <c r="J185">
        <f>IF(piastek6[[#This Row],[Typ spalania]] = "kostka", piastek6[[#This Row],[mag koskta przed]]-$P$1, piastek6[[#This Row],[mag koskta przed]])</f>
        <v>140</v>
      </c>
      <c r="K185">
        <f>IF(piastek6[[#This Row],[Typ spalania]] = "orzech", piastek6[[#This Row],[mag orzech przed]]-$P$2, piastek6[[#This Row],[mag orzech przed]])</f>
        <v>244</v>
      </c>
      <c r="L185">
        <f>IF(piastek6[[#This Row],[Typ spalania]] = "mial", piastek6[[#This Row],[mag mial przed]]-$P$3, piastek6[[#This Row],[mag mial przed]])</f>
        <v>15</v>
      </c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18FD4-D02F-4255-BBAB-2FA00CC642C1}">
  <dimension ref="A1:P185"/>
  <sheetViews>
    <sheetView workbookViewId="0">
      <selection activeCell="M6" sqref="M6"/>
    </sheetView>
  </sheetViews>
  <sheetFormatPr defaultRowHeight="14.25" x14ac:dyDescent="0.45"/>
  <cols>
    <col min="1" max="3" width="10.19921875" bestFit="1" customWidth="1"/>
    <col min="5" max="5" width="9.9296875" bestFit="1" customWidth="1"/>
  </cols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13</v>
      </c>
      <c r="P1">
        <v>200</v>
      </c>
    </row>
    <row r="2" spans="1:16" x14ac:dyDescent="0.45">
      <c r="A2">
        <v>0</v>
      </c>
      <c r="B2">
        <v>0</v>
      </c>
      <c r="C2">
        <v>0</v>
      </c>
      <c r="D2">
        <v>0</v>
      </c>
      <c r="E2" s="1">
        <v>41926</v>
      </c>
      <c r="F2">
        <v>80</v>
      </c>
      <c r="G2">
        <v>80</v>
      </c>
      <c r="H2">
        <v>80</v>
      </c>
      <c r="I2" t="s">
        <v>12</v>
      </c>
      <c r="J2">
        <f>IF(piastek7[[#This Row],[Typ spalania]] = "kostka", piastek7[[#This Row],[mag koskta przed]]-$P$1, piastek7[[#This Row],[mag koskta przed]])</f>
        <v>80</v>
      </c>
      <c r="K2">
        <f>IF(piastek7[[#This Row],[Typ spalania]] = "orzech", piastek7[[#This Row],[mag orzech przed]]-$P$2, piastek7[[#This Row],[mag orzech przed]])</f>
        <v>80</v>
      </c>
      <c r="L2">
        <f>IF(piastek7[[#This Row],[Typ spalania]] = "mial", piastek7[[#This Row],[mag mial przed]]-$P$3, piastek7[[#This Row],[mag mial przed]])</f>
        <v>80</v>
      </c>
      <c r="O2" t="s">
        <v>14</v>
      </c>
      <c r="P2">
        <f>P1*1.3</f>
        <v>260</v>
      </c>
    </row>
    <row r="3" spans="1:16" x14ac:dyDescent="0.45">
      <c r="A3">
        <v>200</v>
      </c>
      <c r="B3">
        <v>120</v>
      </c>
      <c r="C3">
        <v>81</v>
      </c>
      <c r="D3">
        <v>1</v>
      </c>
      <c r="E3" s="1">
        <v>41927</v>
      </c>
      <c r="F3">
        <f>J2+piastek7[[#This Row],[Ton kostak]]</f>
        <v>280</v>
      </c>
      <c r="G3">
        <f>K2+piastek7[[#This Row],[Ton orzech]]</f>
        <v>200</v>
      </c>
      <c r="H3">
        <f>L2+piastek7[[#This Row],[Ton mial]]</f>
        <v>161</v>
      </c>
      <c r="I3" t="str">
        <f>IF(piastek7[[#This Row],[mag koskta przed]] &lt; $P$1,IF(piastek7[[#This Row],[mag orzech przed]]&lt;$P$2, IF(piastek7[[#This Row],[mag mial przed]] &lt;$P$3, "-", "mial"), "orzech"),"kostka")</f>
        <v>kostka</v>
      </c>
      <c r="J3">
        <f>IF(piastek7[[#This Row],[Typ spalania]] = "kostka", piastek7[[#This Row],[mag koskta przed]]-$P$1, piastek7[[#This Row],[mag koskta przed]])</f>
        <v>80</v>
      </c>
      <c r="K3">
        <f>IF(piastek7[[#This Row],[Typ spalania]] = "orzech", piastek7[[#This Row],[mag orzech przed]]-$P$2, piastek7[[#This Row],[mag orzech przed]])</f>
        <v>200</v>
      </c>
      <c r="L3">
        <f>IF(piastek7[[#This Row],[Typ spalania]] = "mial", piastek7[[#This Row],[mag mial przed]]-$P$3, piastek7[[#This Row],[mag mial przed]])</f>
        <v>161</v>
      </c>
      <c r="O3" t="s">
        <v>15</v>
      </c>
      <c r="P3">
        <f>P1*1.6</f>
        <v>320</v>
      </c>
    </row>
    <row r="4" spans="1:16" x14ac:dyDescent="0.45">
      <c r="A4">
        <v>100</v>
      </c>
      <c r="B4">
        <v>135</v>
      </c>
      <c r="C4">
        <v>33</v>
      </c>
      <c r="D4">
        <f>D3+1</f>
        <v>2</v>
      </c>
      <c r="E4" s="1">
        <v>41928</v>
      </c>
      <c r="F4">
        <f>J3+piastek7[[#This Row],[Ton kostak]]</f>
        <v>180</v>
      </c>
      <c r="G4">
        <f>K3+piastek7[[#This Row],[Ton orzech]]</f>
        <v>335</v>
      </c>
      <c r="H4">
        <f>L3+piastek7[[#This Row],[Ton mial]]</f>
        <v>194</v>
      </c>
      <c r="I4" t="str">
        <f>IF(piastek7[[#This Row],[mag koskta przed]] &lt; $P$1,IF(piastek7[[#This Row],[mag orzech przed]]&lt;$P$2, IF(piastek7[[#This Row],[mag mial przed]] &lt;$P$3, "-", "mial"), "orzech"),"kostka")</f>
        <v>orzech</v>
      </c>
      <c r="J4">
        <f>IF(piastek7[[#This Row],[Typ spalania]] = "kostka", piastek7[[#This Row],[mag koskta przed]]-$P$1, piastek7[[#This Row],[mag koskta przed]])</f>
        <v>180</v>
      </c>
      <c r="K4">
        <f>IF(piastek7[[#This Row],[Typ spalania]] = "orzech", piastek7[[#This Row],[mag orzech przed]]-$P$2, piastek7[[#This Row],[mag orzech przed]])</f>
        <v>75</v>
      </c>
      <c r="L4">
        <f>IF(piastek7[[#This Row],[Typ spalania]] = "mial", piastek7[[#This Row],[mag mial przed]]-$P$3, piastek7[[#This Row],[mag mial przed]])</f>
        <v>194</v>
      </c>
    </row>
    <row r="5" spans="1:16" x14ac:dyDescent="0.45">
      <c r="A5">
        <v>50</v>
      </c>
      <c r="B5">
        <v>29</v>
      </c>
      <c r="C5">
        <v>85</v>
      </c>
      <c r="D5">
        <f t="shared" ref="D5:D68" si="0">D4+1</f>
        <v>3</v>
      </c>
      <c r="E5" s="1">
        <v>41929</v>
      </c>
      <c r="F5">
        <f>J4+piastek7[[#This Row],[Ton kostak]]</f>
        <v>230</v>
      </c>
      <c r="G5">
        <f>K4+piastek7[[#This Row],[Ton orzech]]</f>
        <v>104</v>
      </c>
      <c r="H5">
        <f>L4+piastek7[[#This Row],[Ton mial]]</f>
        <v>279</v>
      </c>
      <c r="I5" t="str">
        <f>IF(piastek7[[#This Row],[mag koskta przed]] &lt; $P$1,IF(piastek7[[#This Row],[mag orzech przed]]&lt;$P$2, IF(piastek7[[#This Row],[mag mial przed]] &lt;$P$3, "-", "mial"), "orzech"),"kostka")</f>
        <v>kostka</v>
      </c>
      <c r="J5">
        <f>IF(piastek7[[#This Row],[Typ spalania]] = "kostka", piastek7[[#This Row],[mag koskta przed]]-$P$1, piastek7[[#This Row],[mag koskta przed]])</f>
        <v>30</v>
      </c>
      <c r="K5">
        <f>IF(piastek7[[#This Row],[Typ spalania]] = "orzech", piastek7[[#This Row],[mag orzech przed]]-$P$2, piastek7[[#This Row],[mag orzech przed]])</f>
        <v>104</v>
      </c>
      <c r="L5">
        <f>IF(piastek7[[#This Row],[Typ spalania]] = "mial", piastek7[[#This Row],[mag mial przed]]-$P$3, piastek7[[#This Row],[mag mial przed]])</f>
        <v>279</v>
      </c>
    </row>
    <row r="6" spans="1:16" x14ac:dyDescent="0.45">
      <c r="A6">
        <v>68</v>
      </c>
      <c r="B6">
        <v>107</v>
      </c>
      <c r="C6">
        <v>84</v>
      </c>
      <c r="D6">
        <f t="shared" si="0"/>
        <v>4</v>
      </c>
      <c r="E6" s="1">
        <v>41930</v>
      </c>
      <c r="F6">
        <f>J5+piastek7[[#This Row],[Ton kostak]]</f>
        <v>98</v>
      </c>
      <c r="G6">
        <f>K5+piastek7[[#This Row],[Ton orzech]]</f>
        <v>211</v>
      </c>
      <c r="H6">
        <f>L5+piastek7[[#This Row],[Ton mial]]</f>
        <v>363</v>
      </c>
      <c r="I6" t="str">
        <f>IF(piastek7[[#This Row],[mag koskta przed]] &lt; $P$1,IF(piastek7[[#This Row],[mag orzech przed]]&lt;$P$2, IF(piastek7[[#This Row],[mag mial przed]] &lt;$P$3, "-", "mial"), "orzech"),"kostka")</f>
        <v>mial</v>
      </c>
      <c r="J6">
        <f>IF(piastek7[[#This Row],[Typ spalania]] = "kostka", piastek7[[#This Row],[mag koskta przed]]-$P$1, piastek7[[#This Row],[mag koskta przed]])</f>
        <v>98</v>
      </c>
      <c r="K6">
        <f>IF(piastek7[[#This Row],[Typ spalania]] = "orzech", piastek7[[#This Row],[mag orzech przed]]-$P$2, piastek7[[#This Row],[mag orzech przed]])</f>
        <v>211</v>
      </c>
      <c r="L6">
        <f>IF(piastek7[[#This Row],[Typ spalania]] = "mial", piastek7[[#This Row],[mag mial przed]]-$P$3, piastek7[[#This Row],[mag mial przed]])</f>
        <v>43</v>
      </c>
      <c r="M6" s="5"/>
    </row>
    <row r="7" spans="1:16" x14ac:dyDescent="0.45">
      <c r="A7">
        <v>75</v>
      </c>
      <c r="B7">
        <v>49</v>
      </c>
      <c r="C7">
        <v>23</v>
      </c>
      <c r="D7">
        <f t="shared" si="0"/>
        <v>5</v>
      </c>
      <c r="E7" s="1">
        <v>41931</v>
      </c>
      <c r="F7">
        <f>J6+piastek7[[#This Row],[Ton kostak]]</f>
        <v>173</v>
      </c>
      <c r="G7">
        <f>K6+piastek7[[#This Row],[Ton orzech]]</f>
        <v>260</v>
      </c>
      <c r="H7">
        <f>L6+piastek7[[#This Row],[Ton mial]]</f>
        <v>66</v>
      </c>
      <c r="I7" t="str">
        <f>IF(piastek7[[#This Row],[mag koskta przed]] &lt; $P$1,IF(piastek7[[#This Row],[mag orzech przed]]&lt;$P$2, IF(piastek7[[#This Row],[mag mial przed]] &lt;$P$3, "-", "mial"), "orzech"),"kostka")</f>
        <v>orzech</v>
      </c>
      <c r="J7">
        <f>IF(piastek7[[#This Row],[Typ spalania]] = "kostka", piastek7[[#This Row],[mag koskta przed]]-$P$1, piastek7[[#This Row],[mag koskta przed]])</f>
        <v>173</v>
      </c>
      <c r="K7">
        <f>IF(piastek7[[#This Row],[Typ spalania]] = "orzech", piastek7[[#This Row],[mag orzech przed]]-$P$2, piastek7[[#This Row],[mag orzech przed]])</f>
        <v>0</v>
      </c>
      <c r="L7">
        <f>IF(piastek7[[#This Row],[Typ spalania]] = "mial", piastek7[[#This Row],[mag mial przed]]-$P$3, piastek7[[#This Row],[mag mial przed]])</f>
        <v>66</v>
      </c>
    </row>
    <row r="8" spans="1:16" x14ac:dyDescent="0.45">
      <c r="A8">
        <v>109</v>
      </c>
      <c r="B8">
        <v>90</v>
      </c>
      <c r="C8">
        <v>48</v>
      </c>
      <c r="D8">
        <f t="shared" si="0"/>
        <v>6</v>
      </c>
      <c r="E8" s="1">
        <v>41932</v>
      </c>
      <c r="F8">
        <f>J7+piastek7[[#This Row],[Ton kostak]]</f>
        <v>282</v>
      </c>
      <c r="G8">
        <f>K7+piastek7[[#This Row],[Ton orzech]]</f>
        <v>90</v>
      </c>
      <c r="H8">
        <f>L7+piastek7[[#This Row],[Ton mial]]</f>
        <v>114</v>
      </c>
      <c r="I8" t="str">
        <f>IF(piastek7[[#This Row],[mag koskta przed]] &lt; $P$1,IF(piastek7[[#This Row],[mag orzech przed]]&lt;$P$2, IF(piastek7[[#This Row],[mag mial przed]] &lt;$P$3, "-", "mial"), "orzech"),"kostka")</f>
        <v>kostka</v>
      </c>
      <c r="J8">
        <f>IF(piastek7[[#This Row],[Typ spalania]] = "kostka", piastek7[[#This Row],[mag koskta przed]]-$P$1, piastek7[[#This Row],[mag koskta przed]])</f>
        <v>82</v>
      </c>
      <c r="K8">
        <f>IF(piastek7[[#This Row],[Typ spalania]] = "orzech", piastek7[[#This Row],[mag orzech przed]]-$P$2, piastek7[[#This Row],[mag orzech przed]])</f>
        <v>90</v>
      </c>
      <c r="L8">
        <f>IF(piastek7[[#This Row],[Typ spalania]] = "mial", piastek7[[#This Row],[mag mial przed]]-$P$3, piastek7[[#This Row],[mag mial przed]])</f>
        <v>114</v>
      </c>
    </row>
    <row r="9" spans="1:16" x14ac:dyDescent="0.45">
      <c r="A9">
        <v>161</v>
      </c>
      <c r="B9">
        <v>2</v>
      </c>
      <c r="C9">
        <v>16</v>
      </c>
      <c r="D9">
        <f t="shared" si="0"/>
        <v>7</v>
      </c>
      <c r="E9" s="1">
        <v>41933</v>
      </c>
      <c r="F9">
        <f>J8+piastek7[[#This Row],[Ton kostak]]</f>
        <v>243</v>
      </c>
      <c r="G9">
        <f>K8+piastek7[[#This Row],[Ton orzech]]</f>
        <v>92</v>
      </c>
      <c r="H9">
        <f>L8+piastek7[[#This Row],[Ton mial]]</f>
        <v>130</v>
      </c>
      <c r="I9" t="str">
        <f>IF(piastek7[[#This Row],[mag koskta przed]] &lt; $P$1,IF(piastek7[[#This Row],[mag orzech przed]]&lt;$P$2, IF(piastek7[[#This Row],[mag mial przed]] &lt;$P$3, "-", "mial"), "orzech"),"kostka")</f>
        <v>kostka</v>
      </c>
      <c r="J9">
        <f>IF(piastek7[[#This Row],[Typ spalania]] = "kostka", piastek7[[#This Row],[mag koskta przed]]-$P$1, piastek7[[#This Row],[mag koskta przed]])</f>
        <v>43</v>
      </c>
      <c r="K9">
        <f>IF(piastek7[[#This Row],[Typ spalania]] = "orzech", piastek7[[#This Row],[mag orzech przed]]-$P$2, piastek7[[#This Row],[mag orzech przed]])</f>
        <v>92</v>
      </c>
      <c r="L9">
        <f>IF(piastek7[[#This Row],[Typ spalania]] = "mial", piastek7[[#This Row],[mag mial przed]]-$P$3, piastek7[[#This Row],[mag mial przed]])</f>
        <v>130</v>
      </c>
    </row>
    <row r="10" spans="1:16" x14ac:dyDescent="0.45">
      <c r="A10">
        <v>97</v>
      </c>
      <c r="B10">
        <v>129</v>
      </c>
      <c r="C10">
        <v>43</v>
      </c>
      <c r="D10">
        <f t="shared" si="0"/>
        <v>8</v>
      </c>
      <c r="E10" s="1">
        <v>41934</v>
      </c>
      <c r="F10">
        <f>J9+piastek7[[#This Row],[Ton kostak]]</f>
        <v>140</v>
      </c>
      <c r="G10">
        <f>K9+piastek7[[#This Row],[Ton orzech]]</f>
        <v>221</v>
      </c>
      <c r="H10">
        <f>L9+piastek7[[#This Row],[Ton mial]]</f>
        <v>173</v>
      </c>
      <c r="I10" t="str">
        <f>IF(piastek7[[#This Row],[mag koskta przed]] &lt; $P$1,IF(piastek7[[#This Row],[mag orzech przed]]&lt;$P$2, IF(piastek7[[#This Row],[mag mial przed]] &lt;$P$3, "-", "mial"), "orzech"),"kostka")</f>
        <v>-</v>
      </c>
      <c r="J10">
        <f>IF(piastek7[[#This Row],[Typ spalania]] = "kostka", piastek7[[#This Row],[mag koskta przed]]-$P$1, piastek7[[#This Row],[mag koskta przed]])</f>
        <v>140</v>
      </c>
      <c r="K10">
        <f>IF(piastek7[[#This Row],[Typ spalania]] = "orzech", piastek7[[#This Row],[mag orzech przed]]-$P$2, piastek7[[#This Row],[mag orzech przed]])</f>
        <v>221</v>
      </c>
      <c r="L10">
        <f>IF(piastek7[[#This Row],[Typ spalania]] = "mial", piastek7[[#This Row],[mag mial przed]]-$P$3, piastek7[[#This Row],[mag mial przed]])</f>
        <v>173</v>
      </c>
    </row>
    <row r="11" spans="1:16" x14ac:dyDescent="0.45">
      <c r="A11">
        <v>25</v>
      </c>
      <c r="B11">
        <v>186</v>
      </c>
      <c r="C11">
        <v>4</v>
      </c>
      <c r="D11">
        <f t="shared" si="0"/>
        <v>9</v>
      </c>
      <c r="E11" s="1">
        <v>41935</v>
      </c>
      <c r="F11">
        <f>J10+piastek7[[#This Row],[Ton kostak]]</f>
        <v>165</v>
      </c>
      <c r="G11">
        <f>K10+piastek7[[#This Row],[Ton orzech]]</f>
        <v>407</v>
      </c>
      <c r="H11">
        <f>L10+piastek7[[#This Row],[Ton mial]]</f>
        <v>177</v>
      </c>
      <c r="I11" t="str">
        <f>IF(piastek7[[#This Row],[mag koskta przed]] &lt; $P$1,IF(piastek7[[#This Row],[mag orzech przed]]&lt;$P$2, IF(piastek7[[#This Row],[mag mial przed]] &lt;$P$3, "-", "mial"), "orzech"),"kostka")</f>
        <v>orzech</v>
      </c>
      <c r="J11">
        <f>IF(piastek7[[#This Row],[Typ spalania]] = "kostka", piastek7[[#This Row],[mag koskta przed]]-$P$1, piastek7[[#This Row],[mag koskta przed]])</f>
        <v>165</v>
      </c>
      <c r="K11">
        <f>IF(piastek7[[#This Row],[Typ spalania]] = "orzech", piastek7[[#This Row],[mag orzech przed]]-$P$2, piastek7[[#This Row],[mag orzech przed]])</f>
        <v>147</v>
      </c>
      <c r="L11">
        <f>IF(piastek7[[#This Row],[Typ spalania]] = "mial", piastek7[[#This Row],[mag mial przed]]-$P$3, piastek7[[#This Row],[mag mial przed]])</f>
        <v>177</v>
      </c>
    </row>
    <row r="12" spans="1:16" x14ac:dyDescent="0.45">
      <c r="A12">
        <v>113</v>
      </c>
      <c r="B12">
        <v>97</v>
      </c>
      <c r="C12">
        <v>97</v>
      </c>
      <c r="D12">
        <f t="shared" si="0"/>
        <v>10</v>
      </c>
      <c r="E12" s="1">
        <v>41936</v>
      </c>
      <c r="F12">
        <f>J11+piastek7[[#This Row],[Ton kostak]]</f>
        <v>278</v>
      </c>
      <c r="G12">
        <f>K11+piastek7[[#This Row],[Ton orzech]]</f>
        <v>244</v>
      </c>
      <c r="H12">
        <f>L11+piastek7[[#This Row],[Ton mial]]</f>
        <v>274</v>
      </c>
      <c r="I12" t="str">
        <f>IF(piastek7[[#This Row],[mag koskta przed]] &lt; $P$1,IF(piastek7[[#This Row],[mag orzech przed]]&lt;$P$2, IF(piastek7[[#This Row],[mag mial przed]] &lt;$P$3, "-", "mial"), "orzech"),"kostka")</f>
        <v>kostka</v>
      </c>
      <c r="J12">
        <f>IF(piastek7[[#This Row],[Typ spalania]] = "kostka", piastek7[[#This Row],[mag koskta przed]]-$P$1, piastek7[[#This Row],[mag koskta przed]])</f>
        <v>78</v>
      </c>
      <c r="K12">
        <f>IF(piastek7[[#This Row],[Typ spalania]] = "orzech", piastek7[[#This Row],[mag orzech przed]]-$P$2, piastek7[[#This Row],[mag orzech przed]])</f>
        <v>244</v>
      </c>
      <c r="L12">
        <f>IF(piastek7[[#This Row],[Typ spalania]] = "mial", piastek7[[#This Row],[mag mial przed]]-$P$3, piastek7[[#This Row],[mag mial przed]])</f>
        <v>274</v>
      </c>
    </row>
    <row r="13" spans="1:16" x14ac:dyDescent="0.45">
      <c r="A13">
        <v>70</v>
      </c>
      <c r="B13">
        <v>12</v>
      </c>
      <c r="C13">
        <v>53</v>
      </c>
      <c r="D13">
        <f t="shared" si="0"/>
        <v>11</v>
      </c>
      <c r="E13" s="1">
        <v>41937</v>
      </c>
      <c r="F13">
        <f>J12+piastek7[[#This Row],[Ton kostak]]</f>
        <v>148</v>
      </c>
      <c r="G13">
        <f>K12+piastek7[[#This Row],[Ton orzech]]</f>
        <v>256</v>
      </c>
      <c r="H13">
        <f>L12+piastek7[[#This Row],[Ton mial]]</f>
        <v>327</v>
      </c>
      <c r="I13" t="str">
        <f>IF(piastek7[[#This Row],[mag koskta przed]] &lt; $P$1,IF(piastek7[[#This Row],[mag orzech przed]]&lt;$P$2, IF(piastek7[[#This Row],[mag mial przed]] &lt;$P$3, "-", "mial"), "orzech"),"kostka")</f>
        <v>mial</v>
      </c>
      <c r="J13">
        <f>IF(piastek7[[#This Row],[Typ spalania]] = "kostka", piastek7[[#This Row],[mag koskta przed]]-$P$1, piastek7[[#This Row],[mag koskta przed]])</f>
        <v>148</v>
      </c>
      <c r="K13">
        <f>IF(piastek7[[#This Row],[Typ spalania]] = "orzech", piastek7[[#This Row],[mag orzech przed]]-$P$2, piastek7[[#This Row],[mag orzech przed]])</f>
        <v>256</v>
      </c>
      <c r="L13">
        <f>IF(piastek7[[#This Row],[Typ spalania]] = "mial", piastek7[[#This Row],[mag mial przed]]-$P$3, piastek7[[#This Row],[mag mial przed]])</f>
        <v>7</v>
      </c>
    </row>
    <row r="14" spans="1:16" x14ac:dyDescent="0.45">
      <c r="A14">
        <v>117</v>
      </c>
      <c r="B14">
        <v>142</v>
      </c>
      <c r="C14">
        <v>90</v>
      </c>
      <c r="D14">
        <f t="shared" si="0"/>
        <v>12</v>
      </c>
      <c r="E14" s="1">
        <v>41938</v>
      </c>
      <c r="F14">
        <f>J13+piastek7[[#This Row],[Ton kostak]]</f>
        <v>265</v>
      </c>
      <c r="G14">
        <f>K13+piastek7[[#This Row],[Ton orzech]]</f>
        <v>398</v>
      </c>
      <c r="H14">
        <f>L13+piastek7[[#This Row],[Ton mial]]</f>
        <v>97</v>
      </c>
      <c r="I14" t="str">
        <f>IF(piastek7[[#This Row],[mag koskta przed]] &lt; $P$1,IF(piastek7[[#This Row],[mag orzech przed]]&lt;$P$2, IF(piastek7[[#This Row],[mag mial przed]] &lt;$P$3, "-", "mial"), "orzech"),"kostka")</f>
        <v>kostka</v>
      </c>
      <c r="J14">
        <f>IF(piastek7[[#This Row],[Typ spalania]] = "kostka", piastek7[[#This Row],[mag koskta przed]]-$P$1, piastek7[[#This Row],[mag koskta przed]])</f>
        <v>65</v>
      </c>
      <c r="K14">
        <f>IF(piastek7[[#This Row],[Typ spalania]] = "orzech", piastek7[[#This Row],[mag orzech przed]]-$P$2, piastek7[[#This Row],[mag orzech przed]])</f>
        <v>398</v>
      </c>
      <c r="L14">
        <f>IF(piastek7[[#This Row],[Typ spalania]] = "mial", piastek7[[#This Row],[mag mial przed]]-$P$3, piastek7[[#This Row],[mag mial przed]])</f>
        <v>97</v>
      </c>
    </row>
    <row r="15" spans="1:16" x14ac:dyDescent="0.45">
      <c r="A15">
        <v>189</v>
      </c>
      <c r="B15">
        <v>28</v>
      </c>
      <c r="C15">
        <v>43</v>
      </c>
      <c r="D15">
        <f t="shared" si="0"/>
        <v>13</v>
      </c>
      <c r="E15" s="1">
        <v>41939</v>
      </c>
      <c r="F15">
        <f>J14+piastek7[[#This Row],[Ton kostak]]</f>
        <v>254</v>
      </c>
      <c r="G15">
        <f>K14+piastek7[[#This Row],[Ton orzech]]</f>
        <v>426</v>
      </c>
      <c r="H15">
        <f>L14+piastek7[[#This Row],[Ton mial]]</f>
        <v>140</v>
      </c>
      <c r="I15" t="str">
        <f>IF(piastek7[[#This Row],[mag koskta przed]] &lt; $P$1,IF(piastek7[[#This Row],[mag orzech przed]]&lt;$P$2, IF(piastek7[[#This Row],[mag mial przed]] &lt;$P$3, "-", "mial"), "orzech"),"kostka")</f>
        <v>kostka</v>
      </c>
      <c r="J15">
        <f>IF(piastek7[[#This Row],[Typ spalania]] = "kostka", piastek7[[#This Row],[mag koskta przed]]-$P$1, piastek7[[#This Row],[mag koskta przed]])</f>
        <v>54</v>
      </c>
      <c r="K15">
        <f>IF(piastek7[[#This Row],[Typ spalania]] = "orzech", piastek7[[#This Row],[mag orzech przed]]-$P$2, piastek7[[#This Row],[mag orzech przed]])</f>
        <v>426</v>
      </c>
      <c r="L15">
        <f>IF(piastek7[[#This Row],[Typ spalania]] = "mial", piastek7[[#This Row],[mag mial przed]]-$P$3, piastek7[[#This Row],[mag mial przed]])</f>
        <v>140</v>
      </c>
    </row>
    <row r="16" spans="1:16" x14ac:dyDescent="0.45">
      <c r="A16">
        <v>140</v>
      </c>
      <c r="B16">
        <v>191</v>
      </c>
      <c r="C16">
        <v>40</v>
      </c>
      <c r="D16">
        <f t="shared" si="0"/>
        <v>14</v>
      </c>
      <c r="E16" s="1">
        <v>41940</v>
      </c>
      <c r="F16">
        <f>J15+piastek7[[#This Row],[Ton kostak]]</f>
        <v>194</v>
      </c>
      <c r="G16">
        <f>K15+piastek7[[#This Row],[Ton orzech]]</f>
        <v>617</v>
      </c>
      <c r="H16">
        <f>L15+piastek7[[#This Row],[Ton mial]]</f>
        <v>180</v>
      </c>
      <c r="I16" t="str">
        <f>IF(piastek7[[#This Row],[mag koskta przed]] &lt; $P$1,IF(piastek7[[#This Row],[mag orzech przed]]&lt;$P$2, IF(piastek7[[#This Row],[mag mial przed]] &lt;$P$3, "-", "mial"), "orzech"),"kostka")</f>
        <v>orzech</v>
      </c>
      <c r="J16">
        <f>IF(piastek7[[#This Row],[Typ spalania]] = "kostka", piastek7[[#This Row],[mag koskta przed]]-$P$1, piastek7[[#This Row],[mag koskta przed]])</f>
        <v>194</v>
      </c>
      <c r="K16">
        <f>IF(piastek7[[#This Row],[Typ spalania]] = "orzech", piastek7[[#This Row],[mag orzech przed]]-$P$2, piastek7[[#This Row],[mag orzech przed]])</f>
        <v>357</v>
      </c>
      <c r="L16">
        <f>IF(piastek7[[#This Row],[Typ spalania]] = "mial", piastek7[[#This Row],[mag mial przed]]-$P$3, piastek7[[#This Row],[mag mial przed]])</f>
        <v>180</v>
      </c>
    </row>
    <row r="17" spans="1:12" x14ac:dyDescent="0.45">
      <c r="A17">
        <v>167</v>
      </c>
      <c r="B17">
        <v>48</v>
      </c>
      <c r="C17">
        <v>30</v>
      </c>
      <c r="D17">
        <f t="shared" si="0"/>
        <v>15</v>
      </c>
      <c r="E17" s="1">
        <v>41941</v>
      </c>
      <c r="F17">
        <f>J16+piastek7[[#This Row],[Ton kostak]]</f>
        <v>361</v>
      </c>
      <c r="G17">
        <f>K16+piastek7[[#This Row],[Ton orzech]]</f>
        <v>405</v>
      </c>
      <c r="H17">
        <f>L16+piastek7[[#This Row],[Ton mial]]</f>
        <v>210</v>
      </c>
      <c r="I17" t="str">
        <f>IF(piastek7[[#This Row],[mag koskta przed]] &lt; $P$1,IF(piastek7[[#This Row],[mag orzech przed]]&lt;$P$2, IF(piastek7[[#This Row],[mag mial przed]] &lt;$P$3, "-", "mial"), "orzech"),"kostka")</f>
        <v>kostka</v>
      </c>
      <c r="J17">
        <f>IF(piastek7[[#This Row],[Typ spalania]] = "kostka", piastek7[[#This Row],[mag koskta przed]]-$P$1, piastek7[[#This Row],[mag koskta przed]])</f>
        <v>161</v>
      </c>
      <c r="K17">
        <f>IF(piastek7[[#This Row],[Typ spalania]] = "orzech", piastek7[[#This Row],[mag orzech przed]]-$P$2, piastek7[[#This Row],[mag orzech przed]])</f>
        <v>405</v>
      </c>
      <c r="L17">
        <f>IF(piastek7[[#This Row],[Typ spalania]] = "mial", piastek7[[#This Row],[mag mial przed]]-$P$3, piastek7[[#This Row],[mag mial przed]])</f>
        <v>210</v>
      </c>
    </row>
    <row r="18" spans="1:12" x14ac:dyDescent="0.45">
      <c r="A18">
        <v>0</v>
      </c>
      <c r="B18">
        <v>154</v>
      </c>
      <c r="C18">
        <v>68</v>
      </c>
      <c r="D18">
        <f t="shared" si="0"/>
        <v>16</v>
      </c>
      <c r="E18" s="1">
        <v>41942</v>
      </c>
      <c r="F18">
        <f>J17+piastek7[[#This Row],[Ton kostak]]</f>
        <v>161</v>
      </c>
      <c r="G18">
        <f>K17+piastek7[[#This Row],[Ton orzech]]</f>
        <v>559</v>
      </c>
      <c r="H18">
        <f>L17+piastek7[[#This Row],[Ton mial]]</f>
        <v>278</v>
      </c>
      <c r="I18" t="str">
        <f>IF(piastek7[[#This Row],[mag koskta przed]] &lt; $P$1,IF(piastek7[[#This Row],[mag orzech przed]]&lt;$P$2, IF(piastek7[[#This Row],[mag mial przed]] &lt;$P$3, "-", "mial"), "orzech"),"kostka")</f>
        <v>orzech</v>
      </c>
      <c r="J18">
        <f>IF(piastek7[[#This Row],[Typ spalania]] = "kostka", piastek7[[#This Row],[mag koskta przed]]-$P$1, piastek7[[#This Row],[mag koskta przed]])</f>
        <v>161</v>
      </c>
      <c r="K18">
        <f>IF(piastek7[[#This Row],[Typ spalania]] = "orzech", piastek7[[#This Row],[mag orzech przed]]-$P$2, piastek7[[#This Row],[mag orzech przed]])</f>
        <v>299</v>
      </c>
      <c r="L18">
        <f>IF(piastek7[[#This Row],[Typ spalania]] = "mial", piastek7[[#This Row],[mag mial przed]]-$P$3, piastek7[[#This Row],[mag mial przed]])</f>
        <v>278</v>
      </c>
    </row>
    <row r="19" spans="1:12" x14ac:dyDescent="0.45">
      <c r="A19">
        <v>61</v>
      </c>
      <c r="B19">
        <v>139</v>
      </c>
      <c r="C19">
        <v>77</v>
      </c>
      <c r="D19">
        <f t="shared" si="0"/>
        <v>17</v>
      </c>
      <c r="E19" s="1">
        <v>41943</v>
      </c>
      <c r="F19">
        <f>J18+piastek7[[#This Row],[Ton kostak]]</f>
        <v>222</v>
      </c>
      <c r="G19">
        <f>K18+piastek7[[#This Row],[Ton orzech]]</f>
        <v>438</v>
      </c>
      <c r="H19">
        <f>L18+piastek7[[#This Row],[Ton mial]]</f>
        <v>355</v>
      </c>
      <c r="I19" t="str">
        <f>IF(piastek7[[#This Row],[mag koskta przed]] &lt; $P$1,IF(piastek7[[#This Row],[mag orzech przed]]&lt;$P$2, IF(piastek7[[#This Row],[mag mial przed]] &lt;$P$3, "-", "mial"), "orzech"),"kostka")</f>
        <v>kostka</v>
      </c>
      <c r="J19">
        <f>IF(piastek7[[#This Row],[Typ spalania]] = "kostka", piastek7[[#This Row],[mag koskta przed]]-$P$1, piastek7[[#This Row],[mag koskta przed]])</f>
        <v>22</v>
      </c>
      <c r="K19">
        <f>IF(piastek7[[#This Row],[Typ spalania]] = "orzech", piastek7[[#This Row],[mag orzech przed]]-$P$2, piastek7[[#This Row],[mag orzech przed]])</f>
        <v>438</v>
      </c>
      <c r="L19">
        <f>IF(piastek7[[#This Row],[Typ spalania]] = "mial", piastek7[[#This Row],[mag mial przed]]-$P$3, piastek7[[#This Row],[mag mial przed]])</f>
        <v>355</v>
      </c>
    </row>
    <row r="20" spans="1:12" x14ac:dyDescent="0.45">
      <c r="A20">
        <v>18</v>
      </c>
      <c r="B20">
        <v>163</v>
      </c>
      <c r="C20">
        <v>75</v>
      </c>
      <c r="D20">
        <f t="shared" si="0"/>
        <v>18</v>
      </c>
      <c r="E20" s="1">
        <v>41944</v>
      </c>
      <c r="F20">
        <f>J19+piastek7[[#This Row],[Ton kostak]]</f>
        <v>40</v>
      </c>
      <c r="G20">
        <f>K19+piastek7[[#This Row],[Ton orzech]]</f>
        <v>601</v>
      </c>
      <c r="H20">
        <f>L19+piastek7[[#This Row],[Ton mial]]</f>
        <v>430</v>
      </c>
      <c r="I20" t="str">
        <f>IF(piastek7[[#This Row],[mag koskta przed]] &lt; $P$1,IF(piastek7[[#This Row],[mag orzech przed]]&lt;$P$2, IF(piastek7[[#This Row],[mag mial przed]] &lt;$P$3, "-", "mial"), "orzech"),"kostka")</f>
        <v>orzech</v>
      </c>
      <c r="J20">
        <f>IF(piastek7[[#This Row],[Typ spalania]] = "kostka", piastek7[[#This Row],[mag koskta przed]]-$P$1, piastek7[[#This Row],[mag koskta przed]])</f>
        <v>40</v>
      </c>
      <c r="K20">
        <f>IF(piastek7[[#This Row],[Typ spalania]] = "orzech", piastek7[[#This Row],[mag orzech przed]]-$P$2, piastek7[[#This Row],[mag orzech przed]])</f>
        <v>341</v>
      </c>
      <c r="L20">
        <f>IF(piastek7[[#This Row],[Typ spalania]] = "mial", piastek7[[#This Row],[mag mial przed]]-$P$3, piastek7[[#This Row],[mag mial przed]])</f>
        <v>430</v>
      </c>
    </row>
    <row r="21" spans="1:12" x14ac:dyDescent="0.45">
      <c r="A21">
        <v>43</v>
      </c>
      <c r="B21">
        <v>169</v>
      </c>
      <c r="C21">
        <v>0</v>
      </c>
      <c r="D21">
        <f t="shared" si="0"/>
        <v>19</v>
      </c>
      <c r="E21" s="1">
        <v>41945</v>
      </c>
      <c r="F21">
        <f>J20+piastek7[[#This Row],[Ton kostak]]</f>
        <v>83</v>
      </c>
      <c r="G21">
        <f>K20+piastek7[[#This Row],[Ton orzech]]</f>
        <v>510</v>
      </c>
      <c r="H21">
        <f>L20+piastek7[[#This Row],[Ton mial]]</f>
        <v>430</v>
      </c>
      <c r="I21" t="str">
        <f>IF(piastek7[[#This Row],[mag koskta przed]] &lt; $P$1,IF(piastek7[[#This Row],[mag orzech przed]]&lt;$P$2, IF(piastek7[[#This Row],[mag mial przed]] &lt;$P$3, "-", "mial"), "orzech"),"kostka")</f>
        <v>orzech</v>
      </c>
      <c r="J21">
        <f>IF(piastek7[[#This Row],[Typ spalania]] = "kostka", piastek7[[#This Row],[mag koskta przed]]-$P$1, piastek7[[#This Row],[mag koskta przed]])</f>
        <v>83</v>
      </c>
      <c r="K21">
        <f>IF(piastek7[[#This Row],[Typ spalania]] = "orzech", piastek7[[#This Row],[mag orzech przed]]-$P$2, piastek7[[#This Row],[mag orzech przed]])</f>
        <v>250</v>
      </c>
      <c r="L21">
        <f>IF(piastek7[[#This Row],[Typ spalania]] = "mial", piastek7[[#This Row],[mag mial przed]]-$P$3, piastek7[[#This Row],[mag mial przed]])</f>
        <v>430</v>
      </c>
    </row>
    <row r="22" spans="1:12" x14ac:dyDescent="0.45">
      <c r="A22">
        <v>160</v>
      </c>
      <c r="B22">
        <v>135</v>
      </c>
      <c r="C22">
        <v>34</v>
      </c>
      <c r="D22">
        <f t="shared" si="0"/>
        <v>20</v>
      </c>
      <c r="E22" s="1">
        <v>41946</v>
      </c>
      <c r="F22">
        <f>J21+piastek7[[#This Row],[Ton kostak]]</f>
        <v>243</v>
      </c>
      <c r="G22">
        <f>K21+piastek7[[#This Row],[Ton orzech]]</f>
        <v>385</v>
      </c>
      <c r="H22">
        <f>L21+piastek7[[#This Row],[Ton mial]]</f>
        <v>464</v>
      </c>
      <c r="I22" t="str">
        <f>IF(piastek7[[#This Row],[mag koskta przed]] &lt; $P$1,IF(piastek7[[#This Row],[mag orzech przed]]&lt;$P$2, IF(piastek7[[#This Row],[mag mial przed]] &lt;$P$3, "-", "mial"), "orzech"),"kostka")</f>
        <v>kostka</v>
      </c>
      <c r="J22">
        <f>IF(piastek7[[#This Row],[Typ spalania]] = "kostka", piastek7[[#This Row],[mag koskta przed]]-$P$1, piastek7[[#This Row],[mag koskta przed]])</f>
        <v>43</v>
      </c>
      <c r="K22">
        <f>IF(piastek7[[#This Row],[Typ spalania]] = "orzech", piastek7[[#This Row],[mag orzech przed]]-$P$2, piastek7[[#This Row],[mag orzech przed]])</f>
        <v>385</v>
      </c>
      <c r="L22">
        <f>IF(piastek7[[#This Row],[Typ spalania]] = "mial", piastek7[[#This Row],[mag mial przed]]-$P$3, piastek7[[#This Row],[mag mial przed]])</f>
        <v>464</v>
      </c>
    </row>
    <row r="23" spans="1:12" x14ac:dyDescent="0.45">
      <c r="A23">
        <v>150</v>
      </c>
      <c r="B23">
        <v>89</v>
      </c>
      <c r="C23">
        <v>17</v>
      </c>
      <c r="D23">
        <f t="shared" si="0"/>
        <v>21</v>
      </c>
      <c r="E23" s="1">
        <v>41947</v>
      </c>
      <c r="F23">
        <f>J22+piastek7[[#This Row],[Ton kostak]]</f>
        <v>193</v>
      </c>
      <c r="G23">
        <f>K22+piastek7[[#This Row],[Ton orzech]]</f>
        <v>474</v>
      </c>
      <c r="H23">
        <f>L22+piastek7[[#This Row],[Ton mial]]</f>
        <v>481</v>
      </c>
      <c r="I23" t="str">
        <f>IF(piastek7[[#This Row],[mag koskta przed]] &lt; $P$1,IF(piastek7[[#This Row],[mag orzech przed]]&lt;$P$2, IF(piastek7[[#This Row],[mag mial przed]] &lt;$P$3, "-", "mial"), "orzech"),"kostka")</f>
        <v>orzech</v>
      </c>
      <c r="J23">
        <f>IF(piastek7[[#This Row],[Typ spalania]] = "kostka", piastek7[[#This Row],[mag koskta przed]]-$P$1, piastek7[[#This Row],[mag koskta przed]])</f>
        <v>193</v>
      </c>
      <c r="K23">
        <f>IF(piastek7[[#This Row],[Typ spalania]] = "orzech", piastek7[[#This Row],[mag orzech przed]]-$P$2, piastek7[[#This Row],[mag orzech przed]])</f>
        <v>214</v>
      </c>
      <c r="L23">
        <f>IF(piastek7[[#This Row],[Typ spalania]] = "mial", piastek7[[#This Row],[mag mial przed]]-$P$3, piastek7[[#This Row],[mag mial przed]])</f>
        <v>481</v>
      </c>
    </row>
    <row r="24" spans="1:12" x14ac:dyDescent="0.45">
      <c r="A24">
        <v>57</v>
      </c>
      <c r="B24">
        <v>109</v>
      </c>
      <c r="C24">
        <v>93</v>
      </c>
      <c r="D24">
        <f t="shared" si="0"/>
        <v>22</v>
      </c>
      <c r="E24" s="1">
        <v>41948</v>
      </c>
      <c r="F24">
        <f>J23+piastek7[[#This Row],[Ton kostak]]</f>
        <v>250</v>
      </c>
      <c r="G24">
        <f>K23+piastek7[[#This Row],[Ton orzech]]</f>
        <v>323</v>
      </c>
      <c r="H24">
        <f>L23+piastek7[[#This Row],[Ton mial]]</f>
        <v>574</v>
      </c>
      <c r="I24" t="str">
        <f>IF(piastek7[[#This Row],[mag koskta przed]] &lt; $P$1,IF(piastek7[[#This Row],[mag orzech przed]]&lt;$P$2, IF(piastek7[[#This Row],[mag mial przed]] &lt;$P$3, "-", "mial"), "orzech"),"kostka")</f>
        <v>kostka</v>
      </c>
      <c r="J24">
        <f>IF(piastek7[[#This Row],[Typ spalania]] = "kostka", piastek7[[#This Row],[mag koskta przed]]-$P$1, piastek7[[#This Row],[mag koskta przed]])</f>
        <v>50</v>
      </c>
      <c r="K24">
        <f>IF(piastek7[[#This Row],[Typ spalania]] = "orzech", piastek7[[#This Row],[mag orzech przed]]-$P$2, piastek7[[#This Row],[mag orzech przed]])</f>
        <v>323</v>
      </c>
      <c r="L24">
        <f>IF(piastek7[[#This Row],[Typ spalania]] = "mial", piastek7[[#This Row],[mag mial przed]]-$P$3, piastek7[[#This Row],[mag mial przed]])</f>
        <v>574</v>
      </c>
    </row>
    <row r="25" spans="1:12" x14ac:dyDescent="0.45">
      <c r="A25">
        <v>62</v>
      </c>
      <c r="B25">
        <v>80</v>
      </c>
      <c r="C25">
        <v>62</v>
      </c>
      <c r="D25">
        <f t="shared" si="0"/>
        <v>23</v>
      </c>
      <c r="E25" s="1">
        <v>41949</v>
      </c>
      <c r="F25">
        <f>J24+piastek7[[#This Row],[Ton kostak]]</f>
        <v>112</v>
      </c>
      <c r="G25">
        <f>K24+piastek7[[#This Row],[Ton orzech]]</f>
        <v>403</v>
      </c>
      <c r="H25">
        <f>L24+piastek7[[#This Row],[Ton mial]]</f>
        <v>636</v>
      </c>
      <c r="I25" t="str">
        <f>IF(piastek7[[#This Row],[mag koskta przed]] &lt; $P$1,IF(piastek7[[#This Row],[mag orzech przed]]&lt;$P$2, IF(piastek7[[#This Row],[mag mial przed]] &lt;$P$3, "-", "mial"), "orzech"),"kostka")</f>
        <v>orzech</v>
      </c>
      <c r="J25">
        <f>IF(piastek7[[#This Row],[Typ spalania]] = "kostka", piastek7[[#This Row],[mag koskta przed]]-$P$1, piastek7[[#This Row],[mag koskta przed]])</f>
        <v>112</v>
      </c>
      <c r="K25">
        <f>IF(piastek7[[#This Row],[Typ spalania]] = "orzech", piastek7[[#This Row],[mag orzech przed]]-$P$2, piastek7[[#This Row],[mag orzech przed]])</f>
        <v>143</v>
      </c>
      <c r="L25">
        <f>IF(piastek7[[#This Row],[Typ spalania]] = "mial", piastek7[[#This Row],[mag mial przed]]-$P$3, piastek7[[#This Row],[mag mial przed]])</f>
        <v>636</v>
      </c>
    </row>
    <row r="26" spans="1:12" x14ac:dyDescent="0.45">
      <c r="A26">
        <v>162</v>
      </c>
      <c r="B26">
        <v>62</v>
      </c>
      <c r="C26">
        <v>88</v>
      </c>
      <c r="D26">
        <f t="shared" si="0"/>
        <v>24</v>
      </c>
      <c r="E26" s="1">
        <v>41950</v>
      </c>
      <c r="F26">
        <f>J25+piastek7[[#This Row],[Ton kostak]]</f>
        <v>274</v>
      </c>
      <c r="G26">
        <f>K25+piastek7[[#This Row],[Ton orzech]]</f>
        <v>205</v>
      </c>
      <c r="H26">
        <f>L25+piastek7[[#This Row],[Ton mial]]</f>
        <v>724</v>
      </c>
      <c r="I26" t="str">
        <f>IF(piastek7[[#This Row],[mag koskta przed]] &lt; $P$1,IF(piastek7[[#This Row],[mag orzech przed]]&lt;$P$2, IF(piastek7[[#This Row],[mag mial przed]] &lt;$P$3, "-", "mial"), "orzech"),"kostka")</f>
        <v>kostka</v>
      </c>
      <c r="J26">
        <f>IF(piastek7[[#This Row],[Typ spalania]] = "kostka", piastek7[[#This Row],[mag koskta przed]]-$P$1, piastek7[[#This Row],[mag koskta przed]])</f>
        <v>74</v>
      </c>
      <c r="K26">
        <f>IF(piastek7[[#This Row],[Typ spalania]] = "orzech", piastek7[[#This Row],[mag orzech przed]]-$P$2, piastek7[[#This Row],[mag orzech przed]])</f>
        <v>205</v>
      </c>
      <c r="L26">
        <f>IF(piastek7[[#This Row],[Typ spalania]] = "mial", piastek7[[#This Row],[mag mial przed]]-$P$3, piastek7[[#This Row],[mag mial przed]])</f>
        <v>724</v>
      </c>
    </row>
    <row r="27" spans="1:12" x14ac:dyDescent="0.45">
      <c r="A27">
        <v>142</v>
      </c>
      <c r="B27">
        <v>79</v>
      </c>
      <c r="C27">
        <v>76</v>
      </c>
      <c r="D27">
        <f t="shared" si="0"/>
        <v>25</v>
      </c>
      <c r="E27" s="1">
        <v>41951</v>
      </c>
      <c r="F27">
        <f>J26+piastek7[[#This Row],[Ton kostak]]</f>
        <v>216</v>
      </c>
      <c r="G27">
        <f>K26+piastek7[[#This Row],[Ton orzech]]</f>
        <v>284</v>
      </c>
      <c r="H27">
        <f>L26+piastek7[[#This Row],[Ton mial]]</f>
        <v>800</v>
      </c>
      <c r="I27" t="str">
        <f>IF(piastek7[[#This Row],[mag koskta przed]] &lt; $P$1,IF(piastek7[[#This Row],[mag orzech przed]]&lt;$P$2, IF(piastek7[[#This Row],[mag mial przed]] &lt;$P$3, "-", "mial"), "orzech"),"kostka")</f>
        <v>kostka</v>
      </c>
      <c r="J27">
        <f>IF(piastek7[[#This Row],[Typ spalania]] = "kostka", piastek7[[#This Row],[mag koskta przed]]-$P$1, piastek7[[#This Row],[mag koskta przed]])</f>
        <v>16</v>
      </c>
      <c r="K27">
        <f>IF(piastek7[[#This Row],[Typ spalania]] = "orzech", piastek7[[#This Row],[mag orzech przed]]-$P$2, piastek7[[#This Row],[mag orzech przed]])</f>
        <v>284</v>
      </c>
      <c r="L27">
        <f>IF(piastek7[[#This Row],[Typ spalania]] = "mial", piastek7[[#This Row],[mag mial przed]]-$P$3, piastek7[[#This Row],[mag mial przed]])</f>
        <v>800</v>
      </c>
    </row>
    <row r="28" spans="1:12" x14ac:dyDescent="0.45">
      <c r="A28">
        <v>7</v>
      </c>
      <c r="B28">
        <v>30</v>
      </c>
      <c r="C28">
        <v>68</v>
      </c>
      <c r="D28">
        <f t="shared" si="0"/>
        <v>26</v>
      </c>
      <c r="E28" s="1">
        <v>41952</v>
      </c>
      <c r="F28">
        <f>J27+piastek7[[#This Row],[Ton kostak]]</f>
        <v>23</v>
      </c>
      <c r="G28">
        <f>K27+piastek7[[#This Row],[Ton orzech]]</f>
        <v>314</v>
      </c>
      <c r="H28">
        <f>L27+piastek7[[#This Row],[Ton mial]]</f>
        <v>868</v>
      </c>
      <c r="I28" t="str">
        <f>IF(piastek7[[#This Row],[mag koskta przed]] &lt; $P$1,IF(piastek7[[#This Row],[mag orzech przed]]&lt;$P$2, IF(piastek7[[#This Row],[mag mial przed]] &lt;$P$3, "-", "mial"), "orzech"),"kostka")</f>
        <v>orzech</v>
      </c>
      <c r="J28">
        <f>IF(piastek7[[#This Row],[Typ spalania]] = "kostka", piastek7[[#This Row],[mag koskta przed]]-$P$1, piastek7[[#This Row],[mag koskta przed]])</f>
        <v>23</v>
      </c>
      <c r="K28">
        <f>IF(piastek7[[#This Row],[Typ spalania]] = "orzech", piastek7[[#This Row],[mag orzech przed]]-$P$2, piastek7[[#This Row],[mag orzech przed]])</f>
        <v>54</v>
      </c>
      <c r="L28">
        <f>IF(piastek7[[#This Row],[Typ spalania]] = "mial", piastek7[[#This Row],[mag mial przed]]-$P$3, piastek7[[#This Row],[mag mial przed]])</f>
        <v>868</v>
      </c>
    </row>
    <row r="29" spans="1:12" x14ac:dyDescent="0.45">
      <c r="A29">
        <v>116</v>
      </c>
      <c r="B29">
        <v>6</v>
      </c>
      <c r="C29">
        <v>88</v>
      </c>
      <c r="D29">
        <f t="shared" si="0"/>
        <v>27</v>
      </c>
      <c r="E29" s="1">
        <v>41953</v>
      </c>
      <c r="F29">
        <f>J28+piastek7[[#This Row],[Ton kostak]]</f>
        <v>139</v>
      </c>
      <c r="G29">
        <f>K28+piastek7[[#This Row],[Ton orzech]]</f>
        <v>60</v>
      </c>
      <c r="H29">
        <f>L28+piastek7[[#This Row],[Ton mial]]</f>
        <v>956</v>
      </c>
      <c r="I29" t="str">
        <f>IF(piastek7[[#This Row],[mag koskta przed]] &lt; $P$1,IF(piastek7[[#This Row],[mag orzech przed]]&lt;$P$2, IF(piastek7[[#This Row],[mag mial przed]] &lt;$P$3, "-", "mial"), "orzech"),"kostka")</f>
        <v>mial</v>
      </c>
      <c r="J29">
        <f>IF(piastek7[[#This Row],[Typ spalania]] = "kostka", piastek7[[#This Row],[mag koskta przed]]-$P$1, piastek7[[#This Row],[mag koskta przed]])</f>
        <v>139</v>
      </c>
      <c r="K29">
        <f>IF(piastek7[[#This Row],[Typ spalania]] = "orzech", piastek7[[#This Row],[mag orzech przed]]-$P$2, piastek7[[#This Row],[mag orzech przed]])</f>
        <v>60</v>
      </c>
      <c r="L29">
        <f>IF(piastek7[[#This Row],[Typ spalania]] = "mial", piastek7[[#This Row],[mag mial przed]]-$P$3, piastek7[[#This Row],[mag mial przed]])</f>
        <v>636</v>
      </c>
    </row>
    <row r="30" spans="1:12" x14ac:dyDescent="0.45">
      <c r="A30">
        <v>0</v>
      </c>
      <c r="B30">
        <v>1</v>
      </c>
      <c r="C30">
        <v>47</v>
      </c>
      <c r="D30">
        <f t="shared" si="0"/>
        <v>28</v>
      </c>
      <c r="E30" s="1">
        <v>41954</v>
      </c>
      <c r="F30">
        <f>J29+piastek7[[#This Row],[Ton kostak]]</f>
        <v>139</v>
      </c>
      <c r="G30">
        <f>K29+piastek7[[#This Row],[Ton orzech]]</f>
        <v>61</v>
      </c>
      <c r="H30">
        <f>L29+piastek7[[#This Row],[Ton mial]]</f>
        <v>683</v>
      </c>
      <c r="I30" t="str">
        <f>IF(piastek7[[#This Row],[mag koskta przed]] &lt; $P$1,IF(piastek7[[#This Row],[mag orzech przed]]&lt;$P$2, IF(piastek7[[#This Row],[mag mial przed]] &lt;$P$3, "-", "mial"), "orzech"),"kostka")</f>
        <v>mial</v>
      </c>
      <c r="J30">
        <f>IF(piastek7[[#This Row],[Typ spalania]] = "kostka", piastek7[[#This Row],[mag koskta przed]]-$P$1, piastek7[[#This Row],[mag koskta przed]])</f>
        <v>139</v>
      </c>
      <c r="K30">
        <f>IF(piastek7[[#This Row],[Typ spalania]] = "orzech", piastek7[[#This Row],[mag orzech przed]]-$P$2, piastek7[[#This Row],[mag orzech przed]])</f>
        <v>61</v>
      </c>
      <c r="L30">
        <f>IF(piastek7[[#This Row],[Typ spalania]] = "mial", piastek7[[#This Row],[mag mial przed]]-$P$3, piastek7[[#This Row],[mag mial przed]])</f>
        <v>363</v>
      </c>
    </row>
    <row r="31" spans="1:12" x14ac:dyDescent="0.45">
      <c r="A31">
        <v>78</v>
      </c>
      <c r="B31">
        <v>84</v>
      </c>
      <c r="C31">
        <v>16</v>
      </c>
      <c r="D31">
        <f t="shared" si="0"/>
        <v>29</v>
      </c>
      <c r="E31" s="1">
        <v>41955</v>
      </c>
      <c r="F31">
        <f>J30+piastek7[[#This Row],[Ton kostak]]</f>
        <v>217</v>
      </c>
      <c r="G31">
        <f>K30+piastek7[[#This Row],[Ton orzech]]</f>
        <v>145</v>
      </c>
      <c r="H31">
        <f>L30+piastek7[[#This Row],[Ton mial]]</f>
        <v>379</v>
      </c>
      <c r="I31" t="str">
        <f>IF(piastek7[[#This Row],[mag koskta przed]] &lt; $P$1,IF(piastek7[[#This Row],[mag orzech przed]]&lt;$P$2, IF(piastek7[[#This Row],[mag mial przed]] &lt;$P$3, "-", "mial"), "orzech"),"kostka")</f>
        <v>kostka</v>
      </c>
      <c r="J31">
        <f>IF(piastek7[[#This Row],[Typ spalania]] = "kostka", piastek7[[#This Row],[mag koskta przed]]-$P$1, piastek7[[#This Row],[mag koskta przed]])</f>
        <v>17</v>
      </c>
      <c r="K31">
        <f>IF(piastek7[[#This Row],[Typ spalania]] = "orzech", piastek7[[#This Row],[mag orzech przed]]-$P$2, piastek7[[#This Row],[mag orzech przed]])</f>
        <v>145</v>
      </c>
      <c r="L31">
        <f>IF(piastek7[[#This Row],[Typ spalania]] = "mial", piastek7[[#This Row],[mag mial przed]]-$P$3, piastek7[[#This Row],[mag mial przed]])</f>
        <v>379</v>
      </c>
    </row>
    <row r="32" spans="1:12" x14ac:dyDescent="0.45">
      <c r="A32">
        <v>112</v>
      </c>
      <c r="B32">
        <v>140</v>
      </c>
      <c r="C32">
        <v>97</v>
      </c>
      <c r="D32">
        <f t="shared" si="0"/>
        <v>30</v>
      </c>
      <c r="E32" s="1">
        <v>41956</v>
      </c>
      <c r="F32">
        <f>J31+piastek7[[#This Row],[Ton kostak]]</f>
        <v>129</v>
      </c>
      <c r="G32">
        <f>K31+piastek7[[#This Row],[Ton orzech]]</f>
        <v>285</v>
      </c>
      <c r="H32">
        <f>L31+piastek7[[#This Row],[Ton mial]]</f>
        <v>476</v>
      </c>
      <c r="I32" t="str">
        <f>IF(piastek7[[#This Row],[mag koskta przed]] &lt; $P$1,IF(piastek7[[#This Row],[mag orzech przed]]&lt;$P$2, IF(piastek7[[#This Row],[mag mial przed]] &lt;$P$3, "-", "mial"), "orzech"),"kostka")</f>
        <v>orzech</v>
      </c>
      <c r="J32">
        <f>IF(piastek7[[#This Row],[Typ spalania]] = "kostka", piastek7[[#This Row],[mag koskta przed]]-$P$1, piastek7[[#This Row],[mag koskta przed]])</f>
        <v>129</v>
      </c>
      <c r="K32">
        <f>IF(piastek7[[#This Row],[Typ spalania]] = "orzech", piastek7[[#This Row],[mag orzech przed]]-$P$2, piastek7[[#This Row],[mag orzech przed]])</f>
        <v>25</v>
      </c>
      <c r="L32">
        <f>IF(piastek7[[#This Row],[Typ spalania]] = "mial", piastek7[[#This Row],[mag mial przed]]-$P$3, piastek7[[#This Row],[mag mial przed]])</f>
        <v>476</v>
      </c>
    </row>
    <row r="33" spans="1:12" x14ac:dyDescent="0.45">
      <c r="A33">
        <v>109</v>
      </c>
      <c r="B33">
        <v>74</v>
      </c>
      <c r="C33">
        <v>53</v>
      </c>
      <c r="D33">
        <f t="shared" si="0"/>
        <v>31</v>
      </c>
      <c r="E33" s="1">
        <v>41957</v>
      </c>
      <c r="F33">
        <f>J32+piastek7[[#This Row],[Ton kostak]]</f>
        <v>238</v>
      </c>
      <c r="G33">
        <f>K32+piastek7[[#This Row],[Ton orzech]]</f>
        <v>99</v>
      </c>
      <c r="H33">
        <f>L32+piastek7[[#This Row],[Ton mial]]</f>
        <v>529</v>
      </c>
      <c r="I33" t="str">
        <f>IF(piastek7[[#This Row],[mag koskta przed]] &lt; $P$1,IF(piastek7[[#This Row],[mag orzech przed]]&lt;$P$2, IF(piastek7[[#This Row],[mag mial przed]] &lt;$P$3, "-", "mial"), "orzech"),"kostka")</f>
        <v>kostka</v>
      </c>
      <c r="J33">
        <f>IF(piastek7[[#This Row],[Typ spalania]] = "kostka", piastek7[[#This Row],[mag koskta przed]]-$P$1, piastek7[[#This Row],[mag koskta przed]])</f>
        <v>38</v>
      </c>
      <c r="K33">
        <f>IF(piastek7[[#This Row],[Typ spalania]] = "orzech", piastek7[[#This Row],[mag orzech przed]]-$P$2, piastek7[[#This Row],[mag orzech przed]])</f>
        <v>99</v>
      </c>
      <c r="L33">
        <f>IF(piastek7[[#This Row],[Typ spalania]] = "mial", piastek7[[#This Row],[mag mial przed]]-$P$3, piastek7[[#This Row],[mag mial przed]])</f>
        <v>529</v>
      </c>
    </row>
    <row r="34" spans="1:12" x14ac:dyDescent="0.45">
      <c r="A34">
        <v>121</v>
      </c>
      <c r="B34">
        <v>77</v>
      </c>
      <c r="C34">
        <v>70</v>
      </c>
      <c r="D34">
        <f t="shared" si="0"/>
        <v>32</v>
      </c>
      <c r="E34" s="1">
        <v>41958</v>
      </c>
      <c r="F34">
        <f>J33+piastek7[[#This Row],[Ton kostak]]</f>
        <v>159</v>
      </c>
      <c r="G34">
        <f>K33+piastek7[[#This Row],[Ton orzech]]</f>
        <v>176</v>
      </c>
      <c r="H34">
        <f>L33+piastek7[[#This Row],[Ton mial]]</f>
        <v>599</v>
      </c>
      <c r="I34" t="str">
        <f>IF(piastek7[[#This Row],[mag koskta przed]] &lt; $P$1,IF(piastek7[[#This Row],[mag orzech przed]]&lt;$P$2, IF(piastek7[[#This Row],[mag mial przed]] &lt;$P$3, "-", "mial"), "orzech"),"kostka")</f>
        <v>mial</v>
      </c>
      <c r="J34">
        <f>IF(piastek7[[#This Row],[Typ spalania]] = "kostka", piastek7[[#This Row],[mag koskta przed]]-$P$1, piastek7[[#This Row],[mag koskta przed]])</f>
        <v>159</v>
      </c>
      <c r="K34">
        <f>IF(piastek7[[#This Row],[Typ spalania]] = "orzech", piastek7[[#This Row],[mag orzech przed]]-$P$2, piastek7[[#This Row],[mag orzech przed]])</f>
        <v>176</v>
      </c>
      <c r="L34">
        <f>IF(piastek7[[#This Row],[Typ spalania]] = "mial", piastek7[[#This Row],[mag mial przed]]-$P$3, piastek7[[#This Row],[mag mial przed]])</f>
        <v>279</v>
      </c>
    </row>
    <row r="35" spans="1:12" x14ac:dyDescent="0.45">
      <c r="A35">
        <v>106</v>
      </c>
      <c r="B35">
        <v>89</v>
      </c>
      <c r="C35">
        <v>75</v>
      </c>
      <c r="D35">
        <f t="shared" si="0"/>
        <v>33</v>
      </c>
      <c r="E35" s="1">
        <v>41959</v>
      </c>
      <c r="F35">
        <f>J34+piastek7[[#This Row],[Ton kostak]]</f>
        <v>265</v>
      </c>
      <c r="G35">
        <f>K34+piastek7[[#This Row],[Ton orzech]]</f>
        <v>265</v>
      </c>
      <c r="H35">
        <f>L34+piastek7[[#This Row],[Ton mial]]</f>
        <v>354</v>
      </c>
      <c r="I35" t="str">
        <f>IF(piastek7[[#This Row],[mag koskta przed]] &lt; $P$1,IF(piastek7[[#This Row],[mag orzech przed]]&lt;$P$2, IF(piastek7[[#This Row],[mag mial przed]] &lt;$P$3, "-", "mial"), "orzech"),"kostka")</f>
        <v>kostka</v>
      </c>
      <c r="J35">
        <f>IF(piastek7[[#This Row],[Typ spalania]] = "kostka", piastek7[[#This Row],[mag koskta przed]]-$P$1, piastek7[[#This Row],[mag koskta przed]])</f>
        <v>65</v>
      </c>
      <c r="K35">
        <f>IF(piastek7[[#This Row],[Typ spalania]] = "orzech", piastek7[[#This Row],[mag orzech przed]]-$P$2, piastek7[[#This Row],[mag orzech przed]])</f>
        <v>265</v>
      </c>
      <c r="L35">
        <f>IF(piastek7[[#This Row],[Typ spalania]] = "mial", piastek7[[#This Row],[mag mial przed]]-$P$3, piastek7[[#This Row],[mag mial przed]])</f>
        <v>354</v>
      </c>
    </row>
    <row r="36" spans="1:12" x14ac:dyDescent="0.45">
      <c r="A36">
        <v>57</v>
      </c>
      <c r="B36">
        <v>119</v>
      </c>
      <c r="C36">
        <v>64</v>
      </c>
      <c r="D36">
        <f t="shared" si="0"/>
        <v>34</v>
      </c>
      <c r="E36" s="1">
        <v>41960</v>
      </c>
      <c r="F36">
        <f>J35+piastek7[[#This Row],[Ton kostak]]</f>
        <v>122</v>
      </c>
      <c r="G36">
        <f>K35+piastek7[[#This Row],[Ton orzech]]</f>
        <v>384</v>
      </c>
      <c r="H36">
        <f>L35+piastek7[[#This Row],[Ton mial]]</f>
        <v>418</v>
      </c>
      <c r="I36" t="str">
        <f>IF(piastek7[[#This Row],[mag koskta przed]] &lt; $P$1,IF(piastek7[[#This Row],[mag orzech przed]]&lt;$P$2, IF(piastek7[[#This Row],[mag mial przed]] &lt;$P$3, "-", "mial"), "orzech"),"kostka")</f>
        <v>orzech</v>
      </c>
      <c r="J36">
        <f>IF(piastek7[[#This Row],[Typ spalania]] = "kostka", piastek7[[#This Row],[mag koskta przed]]-$P$1, piastek7[[#This Row],[mag koskta przed]])</f>
        <v>122</v>
      </c>
      <c r="K36">
        <f>IF(piastek7[[#This Row],[Typ spalania]] = "orzech", piastek7[[#This Row],[mag orzech przed]]-$P$2, piastek7[[#This Row],[mag orzech przed]])</f>
        <v>124</v>
      </c>
      <c r="L36">
        <f>IF(piastek7[[#This Row],[Typ spalania]] = "mial", piastek7[[#This Row],[mag mial przed]]-$P$3, piastek7[[#This Row],[mag mial przed]])</f>
        <v>418</v>
      </c>
    </row>
    <row r="37" spans="1:12" x14ac:dyDescent="0.45">
      <c r="A37">
        <v>26</v>
      </c>
      <c r="B37">
        <v>87</v>
      </c>
      <c r="C37">
        <v>84</v>
      </c>
      <c r="D37">
        <f t="shared" si="0"/>
        <v>35</v>
      </c>
      <c r="E37" s="1">
        <v>41961</v>
      </c>
      <c r="F37">
        <f>J36+piastek7[[#This Row],[Ton kostak]]</f>
        <v>148</v>
      </c>
      <c r="G37">
        <f>K36+piastek7[[#This Row],[Ton orzech]]</f>
        <v>211</v>
      </c>
      <c r="H37">
        <f>L36+piastek7[[#This Row],[Ton mial]]</f>
        <v>502</v>
      </c>
      <c r="I37" t="str">
        <f>IF(piastek7[[#This Row],[mag koskta przed]] &lt; $P$1,IF(piastek7[[#This Row],[mag orzech przed]]&lt;$P$2, IF(piastek7[[#This Row],[mag mial przed]] &lt;$P$3, "-", "mial"), "orzech"),"kostka")</f>
        <v>mial</v>
      </c>
      <c r="J37">
        <f>IF(piastek7[[#This Row],[Typ spalania]] = "kostka", piastek7[[#This Row],[mag koskta przed]]-$P$1, piastek7[[#This Row],[mag koskta przed]])</f>
        <v>148</v>
      </c>
      <c r="K37">
        <f>IF(piastek7[[#This Row],[Typ spalania]] = "orzech", piastek7[[#This Row],[mag orzech przed]]-$P$2, piastek7[[#This Row],[mag orzech przed]])</f>
        <v>211</v>
      </c>
      <c r="L37">
        <f>IF(piastek7[[#This Row],[Typ spalania]] = "mial", piastek7[[#This Row],[mag mial przed]]-$P$3, piastek7[[#This Row],[mag mial przed]])</f>
        <v>182</v>
      </c>
    </row>
    <row r="38" spans="1:12" x14ac:dyDescent="0.45">
      <c r="A38">
        <v>79</v>
      </c>
      <c r="B38">
        <v>171</v>
      </c>
      <c r="C38">
        <v>75</v>
      </c>
      <c r="D38">
        <f t="shared" si="0"/>
        <v>36</v>
      </c>
      <c r="E38" s="1">
        <v>41962</v>
      </c>
      <c r="F38">
        <f>J37+piastek7[[#This Row],[Ton kostak]]</f>
        <v>227</v>
      </c>
      <c r="G38">
        <f>K37+piastek7[[#This Row],[Ton orzech]]</f>
        <v>382</v>
      </c>
      <c r="H38">
        <f>L37+piastek7[[#This Row],[Ton mial]]</f>
        <v>257</v>
      </c>
      <c r="I38" t="str">
        <f>IF(piastek7[[#This Row],[mag koskta przed]] &lt; $P$1,IF(piastek7[[#This Row],[mag orzech przed]]&lt;$P$2, IF(piastek7[[#This Row],[mag mial przed]] &lt;$P$3, "-", "mial"), "orzech"),"kostka")</f>
        <v>kostka</v>
      </c>
      <c r="J38">
        <f>IF(piastek7[[#This Row],[Typ spalania]] = "kostka", piastek7[[#This Row],[mag koskta przed]]-$P$1, piastek7[[#This Row],[mag koskta przed]])</f>
        <v>27</v>
      </c>
      <c r="K38">
        <f>IF(piastek7[[#This Row],[Typ spalania]] = "orzech", piastek7[[#This Row],[mag orzech przed]]-$P$2, piastek7[[#This Row],[mag orzech przed]])</f>
        <v>382</v>
      </c>
      <c r="L38">
        <f>IF(piastek7[[#This Row],[Typ spalania]] = "mial", piastek7[[#This Row],[mag mial przed]]-$P$3, piastek7[[#This Row],[mag mial przed]])</f>
        <v>257</v>
      </c>
    </row>
    <row r="39" spans="1:12" x14ac:dyDescent="0.45">
      <c r="A39">
        <v>192</v>
      </c>
      <c r="B39">
        <v>151</v>
      </c>
      <c r="C39">
        <v>45</v>
      </c>
      <c r="D39">
        <f t="shared" si="0"/>
        <v>37</v>
      </c>
      <c r="E39" s="1">
        <v>41963</v>
      </c>
      <c r="F39">
        <f>J38+piastek7[[#This Row],[Ton kostak]]</f>
        <v>219</v>
      </c>
      <c r="G39">
        <f>K38+piastek7[[#This Row],[Ton orzech]]</f>
        <v>533</v>
      </c>
      <c r="H39">
        <f>L38+piastek7[[#This Row],[Ton mial]]</f>
        <v>302</v>
      </c>
      <c r="I39" t="str">
        <f>IF(piastek7[[#This Row],[mag koskta przed]] &lt; $P$1,IF(piastek7[[#This Row],[mag orzech przed]]&lt;$P$2, IF(piastek7[[#This Row],[mag mial przed]] &lt;$P$3, "-", "mial"), "orzech"),"kostka")</f>
        <v>kostka</v>
      </c>
      <c r="J39">
        <f>IF(piastek7[[#This Row],[Typ spalania]] = "kostka", piastek7[[#This Row],[mag koskta przed]]-$P$1, piastek7[[#This Row],[mag koskta przed]])</f>
        <v>19</v>
      </c>
      <c r="K39">
        <f>IF(piastek7[[#This Row],[Typ spalania]] = "orzech", piastek7[[#This Row],[mag orzech przed]]-$P$2, piastek7[[#This Row],[mag orzech przed]])</f>
        <v>533</v>
      </c>
      <c r="L39">
        <f>IF(piastek7[[#This Row],[Typ spalania]] = "mial", piastek7[[#This Row],[mag mial przed]]-$P$3, piastek7[[#This Row],[mag mial przed]])</f>
        <v>302</v>
      </c>
    </row>
    <row r="40" spans="1:12" x14ac:dyDescent="0.45">
      <c r="A40">
        <v>9</v>
      </c>
      <c r="B40">
        <v>64</v>
      </c>
      <c r="C40">
        <v>22</v>
      </c>
      <c r="D40">
        <f t="shared" si="0"/>
        <v>38</v>
      </c>
      <c r="E40" s="1">
        <v>41964</v>
      </c>
      <c r="F40">
        <f>J39+piastek7[[#This Row],[Ton kostak]]</f>
        <v>28</v>
      </c>
      <c r="G40">
        <f>K39+piastek7[[#This Row],[Ton orzech]]</f>
        <v>597</v>
      </c>
      <c r="H40">
        <f>L39+piastek7[[#This Row],[Ton mial]]</f>
        <v>324</v>
      </c>
      <c r="I40" t="str">
        <f>IF(piastek7[[#This Row],[mag koskta przed]] &lt; $P$1,IF(piastek7[[#This Row],[mag orzech przed]]&lt;$P$2, IF(piastek7[[#This Row],[mag mial przed]] &lt;$P$3, "-", "mial"), "orzech"),"kostka")</f>
        <v>orzech</v>
      </c>
      <c r="J40">
        <f>IF(piastek7[[#This Row],[Typ spalania]] = "kostka", piastek7[[#This Row],[mag koskta przed]]-$P$1, piastek7[[#This Row],[mag koskta przed]])</f>
        <v>28</v>
      </c>
      <c r="K40">
        <f>IF(piastek7[[#This Row],[Typ spalania]] = "orzech", piastek7[[#This Row],[mag orzech przed]]-$P$2, piastek7[[#This Row],[mag orzech przed]])</f>
        <v>337</v>
      </c>
      <c r="L40">
        <f>IF(piastek7[[#This Row],[Typ spalania]] = "mial", piastek7[[#This Row],[mag mial przed]]-$P$3, piastek7[[#This Row],[mag mial przed]])</f>
        <v>324</v>
      </c>
    </row>
    <row r="41" spans="1:12" x14ac:dyDescent="0.45">
      <c r="A41">
        <v>123</v>
      </c>
      <c r="B41">
        <v>150</v>
      </c>
      <c r="C41">
        <v>10</v>
      </c>
      <c r="D41">
        <f t="shared" si="0"/>
        <v>39</v>
      </c>
      <c r="E41" s="1">
        <v>41965</v>
      </c>
      <c r="F41">
        <f>J40+piastek7[[#This Row],[Ton kostak]]</f>
        <v>151</v>
      </c>
      <c r="G41">
        <f>K40+piastek7[[#This Row],[Ton orzech]]</f>
        <v>487</v>
      </c>
      <c r="H41">
        <f>L40+piastek7[[#This Row],[Ton mial]]</f>
        <v>334</v>
      </c>
      <c r="I41" t="str">
        <f>IF(piastek7[[#This Row],[mag koskta przed]] &lt; $P$1,IF(piastek7[[#This Row],[mag orzech przed]]&lt;$P$2, IF(piastek7[[#This Row],[mag mial przed]] &lt;$P$3, "-", "mial"), "orzech"),"kostka")</f>
        <v>orzech</v>
      </c>
      <c r="J41">
        <f>IF(piastek7[[#This Row],[Typ spalania]] = "kostka", piastek7[[#This Row],[mag koskta przed]]-$P$1, piastek7[[#This Row],[mag koskta przed]])</f>
        <v>151</v>
      </c>
      <c r="K41">
        <f>IF(piastek7[[#This Row],[Typ spalania]] = "orzech", piastek7[[#This Row],[mag orzech przed]]-$P$2, piastek7[[#This Row],[mag orzech przed]])</f>
        <v>227</v>
      </c>
      <c r="L41">
        <f>IF(piastek7[[#This Row],[Typ spalania]] = "mial", piastek7[[#This Row],[mag mial przed]]-$P$3, piastek7[[#This Row],[mag mial przed]])</f>
        <v>334</v>
      </c>
    </row>
    <row r="42" spans="1:12" x14ac:dyDescent="0.45">
      <c r="A42">
        <v>87</v>
      </c>
      <c r="B42">
        <v>123</v>
      </c>
      <c r="C42">
        <v>33</v>
      </c>
      <c r="D42">
        <f t="shared" si="0"/>
        <v>40</v>
      </c>
      <c r="E42" s="1">
        <v>41966</v>
      </c>
      <c r="F42">
        <f>J41+piastek7[[#This Row],[Ton kostak]]</f>
        <v>238</v>
      </c>
      <c r="G42">
        <f>K41+piastek7[[#This Row],[Ton orzech]]</f>
        <v>350</v>
      </c>
      <c r="H42">
        <f>L41+piastek7[[#This Row],[Ton mial]]</f>
        <v>367</v>
      </c>
      <c r="I42" t="str">
        <f>IF(piastek7[[#This Row],[mag koskta przed]] &lt; $P$1,IF(piastek7[[#This Row],[mag orzech przed]]&lt;$P$2, IF(piastek7[[#This Row],[mag mial przed]] &lt;$P$3, "-", "mial"), "orzech"),"kostka")</f>
        <v>kostka</v>
      </c>
      <c r="J42">
        <f>IF(piastek7[[#This Row],[Typ spalania]] = "kostka", piastek7[[#This Row],[mag koskta przed]]-$P$1, piastek7[[#This Row],[mag koskta przed]])</f>
        <v>38</v>
      </c>
      <c r="K42">
        <f>IF(piastek7[[#This Row],[Typ spalania]] = "orzech", piastek7[[#This Row],[mag orzech przed]]-$P$2, piastek7[[#This Row],[mag orzech przed]])</f>
        <v>350</v>
      </c>
      <c r="L42">
        <f>IF(piastek7[[#This Row],[Typ spalania]] = "mial", piastek7[[#This Row],[mag mial przed]]-$P$3, piastek7[[#This Row],[mag mial przed]])</f>
        <v>367</v>
      </c>
    </row>
    <row r="43" spans="1:12" x14ac:dyDescent="0.45">
      <c r="A43">
        <v>165</v>
      </c>
      <c r="B43">
        <v>88</v>
      </c>
      <c r="C43">
        <v>13</v>
      </c>
      <c r="D43">
        <f t="shared" si="0"/>
        <v>41</v>
      </c>
      <c r="E43" s="1">
        <v>41967</v>
      </c>
      <c r="F43">
        <f>J42+piastek7[[#This Row],[Ton kostak]]</f>
        <v>203</v>
      </c>
      <c r="G43">
        <f>K42+piastek7[[#This Row],[Ton orzech]]</f>
        <v>438</v>
      </c>
      <c r="H43">
        <f>L42+piastek7[[#This Row],[Ton mial]]</f>
        <v>380</v>
      </c>
      <c r="I43" t="str">
        <f>IF(piastek7[[#This Row],[mag koskta przed]] &lt; $P$1,IF(piastek7[[#This Row],[mag orzech przed]]&lt;$P$2, IF(piastek7[[#This Row],[mag mial przed]] &lt;$P$3, "-", "mial"), "orzech"),"kostka")</f>
        <v>kostka</v>
      </c>
      <c r="J43">
        <f>IF(piastek7[[#This Row],[Typ spalania]] = "kostka", piastek7[[#This Row],[mag koskta przed]]-$P$1, piastek7[[#This Row],[mag koskta przed]])</f>
        <v>3</v>
      </c>
      <c r="K43">
        <f>IF(piastek7[[#This Row],[Typ spalania]] = "orzech", piastek7[[#This Row],[mag orzech przed]]-$P$2, piastek7[[#This Row],[mag orzech przed]])</f>
        <v>438</v>
      </c>
      <c r="L43">
        <f>IF(piastek7[[#This Row],[Typ spalania]] = "mial", piastek7[[#This Row],[mag mial przed]]-$P$3, piastek7[[#This Row],[mag mial przed]])</f>
        <v>380</v>
      </c>
    </row>
    <row r="44" spans="1:12" x14ac:dyDescent="0.45">
      <c r="A44">
        <v>144</v>
      </c>
      <c r="B44">
        <v>78</v>
      </c>
      <c r="C44">
        <v>82</v>
      </c>
      <c r="D44">
        <f t="shared" si="0"/>
        <v>42</v>
      </c>
      <c r="E44" s="1">
        <v>41968</v>
      </c>
      <c r="F44">
        <f>J43+piastek7[[#This Row],[Ton kostak]]</f>
        <v>147</v>
      </c>
      <c r="G44">
        <f>K43+piastek7[[#This Row],[Ton orzech]]</f>
        <v>516</v>
      </c>
      <c r="H44">
        <f>L43+piastek7[[#This Row],[Ton mial]]</f>
        <v>462</v>
      </c>
      <c r="I44" t="str">
        <f>IF(piastek7[[#This Row],[mag koskta przed]] &lt; $P$1,IF(piastek7[[#This Row],[mag orzech przed]]&lt;$P$2, IF(piastek7[[#This Row],[mag mial przed]] &lt;$P$3, "-", "mial"), "orzech"),"kostka")</f>
        <v>orzech</v>
      </c>
      <c r="J44">
        <f>IF(piastek7[[#This Row],[Typ spalania]] = "kostka", piastek7[[#This Row],[mag koskta przed]]-$P$1, piastek7[[#This Row],[mag koskta przed]])</f>
        <v>147</v>
      </c>
      <c r="K44">
        <f>IF(piastek7[[#This Row],[Typ spalania]] = "orzech", piastek7[[#This Row],[mag orzech przed]]-$P$2, piastek7[[#This Row],[mag orzech przed]])</f>
        <v>256</v>
      </c>
      <c r="L44">
        <f>IF(piastek7[[#This Row],[Typ spalania]] = "mial", piastek7[[#This Row],[mag mial przed]]-$P$3, piastek7[[#This Row],[mag mial przed]])</f>
        <v>462</v>
      </c>
    </row>
    <row r="45" spans="1:12" x14ac:dyDescent="0.45">
      <c r="A45">
        <v>54</v>
      </c>
      <c r="B45">
        <v>38</v>
      </c>
      <c r="C45">
        <v>68</v>
      </c>
      <c r="D45">
        <f t="shared" si="0"/>
        <v>43</v>
      </c>
      <c r="E45" s="1">
        <v>41969</v>
      </c>
      <c r="F45">
        <f>J44+piastek7[[#This Row],[Ton kostak]]</f>
        <v>201</v>
      </c>
      <c r="G45">
        <f>K44+piastek7[[#This Row],[Ton orzech]]</f>
        <v>294</v>
      </c>
      <c r="H45">
        <f>L44+piastek7[[#This Row],[Ton mial]]</f>
        <v>530</v>
      </c>
      <c r="I45" t="str">
        <f>IF(piastek7[[#This Row],[mag koskta przed]] &lt; $P$1,IF(piastek7[[#This Row],[mag orzech przed]]&lt;$P$2, IF(piastek7[[#This Row],[mag mial przed]] &lt;$P$3, "-", "mial"), "orzech"),"kostka")</f>
        <v>kostka</v>
      </c>
      <c r="J45">
        <f>IF(piastek7[[#This Row],[Typ spalania]] = "kostka", piastek7[[#This Row],[mag koskta przed]]-$P$1, piastek7[[#This Row],[mag koskta przed]])</f>
        <v>1</v>
      </c>
      <c r="K45">
        <f>IF(piastek7[[#This Row],[Typ spalania]] = "orzech", piastek7[[#This Row],[mag orzech przed]]-$P$2, piastek7[[#This Row],[mag orzech przed]])</f>
        <v>294</v>
      </c>
      <c r="L45">
        <f>IF(piastek7[[#This Row],[Typ spalania]] = "mial", piastek7[[#This Row],[mag mial przed]]-$P$3, piastek7[[#This Row],[mag mial przed]])</f>
        <v>530</v>
      </c>
    </row>
    <row r="46" spans="1:12" x14ac:dyDescent="0.45">
      <c r="A46">
        <v>188</v>
      </c>
      <c r="B46">
        <v>44</v>
      </c>
      <c r="C46">
        <v>86</v>
      </c>
      <c r="D46">
        <f t="shared" si="0"/>
        <v>44</v>
      </c>
      <c r="E46" s="1">
        <v>41970</v>
      </c>
      <c r="F46">
        <f>J45+piastek7[[#This Row],[Ton kostak]]</f>
        <v>189</v>
      </c>
      <c r="G46">
        <f>K45+piastek7[[#This Row],[Ton orzech]]</f>
        <v>338</v>
      </c>
      <c r="H46">
        <f>L45+piastek7[[#This Row],[Ton mial]]</f>
        <v>616</v>
      </c>
      <c r="I46" t="str">
        <f>IF(piastek7[[#This Row],[mag koskta przed]] &lt; $P$1,IF(piastek7[[#This Row],[mag orzech przed]]&lt;$P$2, IF(piastek7[[#This Row],[mag mial przed]] &lt;$P$3, "-", "mial"), "orzech"),"kostka")</f>
        <v>orzech</v>
      </c>
      <c r="J46">
        <f>IF(piastek7[[#This Row],[Typ spalania]] = "kostka", piastek7[[#This Row],[mag koskta przed]]-$P$1, piastek7[[#This Row],[mag koskta przed]])</f>
        <v>189</v>
      </c>
      <c r="K46">
        <f>IF(piastek7[[#This Row],[Typ spalania]] = "orzech", piastek7[[#This Row],[mag orzech przed]]-$P$2, piastek7[[#This Row],[mag orzech przed]])</f>
        <v>78</v>
      </c>
      <c r="L46">
        <f>IF(piastek7[[#This Row],[Typ spalania]] = "mial", piastek7[[#This Row],[mag mial przed]]-$P$3, piastek7[[#This Row],[mag mial przed]])</f>
        <v>616</v>
      </c>
    </row>
    <row r="47" spans="1:12" x14ac:dyDescent="0.45">
      <c r="A47">
        <v>165</v>
      </c>
      <c r="B47">
        <v>170</v>
      </c>
      <c r="C47">
        <v>62</v>
      </c>
      <c r="D47">
        <f t="shared" si="0"/>
        <v>45</v>
      </c>
      <c r="E47" s="1">
        <v>41971</v>
      </c>
      <c r="F47">
        <f>J46+piastek7[[#This Row],[Ton kostak]]</f>
        <v>354</v>
      </c>
      <c r="G47">
        <f>K46+piastek7[[#This Row],[Ton orzech]]</f>
        <v>248</v>
      </c>
      <c r="H47">
        <f>L46+piastek7[[#This Row],[Ton mial]]</f>
        <v>678</v>
      </c>
      <c r="I47" t="str">
        <f>IF(piastek7[[#This Row],[mag koskta przed]] &lt; $P$1,IF(piastek7[[#This Row],[mag orzech przed]]&lt;$P$2, IF(piastek7[[#This Row],[mag mial przed]] &lt;$P$3, "-", "mial"), "orzech"),"kostka")</f>
        <v>kostka</v>
      </c>
      <c r="J47">
        <f>IF(piastek7[[#This Row],[Typ spalania]] = "kostka", piastek7[[#This Row],[mag koskta przed]]-$P$1, piastek7[[#This Row],[mag koskta przed]])</f>
        <v>154</v>
      </c>
      <c r="K47">
        <f>IF(piastek7[[#This Row],[Typ spalania]] = "orzech", piastek7[[#This Row],[mag orzech przed]]-$P$2, piastek7[[#This Row],[mag orzech przed]])</f>
        <v>248</v>
      </c>
      <c r="L47">
        <f>IF(piastek7[[#This Row],[Typ spalania]] = "mial", piastek7[[#This Row],[mag mial przed]]-$P$3, piastek7[[#This Row],[mag mial przed]])</f>
        <v>678</v>
      </c>
    </row>
    <row r="48" spans="1:12" x14ac:dyDescent="0.45">
      <c r="A48">
        <v>24</v>
      </c>
      <c r="B48">
        <v>94</v>
      </c>
      <c r="C48">
        <v>87</v>
      </c>
      <c r="D48">
        <f t="shared" si="0"/>
        <v>46</v>
      </c>
      <c r="E48" s="1">
        <v>41972</v>
      </c>
      <c r="F48">
        <f>J47+piastek7[[#This Row],[Ton kostak]]</f>
        <v>178</v>
      </c>
      <c r="G48">
        <f>K47+piastek7[[#This Row],[Ton orzech]]</f>
        <v>342</v>
      </c>
      <c r="H48">
        <f>L47+piastek7[[#This Row],[Ton mial]]</f>
        <v>765</v>
      </c>
      <c r="I48" t="str">
        <f>IF(piastek7[[#This Row],[mag koskta przed]] &lt; $P$1,IF(piastek7[[#This Row],[mag orzech przed]]&lt;$P$2, IF(piastek7[[#This Row],[mag mial przed]] &lt;$P$3, "-", "mial"), "orzech"),"kostka")</f>
        <v>orzech</v>
      </c>
      <c r="J48">
        <f>IF(piastek7[[#This Row],[Typ spalania]] = "kostka", piastek7[[#This Row],[mag koskta przed]]-$P$1, piastek7[[#This Row],[mag koskta przed]])</f>
        <v>178</v>
      </c>
      <c r="K48">
        <f>IF(piastek7[[#This Row],[Typ spalania]] = "orzech", piastek7[[#This Row],[mag orzech przed]]-$P$2, piastek7[[#This Row],[mag orzech przed]])</f>
        <v>82</v>
      </c>
      <c r="L48">
        <f>IF(piastek7[[#This Row],[Typ spalania]] = "mial", piastek7[[#This Row],[mag mial przed]]-$P$3, piastek7[[#This Row],[mag mial przed]])</f>
        <v>765</v>
      </c>
    </row>
    <row r="49" spans="1:12" x14ac:dyDescent="0.45">
      <c r="A49">
        <v>0</v>
      </c>
      <c r="B49">
        <v>120</v>
      </c>
      <c r="C49">
        <v>60</v>
      </c>
      <c r="D49">
        <f t="shared" si="0"/>
        <v>47</v>
      </c>
      <c r="E49" s="1">
        <v>41973</v>
      </c>
      <c r="F49">
        <f>J48+piastek7[[#This Row],[Ton kostak]]</f>
        <v>178</v>
      </c>
      <c r="G49">
        <f>K48+piastek7[[#This Row],[Ton orzech]]</f>
        <v>202</v>
      </c>
      <c r="H49">
        <f>L48+piastek7[[#This Row],[Ton mial]]</f>
        <v>825</v>
      </c>
      <c r="I49" t="str">
        <f>IF(piastek7[[#This Row],[mag koskta przed]] &lt; $P$1,IF(piastek7[[#This Row],[mag orzech przed]]&lt;$P$2, IF(piastek7[[#This Row],[mag mial przed]] &lt;$P$3, "-", "mial"), "orzech"),"kostka")</f>
        <v>mial</v>
      </c>
      <c r="J49">
        <f>IF(piastek7[[#This Row],[Typ spalania]] = "kostka", piastek7[[#This Row],[mag koskta przed]]-$P$1, piastek7[[#This Row],[mag koskta przed]])</f>
        <v>178</v>
      </c>
      <c r="K49">
        <f>IF(piastek7[[#This Row],[Typ spalania]] = "orzech", piastek7[[#This Row],[mag orzech przed]]-$P$2, piastek7[[#This Row],[mag orzech przed]])</f>
        <v>202</v>
      </c>
      <c r="L49">
        <f>IF(piastek7[[#This Row],[Typ spalania]] = "mial", piastek7[[#This Row],[mag mial przed]]-$P$3, piastek7[[#This Row],[mag mial przed]])</f>
        <v>505</v>
      </c>
    </row>
    <row r="50" spans="1:12" x14ac:dyDescent="0.45">
      <c r="A50">
        <v>101</v>
      </c>
      <c r="B50">
        <v>53</v>
      </c>
      <c r="C50">
        <v>62</v>
      </c>
      <c r="D50">
        <f t="shared" si="0"/>
        <v>48</v>
      </c>
      <c r="E50" s="1">
        <v>41974</v>
      </c>
      <c r="F50">
        <f>J49+piastek7[[#This Row],[Ton kostak]]</f>
        <v>279</v>
      </c>
      <c r="G50">
        <f>K49+piastek7[[#This Row],[Ton orzech]]</f>
        <v>255</v>
      </c>
      <c r="H50">
        <f>L49+piastek7[[#This Row],[Ton mial]]</f>
        <v>567</v>
      </c>
      <c r="I50" t="str">
        <f>IF(piastek7[[#This Row],[mag koskta przed]] &lt; $P$1,IF(piastek7[[#This Row],[mag orzech przed]]&lt;$P$2, IF(piastek7[[#This Row],[mag mial przed]] &lt;$P$3, "-", "mial"), "orzech"),"kostka")</f>
        <v>kostka</v>
      </c>
      <c r="J50">
        <f>IF(piastek7[[#This Row],[Typ spalania]] = "kostka", piastek7[[#This Row],[mag koskta przed]]-$P$1, piastek7[[#This Row],[mag koskta przed]])</f>
        <v>79</v>
      </c>
      <c r="K50">
        <f>IF(piastek7[[#This Row],[Typ spalania]] = "orzech", piastek7[[#This Row],[mag orzech przed]]-$P$2, piastek7[[#This Row],[mag orzech przed]])</f>
        <v>255</v>
      </c>
      <c r="L50">
        <f>IF(piastek7[[#This Row],[Typ spalania]] = "mial", piastek7[[#This Row],[mag mial przed]]-$P$3, piastek7[[#This Row],[mag mial przed]])</f>
        <v>567</v>
      </c>
    </row>
    <row r="51" spans="1:12" x14ac:dyDescent="0.45">
      <c r="A51">
        <v>67</v>
      </c>
      <c r="B51">
        <v>147</v>
      </c>
      <c r="C51">
        <v>20</v>
      </c>
      <c r="D51">
        <f t="shared" si="0"/>
        <v>49</v>
      </c>
      <c r="E51" s="1">
        <v>41975</v>
      </c>
      <c r="F51">
        <f>J50+piastek7[[#This Row],[Ton kostak]]</f>
        <v>146</v>
      </c>
      <c r="G51">
        <f>K50+piastek7[[#This Row],[Ton orzech]]</f>
        <v>402</v>
      </c>
      <c r="H51">
        <f>L50+piastek7[[#This Row],[Ton mial]]</f>
        <v>587</v>
      </c>
      <c r="I51" t="str">
        <f>IF(piastek7[[#This Row],[mag koskta przed]] &lt; $P$1,IF(piastek7[[#This Row],[mag orzech przed]]&lt;$P$2, IF(piastek7[[#This Row],[mag mial przed]] &lt;$P$3, "-", "mial"), "orzech"),"kostka")</f>
        <v>orzech</v>
      </c>
      <c r="J51">
        <f>IF(piastek7[[#This Row],[Typ spalania]] = "kostka", piastek7[[#This Row],[mag koskta przed]]-$P$1, piastek7[[#This Row],[mag koskta przed]])</f>
        <v>146</v>
      </c>
      <c r="K51">
        <f>IF(piastek7[[#This Row],[Typ spalania]] = "orzech", piastek7[[#This Row],[mag orzech przed]]-$P$2, piastek7[[#This Row],[mag orzech przed]])</f>
        <v>142</v>
      </c>
      <c r="L51">
        <f>IF(piastek7[[#This Row],[Typ spalania]] = "mial", piastek7[[#This Row],[mag mial przed]]-$P$3, piastek7[[#This Row],[mag mial przed]])</f>
        <v>587</v>
      </c>
    </row>
    <row r="52" spans="1:12" x14ac:dyDescent="0.45">
      <c r="A52">
        <v>109</v>
      </c>
      <c r="B52">
        <v>99</v>
      </c>
      <c r="C52">
        <v>70</v>
      </c>
      <c r="D52">
        <f t="shared" si="0"/>
        <v>50</v>
      </c>
      <c r="E52" s="1">
        <v>41976</v>
      </c>
      <c r="F52">
        <f>J51+piastek7[[#This Row],[Ton kostak]]</f>
        <v>255</v>
      </c>
      <c r="G52">
        <f>K51+piastek7[[#This Row],[Ton orzech]]</f>
        <v>241</v>
      </c>
      <c r="H52">
        <f>L51+piastek7[[#This Row],[Ton mial]]</f>
        <v>657</v>
      </c>
      <c r="I52" t="str">
        <f>IF(piastek7[[#This Row],[mag koskta przed]] &lt; $P$1,IF(piastek7[[#This Row],[mag orzech przed]]&lt;$P$2, IF(piastek7[[#This Row],[mag mial przed]] &lt;$P$3, "-", "mial"), "orzech"),"kostka")</f>
        <v>kostka</v>
      </c>
      <c r="J52">
        <f>IF(piastek7[[#This Row],[Typ spalania]] = "kostka", piastek7[[#This Row],[mag koskta przed]]-$P$1, piastek7[[#This Row],[mag koskta przed]])</f>
        <v>55</v>
      </c>
      <c r="K52">
        <f>IF(piastek7[[#This Row],[Typ spalania]] = "orzech", piastek7[[#This Row],[mag orzech przed]]-$P$2, piastek7[[#This Row],[mag orzech przed]])</f>
        <v>241</v>
      </c>
      <c r="L52">
        <f>IF(piastek7[[#This Row],[Typ spalania]] = "mial", piastek7[[#This Row],[mag mial przed]]-$P$3, piastek7[[#This Row],[mag mial przed]])</f>
        <v>657</v>
      </c>
    </row>
    <row r="53" spans="1:12" x14ac:dyDescent="0.45">
      <c r="A53">
        <v>22</v>
      </c>
      <c r="B53">
        <v>16</v>
      </c>
      <c r="C53">
        <v>59</v>
      </c>
      <c r="D53">
        <f t="shared" si="0"/>
        <v>51</v>
      </c>
      <c r="E53" s="1">
        <v>41977</v>
      </c>
      <c r="F53">
        <f>J52+piastek7[[#This Row],[Ton kostak]]</f>
        <v>77</v>
      </c>
      <c r="G53">
        <f>K52+piastek7[[#This Row],[Ton orzech]]</f>
        <v>257</v>
      </c>
      <c r="H53">
        <f>L52+piastek7[[#This Row],[Ton mial]]</f>
        <v>716</v>
      </c>
      <c r="I53" t="str">
        <f>IF(piastek7[[#This Row],[mag koskta przed]] &lt; $P$1,IF(piastek7[[#This Row],[mag orzech przed]]&lt;$P$2, IF(piastek7[[#This Row],[mag mial przed]] &lt;$P$3, "-", "mial"), "orzech"),"kostka")</f>
        <v>mial</v>
      </c>
      <c r="J53">
        <f>IF(piastek7[[#This Row],[Typ spalania]] = "kostka", piastek7[[#This Row],[mag koskta przed]]-$P$1, piastek7[[#This Row],[mag koskta przed]])</f>
        <v>77</v>
      </c>
      <c r="K53">
        <f>IF(piastek7[[#This Row],[Typ spalania]] = "orzech", piastek7[[#This Row],[mag orzech przed]]-$P$2, piastek7[[#This Row],[mag orzech przed]])</f>
        <v>257</v>
      </c>
      <c r="L53">
        <f>IF(piastek7[[#This Row],[Typ spalania]] = "mial", piastek7[[#This Row],[mag mial przed]]-$P$3, piastek7[[#This Row],[mag mial przed]])</f>
        <v>396</v>
      </c>
    </row>
    <row r="54" spans="1:12" x14ac:dyDescent="0.45">
      <c r="A54">
        <v>5</v>
      </c>
      <c r="B54">
        <v>91</v>
      </c>
      <c r="C54">
        <v>73</v>
      </c>
      <c r="D54">
        <f t="shared" si="0"/>
        <v>52</v>
      </c>
      <c r="E54" s="1">
        <v>41978</v>
      </c>
      <c r="F54">
        <f>J53+piastek7[[#This Row],[Ton kostak]]</f>
        <v>82</v>
      </c>
      <c r="G54">
        <f>K53+piastek7[[#This Row],[Ton orzech]]</f>
        <v>348</v>
      </c>
      <c r="H54">
        <f>L53+piastek7[[#This Row],[Ton mial]]</f>
        <v>469</v>
      </c>
      <c r="I54" t="str">
        <f>IF(piastek7[[#This Row],[mag koskta przed]] &lt; $P$1,IF(piastek7[[#This Row],[mag orzech przed]]&lt;$P$2, IF(piastek7[[#This Row],[mag mial przed]] &lt;$P$3, "-", "mial"), "orzech"),"kostka")</f>
        <v>orzech</v>
      </c>
      <c r="J54">
        <f>IF(piastek7[[#This Row],[Typ spalania]] = "kostka", piastek7[[#This Row],[mag koskta przed]]-$P$1, piastek7[[#This Row],[mag koskta przed]])</f>
        <v>82</v>
      </c>
      <c r="K54">
        <f>IF(piastek7[[#This Row],[Typ spalania]] = "orzech", piastek7[[#This Row],[mag orzech przed]]-$P$2, piastek7[[#This Row],[mag orzech przed]])</f>
        <v>88</v>
      </c>
      <c r="L54">
        <f>IF(piastek7[[#This Row],[Typ spalania]] = "mial", piastek7[[#This Row],[mag mial przed]]-$P$3, piastek7[[#This Row],[mag mial przed]])</f>
        <v>469</v>
      </c>
    </row>
    <row r="55" spans="1:12" x14ac:dyDescent="0.45">
      <c r="A55">
        <v>105</v>
      </c>
      <c r="B55">
        <v>154</v>
      </c>
      <c r="C55">
        <v>48</v>
      </c>
      <c r="D55">
        <f t="shared" si="0"/>
        <v>53</v>
      </c>
      <c r="E55" s="1">
        <v>41979</v>
      </c>
      <c r="F55">
        <f>J54+piastek7[[#This Row],[Ton kostak]]</f>
        <v>187</v>
      </c>
      <c r="G55">
        <f>K54+piastek7[[#This Row],[Ton orzech]]</f>
        <v>242</v>
      </c>
      <c r="H55">
        <f>L54+piastek7[[#This Row],[Ton mial]]</f>
        <v>517</v>
      </c>
      <c r="I55" t="str">
        <f>IF(piastek7[[#This Row],[mag koskta przed]] &lt; $P$1,IF(piastek7[[#This Row],[mag orzech przed]]&lt;$P$2, IF(piastek7[[#This Row],[mag mial przed]] &lt;$P$3, "-", "mial"), "orzech"),"kostka")</f>
        <v>mial</v>
      </c>
      <c r="J55">
        <f>IF(piastek7[[#This Row],[Typ spalania]] = "kostka", piastek7[[#This Row],[mag koskta przed]]-$P$1, piastek7[[#This Row],[mag koskta przed]])</f>
        <v>187</v>
      </c>
      <c r="K55">
        <f>IF(piastek7[[#This Row],[Typ spalania]] = "orzech", piastek7[[#This Row],[mag orzech przed]]-$P$2, piastek7[[#This Row],[mag orzech przed]])</f>
        <v>242</v>
      </c>
      <c r="L55">
        <f>IF(piastek7[[#This Row],[Typ spalania]] = "mial", piastek7[[#This Row],[mag mial przed]]-$P$3, piastek7[[#This Row],[mag mial przed]])</f>
        <v>197</v>
      </c>
    </row>
    <row r="56" spans="1:12" x14ac:dyDescent="0.45">
      <c r="A56">
        <v>108</v>
      </c>
      <c r="B56">
        <v>5</v>
      </c>
      <c r="C56">
        <v>71</v>
      </c>
      <c r="D56">
        <f t="shared" si="0"/>
        <v>54</v>
      </c>
      <c r="E56" s="1">
        <v>41980</v>
      </c>
      <c r="F56">
        <f>J55+piastek7[[#This Row],[Ton kostak]]</f>
        <v>295</v>
      </c>
      <c r="G56">
        <f>K55+piastek7[[#This Row],[Ton orzech]]</f>
        <v>247</v>
      </c>
      <c r="H56">
        <f>L55+piastek7[[#This Row],[Ton mial]]</f>
        <v>268</v>
      </c>
      <c r="I56" t="str">
        <f>IF(piastek7[[#This Row],[mag koskta przed]] &lt; $P$1,IF(piastek7[[#This Row],[mag orzech przed]]&lt;$P$2, IF(piastek7[[#This Row],[mag mial przed]] &lt;$P$3, "-", "mial"), "orzech"),"kostka")</f>
        <v>kostka</v>
      </c>
      <c r="J56">
        <f>IF(piastek7[[#This Row],[Typ spalania]] = "kostka", piastek7[[#This Row],[mag koskta przed]]-$P$1, piastek7[[#This Row],[mag koskta przed]])</f>
        <v>95</v>
      </c>
      <c r="K56">
        <f>IF(piastek7[[#This Row],[Typ spalania]] = "orzech", piastek7[[#This Row],[mag orzech przed]]-$P$2, piastek7[[#This Row],[mag orzech przed]])</f>
        <v>247</v>
      </c>
      <c r="L56">
        <f>IF(piastek7[[#This Row],[Typ spalania]] = "mial", piastek7[[#This Row],[mag mial przed]]-$P$3, piastek7[[#This Row],[mag mial przed]])</f>
        <v>268</v>
      </c>
    </row>
    <row r="57" spans="1:12" x14ac:dyDescent="0.45">
      <c r="A57">
        <v>64</v>
      </c>
      <c r="B57">
        <v>37</v>
      </c>
      <c r="C57">
        <v>89</v>
      </c>
      <c r="D57">
        <f t="shared" si="0"/>
        <v>55</v>
      </c>
      <c r="E57" s="1">
        <v>41981</v>
      </c>
      <c r="F57">
        <f>J56+piastek7[[#This Row],[Ton kostak]]</f>
        <v>159</v>
      </c>
      <c r="G57">
        <f>K56+piastek7[[#This Row],[Ton orzech]]</f>
        <v>284</v>
      </c>
      <c r="H57">
        <f>L56+piastek7[[#This Row],[Ton mial]]</f>
        <v>357</v>
      </c>
      <c r="I57" t="str">
        <f>IF(piastek7[[#This Row],[mag koskta przed]] &lt; $P$1,IF(piastek7[[#This Row],[mag orzech przed]]&lt;$P$2, IF(piastek7[[#This Row],[mag mial przed]] &lt;$P$3, "-", "mial"), "orzech"),"kostka")</f>
        <v>orzech</v>
      </c>
      <c r="J57">
        <f>IF(piastek7[[#This Row],[Typ spalania]] = "kostka", piastek7[[#This Row],[mag koskta przed]]-$P$1, piastek7[[#This Row],[mag koskta przed]])</f>
        <v>159</v>
      </c>
      <c r="K57">
        <f>IF(piastek7[[#This Row],[Typ spalania]] = "orzech", piastek7[[#This Row],[mag orzech przed]]-$P$2, piastek7[[#This Row],[mag orzech przed]])</f>
        <v>24</v>
      </c>
      <c r="L57">
        <f>IF(piastek7[[#This Row],[Typ spalania]] = "mial", piastek7[[#This Row],[mag mial przed]]-$P$3, piastek7[[#This Row],[mag mial przed]])</f>
        <v>357</v>
      </c>
    </row>
    <row r="58" spans="1:12" x14ac:dyDescent="0.45">
      <c r="A58">
        <v>114</v>
      </c>
      <c r="B58">
        <v>140</v>
      </c>
      <c r="C58">
        <v>36</v>
      </c>
      <c r="D58">
        <f t="shared" si="0"/>
        <v>56</v>
      </c>
      <c r="E58" s="1">
        <v>41982</v>
      </c>
      <c r="F58">
        <f>J57+piastek7[[#This Row],[Ton kostak]]</f>
        <v>273</v>
      </c>
      <c r="G58">
        <f>K57+piastek7[[#This Row],[Ton orzech]]</f>
        <v>164</v>
      </c>
      <c r="H58">
        <f>L57+piastek7[[#This Row],[Ton mial]]</f>
        <v>393</v>
      </c>
      <c r="I58" t="str">
        <f>IF(piastek7[[#This Row],[mag koskta przed]] &lt; $P$1,IF(piastek7[[#This Row],[mag orzech przed]]&lt;$P$2, IF(piastek7[[#This Row],[mag mial przed]] &lt;$P$3, "-", "mial"), "orzech"),"kostka")</f>
        <v>kostka</v>
      </c>
      <c r="J58">
        <f>IF(piastek7[[#This Row],[Typ spalania]] = "kostka", piastek7[[#This Row],[mag koskta przed]]-$P$1, piastek7[[#This Row],[mag koskta przed]])</f>
        <v>73</v>
      </c>
      <c r="K58">
        <f>IF(piastek7[[#This Row],[Typ spalania]] = "orzech", piastek7[[#This Row],[mag orzech przed]]-$P$2, piastek7[[#This Row],[mag orzech przed]])</f>
        <v>164</v>
      </c>
      <c r="L58">
        <f>IF(piastek7[[#This Row],[Typ spalania]] = "mial", piastek7[[#This Row],[mag mial przed]]-$P$3, piastek7[[#This Row],[mag mial przed]])</f>
        <v>393</v>
      </c>
    </row>
    <row r="59" spans="1:12" x14ac:dyDescent="0.45">
      <c r="A59">
        <v>147</v>
      </c>
      <c r="B59">
        <v>140</v>
      </c>
      <c r="C59">
        <v>61</v>
      </c>
      <c r="D59">
        <f t="shared" si="0"/>
        <v>57</v>
      </c>
      <c r="E59" s="1">
        <v>41983</v>
      </c>
      <c r="F59">
        <f>J58+piastek7[[#This Row],[Ton kostak]]</f>
        <v>220</v>
      </c>
      <c r="G59">
        <f>K58+piastek7[[#This Row],[Ton orzech]]</f>
        <v>304</v>
      </c>
      <c r="H59">
        <f>L58+piastek7[[#This Row],[Ton mial]]</f>
        <v>454</v>
      </c>
      <c r="I59" t="str">
        <f>IF(piastek7[[#This Row],[mag koskta przed]] &lt; $P$1,IF(piastek7[[#This Row],[mag orzech przed]]&lt;$P$2, IF(piastek7[[#This Row],[mag mial przed]] &lt;$P$3, "-", "mial"), "orzech"),"kostka")</f>
        <v>kostka</v>
      </c>
      <c r="J59">
        <f>IF(piastek7[[#This Row],[Typ spalania]] = "kostka", piastek7[[#This Row],[mag koskta przed]]-$P$1, piastek7[[#This Row],[mag koskta przed]])</f>
        <v>20</v>
      </c>
      <c r="K59">
        <f>IF(piastek7[[#This Row],[Typ spalania]] = "orzech", piastek7[[#This Row],[mag orzech przed]]-$P$2, piastek7[[#This Row],[mag orzech przed]])</f>
        <v>304</v>
      </c>
      <c r="L59">
        <f>IF(piastek7[[#This Row],[Typ spalania]] = "mial", piastek7[[#This Row],[mag mial przed]]-$P$3, piastek7[[#This Row],[mag mial przed]])</f>
        <v>454</v>
      </c>
    </row>
    <row r="60" spans="1:12" x14ac:dyDescent="0.45">
      <c r="A60">
        <v>69</v>
      </c>
      <c r="B60">
        <v>120</v>
      </c>
      <c r="C60">
        <v>52</v>
      </c>
      <c r="D60">
        <f t="shared" si="0"/>
        <v>58</v>
      </c>
      <c r="E60" s="1">
        <v>41984</v>
      </c>
      <c r="F60">
        <f>J59+piastek7[[#This Row],[Ton kostak]]</f>
        <v>89</v>
      </c>
      <c r="G60">
        <f>K59+piastek7[[#This Row],[Ton orzech]]</f>
        <v>424</v>
      </c>
      <c r="H60">
        <f>L59+piastek7[[#This Row],[Ton mial]]</f>
        <v>506</v>
      </c>
      <c r="I60" t="str">
        <f>IF(piastek7[[#This Row],[mag koskta przed]] &lt; $P$1,IF(piastek7[[#This Row],[mag orzech przed]]&lt;$P$2, IF(piastek7[[#This Row],[mag mial przed]] &lt;$P$3, "-", "mial"), "orzech"),"kostka")</f>
        <v>orzech</v>
      </c>
      <c r="J60">
        <f>IF(piastek7[[#This Row],[Typ spalania]] = "kostka", piastek7[[#This Row],[mag koskta przed]]-$P$1, piastek7[[#This Row],[mag koskta przed]])</f>
        <v>89</v>
      </c>
      <c r="K60">
        <f>IF(piastek7[[#This Row],[Typ spalania]] = "orzech", piastek7[[#This Row],[mag orzech przed]]-$P$2, piastek7[[#This Row],[mag orzech przed]])</f>
        <v>164</v>
      </c>
      <c r="L60">
        <f>IF(piastek7[[#This Row],[Typ spalania]] = "mial", piastek7[[#This Row],[mag mial przed]]-$P$3, piastek7[[#This Row],[mag mial przed]])</f>
        <v>506</v>
      </c>
    </row>
    <row r="61" spans="1:12" x14ac:dyDescent="0.45">
      <c r="A61">
        <v>101</v>
      </c>
      <c r="B61">
        <v>39</v>
      </c>
      <c r="C61">
        <v>10</v>
      </c>
      <c r="D61">
        <f t="shared" si="0"/>
        <v>59</v>
      </c>
      <c r="E61" s="1">
        <v>41985</v>
      </c>
      <c r="F61">
        <f>J60+piastek7[[#This Row],[Ton kostak]]</f>
        <v>190</v>
      </c>
      <c r="G61">
        <f>K60+piastek7[[#This Row],[Ton orzech]]</f>
        <v>203</v>
      </c>
      <c r="H61">
        <f>L60+piastek7[[#This Row],[Ton mial]]</f>
        <v>516</v>
      </c>
      <c r="I61" t="str">
        <f>IF(piastek7[[#This Row],[mag koskta przed]] &lt; $P$1,IF(piastek7[[#This Row],[mag orzech przed]]&lt;$P$2, IF(piastek7[[#This Row],[mag mial przed]] &lt;$P$3, "-", "mial"), "orzech"),"kostka")</f>
        <v>mial</v>
      </c>
      <c r="J61">
        <f>IF(piastek7[[#This Row],[Typ spalania]] = "kostka", piastek7[[#This Row],[mag koskta przed]]-$P$1, piastek7[[#This Row],[mag koskta przed]])</f>
        <v>190</v>
      </c>
      <c r="K61">
        <f>IF(piastek7[[#This Row],[Typ spalania]] = "orzech", piastek7[[#This Row],[mag orzech przed]]-$P$2, piastek7[[#This Row],[mag orzech przed]])</f>
        <v>203</v>
      </c>
      <c r="L61">
        <f>IF(piastek7[[#This Row],[Typ spalania]] = "mial", piastek7[[#This Row],[mag mial przed]]-$P$3, piastek7[[#This Row],[mag mial przed]])</f>
        <v>196</v>
      </c>
    </row>
    <row r="62" spans="1:12" x14ac:dyDescent="0.45">
      <c r="A62">
        <v>158</v>
      </c>
      <c r="B62">
        <v>36</v>
      </c>
      <c r="C62">
        <v>79</v>
      </c>
      <c r="D62">
        <f t="shared" si="0"/>
        <v>60</v>
      </c>
      <c r="E62" s="1">
        <v>41986</v>
      </c>
      <c r="F62">
        <f>J61+piastek7[[#This Row],[Ton kostak]]</f>
        <v>348</v>
      </c>
      <c r="G62">
        <f>K61+piastek7[[#This Row],[Ton orzech]]</f>
        <v>239</v>
      </c>
      <c r="H62">
        <f>L61+piastek7[[#This Row],[Ton mial]]</f>
        <v>275</v>
      </c>
      <c r="I62" t="str">
        <f>IF(piastek7[[#This Row],[mag koskta przed]] &lt; $P$1,IF(piastek7[[#This Row],[mag orzech przed]]&lt;$P$2, IF(piastek7[[#This Row],[mag mial przed]] &lt;$P$3, "-", "mial"), "orzech"),"kostka")</f>
        <v>kostka</v>
      </c>
      <c r="J62">
        <f>IF(piastek7[[#This Row],[Typ spalania]] = "kostka", piastek7[[#This Row],[mag koskta przed]]-$P$1, piastek7[[#This Row],[mag koskta przed]])</f>
        <v>148</v>
      </c>
      <c r="K62">
        <f>IF(piastek7[[#This Row],[Typ spalania]] = "orzech", piastek7[[#This Row],[mag orzech przed]]-$P$2, piastek7[[#This Row],[mag orzech przed]])</f>
        <v>239</v>
      </c>
      <c r="L62">
        <f>IF(piastek7[[#This Row],[Typ spalania]] = "mial", piastek7[[#This Row],[mag mial przed]]-$P$3, piastek7[[#This Row],[mag mial przed]])</f>
        <v>275</v>
      </c>
    </row>
    <row r="63" spans="1:12" x14ac:dyDescent="0.45">
      <c r="A63">
        <v>79</v>
      </c>
      <c r="B63">
        <v>105</v>
      </c>
      <c r="C63">
        <v>73</v>
      </c>
      <c r="D63">
        <f t="shared" si="0"/>
        <v>61</v>
      </c>
      <c r="E63" s="1">
        <v>41987</v>
      </c>
      <c r="F63">
        <f>J62+piastek7[[#This Row],[Ton kostak]]</f>
        <v>227</v>
      </c>
      <c r="G63">
        <f>K62+piastek7[[#This Row],[Ton orzech]]</f>
        <v>344</v>
      </c>
      <c r="H63">
        <f>L62+piastek7[[#This Row],[Ton mial]]</f>
        <v>348</v>
      </c>
      <c r="I63" t="str">
        <f>IF(piastek7[[#This Row],[mag koskta przed]] &lt; $P$1,IF(piastek7[[#This Row],[mag orzech przed]]&lt;$P$2, IF(piastek7[[#This Row],[mag mial przed]] &lt;$P$3, "-", "mial"), "orzech"),"kostka")</f>
        <v>kostka</v>
      </c>
      <c r="J63">
        <f>IF(piastek7[[#This Row],[Typ spalania]] = "kostka", piastek7[[#This Row],[mag koskta przed]]-$P$1, piastek7[[#This Row],[mag koskta przed]])</f>
        <v>27</v>
      </c>
      <c r="K63">
        <f>IF(piastek7[[#This Row],[Typ spalania]] = "orzech", piastek7[[#This Row],[mag orzech przed]]-$P$2, piastek7[[#This Row],[mag orzech przed]])</f>
        <v>344</v>
      </c>
      <c r="L63">
        <f>IF(piastek7[[#This Row],[Typ spalania]] = "mial", piastek7[[#This Row],[mag mial przed]]-$P$3, piastek7[[#This Row],[mag mial przed]])</f>
        <v>348</v>
      </c>
    </row>
    <row r="64" spans="1:12" x14ac:dyDescent="0.45">
      <c r="A64">
        <v>5</v>
      </c>
      <c r="B64">
        <v>24</v>
      </c>
      <c r="C64">
        <v>43</v>
      </c>
      <c r="D64">
        <f t="shared" si="0"/>
        <v>62</v>
      </c>
      <c r="E64" s="1">
        <v>41988</v>
      </c>
      <c r="F64">
        <f>J63+piastek7[[#This Row],[Ton kostak]]</f>
        <v>32</v>
      </c>
      <c r="G64">
        <f>K63+piastek7[[#This Row],[Ton orzech]]</f>
        <v>368</v>
      </c>
      <c r="H64">
        <f>L63+piastek7[[#This Row],[Ton mial]]</f>
        <v>391</v>
      </c>
      <c r="I64" t="str">
        <f>IF(piastek7[[#This Row],[mag koskta przed]] &lt; $P$1,IF(piastek7[[#This Row],[mag orzech przed]]&lt;$P$2, IF(piastek7[[#This Row],[mag mial przed]] &lt;$P$3, "-", "mial"), "orzech"),"kostka")</f>
        <v>orzech</v>
      </c>
      <c r="J64">
        <f>IF(piastek7[[#This Row],[Typ spalania]] = "kostka", piastek7[[#This Row],[mag koskta przed]]-$P$1, piastek7[[#This Row],[mag koskta przed]])</f>
        <v>32</v>
      </c>
      <c r="K64">
        <f>IF(piastek7[[#This Row],[Typ spalania]] = "orzech", piastek7[[#This Row],[mag orzech przed]]-$P$2, piastek7[[#This Row],[mag orzech przed]])</f>
        <v>108</v>
      </c>
      <c r="L64">
        <f>IF(piastek7[[#This Row],[Typ spalania]] = "mial", piastek7[[#This Row],[mag mial przed]]-$P$3, piastek7[[#This Row],[mag mial przed]])</f>
        <v>391</v>
      </c>
    </row>
    <row r="65" spans="1:12" x14ac:dyDescent="0.45">
      <c r="A65">
        <v>68</v>
      </c>
      <c r="B65">
        <v>112</v>
      </c>
      <c r="C65">
        <v>25</v>
      </c>
      <c r="D65">
        <f t="shared" si="0"/>
        <v>63</v>
      </c>
      <c r="E65" s="1">
        <v>41989</v>
      </c>
      <c r="F65">
        <f>J64+piastek7[[#This Row],[Ton kostak]]</f>
        <v>100</v>
      </c>
      <c r="G65">
        <f>K64+piastek7[[#This Row],[Ton orzech]]</f>
        <v>220</v>
      </c>
      <c r="H65">
        <f>L64+piastek7[[#This Row],[Ton mial]]</f>
        <v>416</v>
      </c>
      <c r="I65" t="str">
        <f>IF(piastek7[[#This Row],[mag koskta przed]] &lt; $P$1,IF(piastek7[[#This Row],[mag orzech przed]]&lt;$P$2, IF(piastek7[[#This Row],[mag mial przed]] &lt;$P$3, "-", "mial"), "orzech"),"kostka")</f>
        <v>mial</v>
      </c>
      <c r="J65">
        <f>IF(piastek7[[#This Row],[Typ spalania]] = "kostka", piastek7[[#This Row],[mag koskta przed]]-$P$1, piastek7[[#This Row],[mag koskta przed]])</f>
        <v>100</v>
      </c>
      <c r="K65">
        <f>IF(piastek7[[#This Row],[Typ spalania]] = "orzech", piastek7[[#This Row],[mag orzech przed]]-$P$2, piastek7[[#This Row],[mag orzech przed]])</f>
        <v>220</v>
      </c>
      <c r="L65">
        <f>IF(piastek7[[#This Row],[Typ spalania]] = "mial", piastek7[[#This Row],[mag mial przed]]-$P$3, piastek7[[#This Row],[mag mial przed]])</f>
        <v>96</v>
      </c>
    </row>
    <row r="66" spans="1:12" x14ac:dyDescent="0.45">
      <c r="A66">
        <v>37</v>
      </c>
      <c r="B66">
        <v>57</v>
      </c>
      <c r="C66">
        <v>81</v>
      </c>
      <c r="D66">
        <f t="shared" si="0"/>
        <v>64</v>
      </c>
      <c r="E66" s="1">
        <v>41990</v>
      </c>
      <c r="F66">
        <f>J65+piastek7[[#This Row],[Ton kostak]]</f>
        <v>137</v>
      </c>
      <c r="G66">
        <f>K65+piastek7[[#This Row],[Ton orzech]]</f>
        <v>277</v>
      </c>
      <c r="H66">
        <f>L65+piastek7[[#This Row],[Ton mial]]</f>
        <v>177</v>
      </c>
      <c r="I66" t="str">
        <f>IF(piastek7[[#This Row],[mag koskta przed]] &lt; $P$1,IF(piastek7[[#This Row],[mag orzech przed]]&lt;$P$2, IF(piastek7[[#This Row],[mag mial przed]] &lt;$P$3, "-", "mial"), "orzech"),"kostka")</f>
        <v>orzech</v>
      </c>
      <c r="J66">
        <f>IF(piastek7[[#This Row],[Typ spalania]] = "kostka", piastek7[[#This Row],[mag koskta przed]]-$P$1, piastek7[[#This Row],[mag koskta przed]])</f>
        <v>137</v>
      </c>
      <c r="K66">
        <f>IF(piastek7[[#This Row],[Typ spalania]] = "orzech", piastek7[[#This Row],[mag orzech przed]]-$P$2, piastek7[[#This Row],[mag orzech przed]])</f>
        <v>17</v>
      </c>
      <c r="L66">
        <f>IF(piastek7[[#This Row],[Typ spalania]] = "mial", piastek7[[#This Row],[mag mial przed]]-$P$3, piastek7[[#This Row],[mag mial przed]])</f>
        <v>177</v>
      </c>
    </row>
    <row r="67" spans="1:12" x14ac:dyDescent="0.45">
      <c r="A67">
        <v>188</v>
      </c>
      <c r="B67">
        <v>28</v>
      </c>
      <c r="C67">
        <v>7</v>
      </c>
      <c r="D67">
        <f t="shared" si="0"/>
        <v>65</v>
      </c>
      <c r="E67" s="1">
        <v>41991</v>
      </c>
      <c r="F67">
        <f>J66+piastek7[[#This Row],[Ton kostak]]</f>
        <v>325</v>
      </c>
      <c r="G67">
        <f>K66+piastek7[[#This Row],[Ton orzech]]</f>
        <v>45</v>
      </c>
      <c r="H67">
        <f>L66+piastek7[[#This Row],[Ton mial]]</f>
        <v>184</v>
      </c>
      <c r="I67" t="str">
        <f>IF(piastek7[[#This Row],[mag koskta przed]] &lt; $P$1,IF(piastek7[[#This Row],[mag orzech przed]]&lt;$P$2, IF(piastek7[[#This Row],[mag mial przed]] &lt;$P$3, "-", "mial"), "orzech"),"kostka")</f>
        <v>kostka</v>
      </c>
      <c r="J67">
        <f>IF(piastek7[[#This Row],[Typ spalania]] = "kostka", piastek7[[#This Row],[mag koskta przed]]-$P$1, piastek7[[#This Row],[mag koskta przed]])</f>
        <v>125</v>
      </c>
      <c r="K67">
        <f>IF(piastek7[[#This Row],[Typ spalania]] = "orzech", piastek7[[#This Row],[mag orzech przed]]-$P$2, piastek7[[#This Row],[mag orzech przed]])</f>
        <v>45</v>
      </c>
      <c r="L67">
        <f>IF(piastek7[[#This Row],[Typ spalania]] = "mial", piastek7[[#This Row],[mag mial przed]]-$P$3, piastek7[[#This Row],[mag mial przed]])</f>
        <v>184</v>
      </c>
    </row>
    <row r="68" spans="1:12" x14ac:dyDescent="0.45">
      <c r="A68">
        <v>167</v>
      </c>
      <c r="B68">
        <v>41</v>
      </c>
      <c r="C68">
        <v>45</v>
      </c>
      <c r="D68">
        <f t="shared" si="0"/>
        <v>66</v>
      </c>
      <c r="E68" s="1">
        <v>41992</v>
      </c>
      <c r="F68">
        <f>J67+piastek7[[#This Row],[Ton kostak]]</f>
        <v>292</v>
      </c>
      <c r="G68">
        <f>K67+piastek7[[#This Row],[Ton orzech]]</f>
        <v>86</v>
      </c>
      <c r="H68">
        <f>L67+piastek7[[#This Row],[Ton mial]]</f>
        <v>229</v>
      </c>
      <c r="I68" t="str">
        <f>IF(piastek7[[#This Row],[mag koskta przed]] &lt; $P$1,IF(piastek7[[#This Row],[mag orzech przed]]&lt;$P$2, IF(piastek7[[#This Row],[mag mial przed]] &lt;$P$3, "-", "mial"), "orzech"),"kostka")</f>
        <v>kostka</v>
      </c>
      <c r="J68">
        <f>IF(piastek7[[#This Row],[Typ spalania]] = "kostka", piastek7[[#This Row],[mag koskta przed]]-$P$1, piastek7[[#This Row],[mag koskta przed]])</f>
        <v>92</v>
      </c>
      <c r="K68">
        <f>IF(piastek7[[#This Row],[Typ spalania]] = "orzech", piastek7[[#This Row],[mag orzech przed]]-$P$2, piastek7[[#This Row],[mag orzech przed]])</f>
        <v>86</v>
      </c>
      <c r="L68">
        <f>IF(piastek7[[#This Row],[Typ spalania]] = "mial", piastek7[[#This Row],[mag mial przed]]-$P$3, piastek7[[#This Row],[mag mial przed]])</f>
        <v>229</v>
      </c>
    </row>
    <row r="69" spans="1:12" x14ac:dyDescent="0.45">
      <c r="A69">
        <v>197</v>
      </c>
      <c r="B69">
        <v>82</v>
      </c>
      <c r="C69">
        <v>43</v>
      </c>
      <c r="D69">
        <f t="shared" ref="D69:D132" si="1">D68+1</f>
        <v>67</v>
      </c>
      <c r="E69" s="1">
        <v>41993</v>
      </c>
      <c r="F69">
        <f>J68+piastek7[[#This Row],[Ton kostak]]</f>
        <v>289</v>
      </c>
      <c r="G69">
        <f>K68+piastek7[[#This Row],[Ton orzech]]</f>
        <v>168</v>
      </c>
      <c r="H69">
        <f>L68+piastek7[[#This Row],[Ton mial]]</f>
        <v>272</v>
      </c>
      <c r="I69" t="str">
        <f>IF(piastek7[[#This Row],[mag koskta przed]] &lt; $P$1,IF(piastek7[[#This Row],[mag orzech przed]]&lt;$P$2, IF(piastek7[[#This Row],[mag mial przed]] &lt;$P$3, "-", "mial"), "orzech"),"kostka")</f>
        <v>kostka</v>
      </c>
      <c r="J69">
        <f>IF(piastek7[[#This Row],[Typ spalania]] = "kostka", piastek7[[#This Row],[mag koskta przed]]-$P$1, piastek7[[#This Row],[mag koskta przed]])</f>
        <v>89</v>
      </c>
      <c r="K69">
        <f>IF(piastek7[[#This Row],[Typ spalania]] = "orzech", piastek7[[#This Row],[mag orzech przed]]-$P$2, piastek7[[#This Row],[mag orzech przed]])</f>
        <v>168</v>
      </c>
      <c r="L69">
        <f>IF(piastek7[[#This Row],[Typ spalania]] = "mial", piastek7[[#This Row],[mag mial przed]]-$P$3, piastek7[[#This Row],[mag mial przed]])</f>
        <v>272</v>
      </c>
    </row>
    <row r="70" spans="1:12" x14ac:dyDescent="0.45">
      <c r="A70">
        <v>54</v>
      </c>
      <c r="B70">
        <v>130</v>
      </c>
      <c r="C70">
        <v>50</v>
      </c>
      <c r="D70">
        <f t="shared" si="1"/>
        <v>68</v>
      </c>
      <c r="E70" s="1">
        <v>41994</v>
      </c>
      <c r="F70">
        <f>J69+piastek7[[#This Row],[Ton kostak]]</f>
        <v>143</v>
      </c>
      <c r="G70">
        <f>K69+piastek7[[#This Row],[Ton orzech]]</f>
        <v>298</v>
      </c>
      <c r="H70">
        <f>L69+piastek7[[#This Row],[Ton mial]]</f>
        <v>322</v>
      </c>
      <c r="I70" t="str">
        <f>IF(piastek7[[#This Row],[mag koskta przed]] &lt; $P$1,IF(piastek7[[#This Row],[mag orzech przed]]&lt;$P$2, IF(piastek7[[#This Row],[mag mial przed]] &lt;$P$3, "-", "mial"), "orzech"),"kostka")</f>
        <v>orzech</v>
      </c>
      <c r="J70">
        <f>IF(piastek7[[#This Row],[Typ spalania]] = "kostka", piastek7[[#This Row],[mag koskta przed]]-$P$1, piastek7[[#This Row],[mag koskta przed]])</f>
        <v>143</v>
      </c>
      <c r="K70">
        <f>IF(piastek7[[#This Row],[Typ spalania]] = "orzech", piastek7[[#This Row],[mag orzech przed]]-$P$2, piastek7[[#This Row],[mag orzech przed]])</f>
        <v>38</v>
      </c>
      <c r="L70">
        <f>IF(piastek7[[#This Row],[Typ spalania]] = "mial", piastek7[[#This Row],[mag mial przed]]-$P$3, piastek7[[#This Row],[mag mial przed]])</f>
        <v>322</v>
      </c>
    </row>
    <row r="71" spans="1:12" x14ac:dyDescent="0.45">
      <c r="A71">
        <v>19</v>
      </c>
      <c r="B71">
        <v>153</v>
      </c>
      <c r="C71">
        <v>65</v>
      </c>
      <c r="D71">
        <f t="shared" si="1"/>
        <v>69</v>
      </c>
      <c r="E71" s="1">
        <v>41995</v>
      </c>
      <c r="F71">
        <f>J70+piastek7[[#This Row],[Ton kostak]]</f>
        <v>162</v>
      </c>
      <c r="G71">
        <f>K70+piastek7[[#This Row],[Ton orzech]]</f>
        <v>191</v>
      </c>
      <c r="H71">
        <f>L70+piastek7[[#This Row],[Ton mial]]</f>
        <v>387</v>
      </c>
      <c r="I71" t="str">
        <f>IF(piastek7[[#This Row],[mag koskta przed]] &lt; $P$1,IF(piastek7[[#This Row],[mag orzech przed]]&lt;$P$2, IF(piastek7[[#This Row],[mag mial przed]] &lt;$P$3, "-", "mial"), "orzech"),"kostka")</f>
        <v>mial</v>
      </c>
      <c r="J71">
        <f>IF(piastek7[[#This Row],[Typ spalania]] = "kostka", piastek7[[#This Row],[mag koskta przed]]-$P$1, piastek7[[#This Row],[mag koskta przed]])</f>
        <v>162</v>
      </c>
      <c r="K71">
        <f>IF(piastek7[[#This Row],[Typ spalania]] = "orzech", piastek7[[#This Row],[mag orzech przed]]-$P$2, piastek7[[#This Row],[mag orzech przed]])</f>
        <v>191</v>
      </c>
      <c r="L71">
        <f>IF(piastek7[[#This Row],[Typ spalania]] = "mial", piastek7[[#This Row],[mag mial przed]]-$P$3, piastek7[[#This Row],[mag mial przed]])</f>
        <v>67</v>
      </c>
    </row>
    <row r="72" spans="1:12" x14ac:dyDescent="0.45">
      <c r="A72">
        <v>27</v>
      </c>
      <c r="B72">
        <v>160</v>
      </c>
      <c r="C72">
        <v>81</v>
      </c>
      <c r="D72">
        <f t="shared" si="1"/>
        <v>70</v>
      </c>
      <c r="E72" s="1">
        <v>41996</v>
      </c>
      <c r="F72">
        <f>J71+piastek7[[#This Row],[Ton kostak]]</f>
        <v>189</v>
      </c>
      <c r="G72">
        <f>K71+piastek7[[#This Row],[Ton orzech]]</f>
        <v>351</v>
      </c>
      <c r="H72">
        <f>L71+piastek7[[#This Row],[Ton mial]]</f>
        <v>148</v>
      </c>
      <c r="I72" t="str">
        <f>IF(piastek7[[#This Row],[mag koskta przed]] &lt; $P$1,IF(piastek7[[#This Row],[mag orzech przed]]&lt;$P$2, IF(piastek7[[#This Row],[mag mial przed]] &lt;$P$3, "-", "mial"), "orzech"),"kostka")</f>
        <v>orzech</v>
      </c>
      <c r="J72">
        <f>IF(piastek7[[#This Row],[Typ spalania]] = "kostka", piastek7[[#This Row],[mag koskta przed]]-$P$1, piastek7[[#This Row],[mag koskta przed]])</f>
        <v>189</v>
      </c>
      <c r="K72">
        <f>IF(piastek7[[#This Row],[Typ spalania]] = "orzech", piastek7[[#This Row],[mag orzech przed]]-$P$2, piastek7[[#This Row],[mag orzech przed]])</f>
        <v>91</v>
      </c>
      <c r="L72">
        <f>IF(piastek7[[#This Row],[Typ spalania]] = "mial", piastek7[[#This Row],[mag mial przed]]-$P$3, piastek7[[#This Row],[mag mial przed]])</f>
        <v>148</v>
      </c>
    </row>
    <row r="73" spans="1:12" x14ac:dyDescent="0.45">
      <c r="A73">
        <v>11</v>
      </c>
      <c r="B73">
        <v>140</v>
      </c>
      <c r="C73">
        <v>77</v>
      </c>
      <c r="D73">
        <f t="shared" si="1"/>
        <v>71</v>
      </c>
      <c r="E73" s="1">
        <v>41997</v>
      </c>
      <c r="F73">
        <f>J72+piastek7[[#This Row],[Ton kostak]]</f>
        <v>200</v>
      </c>
      <c r="G73">
        <f>K72+piastek7[[#This Row],[Ton orzech]]</f>
        <v>231</v>
      </c>
      <c r="H73">
        <f>L72+piastek7[[#This Row],[Ton mial]]</f>
        <v>225</v>
      </c>
      <c r="I73" t="str">
        <f>IF(piastek7[[#This Row],[mag koskta przed]] &lt; $P$1,IF(piastek7[[#This Row],[mag orzech przed]]&lt;$P$2, IF(piastek7[[#This Row],[mag mial przed]] &lt;$P$3, "-", "mial"), "orzech"),"kostka")</f>
        <v>kostka</v>
      </c>
      <c r="J73">
        <f>IF(piastek7[[#This Row],[Typ spalania]] = "kostka", piastek7[[#This Row],[mag koskta przed]]-$P$1, piastek7[[#This Row],[mag koskta przed]])</f>
        <v>0</v>
      </c>
      <c r="K73">
        <f>IF(piastek7[[#This Row],[Typ spalania]] = "orzech", piastek7[[#This Row],[mag orzech przed]]-$P$2, piastek7[[#This Row],[mag orzech przed]])</f>
        <v>231</v>
      </c>
      <c r="L73">
        <f>IF(piastek7[[#This Row],[Typ spalania]] = "mial", piastek7[[#This Row],[mag mial przed]]-$P$3, piastek7[[#This Row],[mag mial przed]])</f>
        <v>225</v>
      </c>
    </row>
    <row r="74" spans="1:12" x14ac:dyDescent="0.45">
      <c r="A74">
        <v>182</v>
      </c>
      <c r="B74">
        <v>50</v>
      </c>
      <c r="C74">
        <v>22</v>
      </c>
      <c r="D74">
        <f t="shared" si="1"/>
        <v>72</v>
      </c>
      <c r="E74" s="1">
        <v>41998</v>
      </c>
      <c r="F74">
        <f>J73+piastek7[[#This Row],[Ton kostak]]</f>
        <v>182</v>
      </c>
      <c r="G74">
        <f>K73+piastek7[[#This Row],[Ton orzech]]</f>
        <v>281</v>
      </c>
      <c r="H74">
        <f>L73+piastek7[[#This Row],[Ton mial]]</f>
        <v>247</v>
      </c>
      <c r="I74" t="str">
        <f>IF(piastek7[[#This Row],[mag koskta przed]] &lt; $P$1,IF(piastek7[[#This Row],[mag orzech przed]]&lt;$P$2, IF(piastek7[[#This Row],[mag mial przed]] &lt;$P$3, "-", "mial"), "orzech"),"kostka")</f>
        <v>orzech</v>
      </c>
      <c r="J74">
        <f>IF(piastek7[[#This Row],[Typ spalania]] = "kostka", piastek7[[#This Row],[mag koskta przed]]-$P$1, piastek7[[#This Row],[mag koskta przed]])</f>
        <v>182</v>
      </c>
      <c r="K74">
        <f>IF(piastek7[[#This Row],[Typ spalania]] = "orzech", piastek7[[#This Row],[mag orzech przed]]-$P$2, piastek7[[#This Row],[mag orzech przed]])</f>
        <v>21</v>
      </c>
      <c r="L74">
        <f>IF(piastek7[[#This Row],[Typ spalania]] = "mial", piastek7[[#This Row],[mag mial przed]]-$P$3, piastek7[[#This Row],[mag mial przed]])</f>
        <v>247</v>
      </c>
    </row>
    <row r="75" spans="1:12" x14ac:dyDescent="0.45">
      <c r="A75">
        <v>63</v>
      </c>
      <c r="B75">
        <v>83</v>
      </c>
      <c r="C75">
        <v>69</v>
      </c>
      <c r="D75">
        <f t="shared" si="1"/>
        <v>73</v>
      </c>
      <c r="E75" s="1">
        <v>41999</v>
      </c>
      <c r="F75">
        <f>J74+piastek7[[#This Row],[Ton kostak]]</f>
        <v>245</v>
      </c>
      <c r="G75">
        <f>K74+piastek7[[#This Row],[Ton orzech]]</f>
        <v>104</v>
      </c>
      <c r="H75">
        <f>L74+piastek7[[#This Row],[Ton mial]]</f>
        <v>316</v>
      </c>
      <c r="I75" t="str">
        <f>IF(piastek7[[#This Row],[mag koskta przed]] &lt; $P$1,IF(piastek7[[#This Row],[mag orzech przed]]&lt;$P$2, IF(piastek7[[#This Row],[mag mial przed]] &lt;$P$3, "-", "mial"), "orzech"),"kostka")</f>
        <v>kostka</v>
      </c>
      <c r="J75">
        <f>IF(piastek7[[#This Row],[Typ spalania]] = "kostka", piastek7[[#This Row],[mag koskta przed]]-$P$1, piastek7[[#This Row],[mag koskta przed]])</f>
        <v>45</v>
      </c>
      <c r="K75">
        <f>IF(piastek7[[#This Row],[Typ spalania]] = "orzech", piastek7[[#This Row],[mag orzech przed]]-$P$2, piastek7[[#This Row],[mag orzech przed]])</f>
        <v>104</v>
      </c>
      <c r="L75">
        <f>IF(piastek7[[#This Row],[Typ spalania]] = "mial", piastek7[[#This Row],[mag mial przed]]-$P$3, piastek7[[#This Row],[mag mial przed]])</f>
        <v>316</v>
      </c>
    </row>
    <row r="76" spans="1:12" x14ac:dyDescent="0.45">
      <c r="A76">
        <v>33</v>
      </c>
      <c r="B76">
        <v>59</v>
      </c>
      <c r="C76">
        <v>46</v>
      </c>
      <c r="D76">
        <f t="shared" si="1"/>
        <v>74</v>
      </c>
      <c r="E76" s="1">
        <v>42000</v>
      </c>
      <c r="F76">
        <f>J75+piastek7[[#This Row],[Ton kostak]]</f>
        <v>78</v>
      </c>
      <c r="G76">
        <f>K75+piastek7[[#This Row],[Ton orzech]]</f>
        <v>163</v>
      </c>
      <c r="H76">
        <f>L75+piastek7[[#This Row],[Ton mial]]</f>
        <v>362</v>
      </c>
      <c r="I76" t="str">
        <f>IF(piastek7[[#This Row],[mag koskta przed]] &lt; $P$1,IF(piastek7[[#This Row],[mag orzech przed]]&lt;$P$2, IF(piastek7[[#This Row],[mag mial przed]] &lt;$P$3, "-", "mial"), "orzech"),"kostka")</f>
        <v>mial</v>
      </c>
      <c r="J76">
        <f>IF(piastek7[[#This Row],[Typ spalania]] = "kostka", piastek7[[#This Row],[mag koskta przed]]-$P$1, piastek7[[#This Row],[mag koskta przed]])</f>
        <v>78</v>
      </c>
      <c r="K76">
        <f>IF(piastek7[[#This Row],[Typ spalania]] = "orzech", piastek7[[#This Row],[mag orzech przed]]-$P$2, piastek7[[#This Row],[mag orzech przed]])</f>
        <v>163</v>
      </c>
      <c r="L76">
        <f>IF(piastek7[[#This Row],[Typ spalania]] = "mial", piastek7[[#This Row],[mag mial przed]]-$P$3, piastek7[[#This Row],[mag mial przed]])</f>
        <v>42</v>
      </c>
    </row>
    <row r="77" spans="1:12" x14ac:dyDescent="0.45">
      <c r="A77">
        <v>119</v>
      </c>
      <c r="B77">
        <v>57</v>
      </c>
      <c r="C77">
        <v>67</v>
      </c>
      <c r="D77">
        <f t="shared" si="1"/>
        <v>75</v>
      </c>
      <c r="E77" s="1">
        <v>42001</v>
      </c>
      <c r="F77">
        <f>J76+piastek7[[#This Row],[Ton kostak]]</f>
        <v>197</v>
      </c>
      <c r="G77">
        <f>K76+piastek7[[#This Row],[Ton orzech]]</f>
        <v>220</v>
      </c>
      <c r="H77">
        <f>L76+piastek7[[#This Row],[Ton mial]]</f>
        <v>109</v>
      </c>
      <c r="I77" t="str">
        <f>IF(piastek7[[#This Row],[mag koskta przed]] &lt; $P$1,IF(piastek7[[#This Row],[mag orzech przed]]&lt;$P$2, IF(piastek7[[#This Row],[mag mial przed]] &lt;$P$3, "-", "mial"), "orzech"),"kostka")</f>
        <v>-</v>
      </c>
      <c r="J77">
        <f>IF(piastek7[[#This Row],[Typ spalania]] = "kostka", piastek7[[#This Row],[mag koskta przed]]-$P$1, piastek7[[#This Row],[mag koskta przed]])</f>
        <v>197</v>
      </c>
      <c r="K77">
        <f>IF(piastek7[[#This Row],[Typ spalania]] = "orzech", piastek7[[#This Row],[mag orzech przed]]-$P$2, piastek7[[#This Row],[mag orzech przed]])</f>
        <v>220</v>
      </c>
      <c r="L77">
        <f>IF(piastek7[[#This Row],[Typ spalania]] = "mial", piastek7[[#This Row],[mag mial przed]]-$P$3, piastek7[[#This Row],[mag mial przed]])</f>
        <v>109</v>
      </c>
    </row>
    <row r="78" spans="1:12" x14ac:dyDescent="0.45">
      <c r="A78">
        <v>58</v>
      </c>
      <c r="B78">
        <v>176</v>
      </c>
      <c r="C78">
        <v>16</v>
      </c>
      <c r="D78">
        <f t="shared" si="1"/>
        <v>76</v>
      </c>
      <c r="E78" s="1">
        <v>42002</v>
      </c>
      <c r="F78">
        <f>J77+piastek7[[#This Row],[Ton kostak]]</f>
        <v>255</v>
      </c>
      <c r="G78">
        <f>K77+piastek7[[#This Row],[Ton orzech]]</f>
        <v>396</v>
      </c>
      <c r="H78">
        <f>L77+piastek7[[#This Row],[Ton mial]]</f>
        <v>125</v>
      </c>
      <c r="I78" t="str">
        <f>IF(piastek7[[#This Row],[mag koskta przed]] &lt; $P$1,IF(piastek7[[#This Row],[mag orzech przed]]&lt;$P$2, IF(piastek7[[#This Row],[mag mial przed]] &lt;$P$3, "-", "mial"), "orzech"),"kostka")</f>
        <v>kostka</v>
      </c>
      <c r="J78">
        <f>IF(piastek7[[#This Row],[Typ spalania]] = "kostka", piastek7[[#This Row],[mag koskta przed]]-$P$1, piastek7[[#This Row],[mag koskta przed]])</f>
        <v>55</v>
      </c>
      <c r="K78">
        <f>IF(piastek7[[#This Row],[Typ spalania]] = "orzech", piastek7[[#This Row],[mag orzech przed]]-$P$2, piastek7[[#This Row],[mag orzech przed]])</f>
        <v>396</v>
      </c>
      <c r="L78">
        <f>IF(piastek7[[#This Row],[Typ spalania]] = "mial", piastek7[[#This Row],[mag mial przed]]-$P$3, piastek7[[#This Row],[mag mial przed]])</f>
        <v>125</v>
      </c>
    </row>
    <row r="79" spans="1:12" x14ac:dyDescent="0.45">
      <c r="A79">
        <v>174</v>
      </c>
      <c r="B79">
        <v>61</v>
      </c>
      <c r="C79">
        <v>46</v>
      </c>
      <c r="D79">
        <f t="shared" si="1"/>
        <v>77</v>
      </c>
      <c r="E79" s="1">
        <v>42003</v>
      </c>
      <c r="F79">
        <f>J78+piastek7[[#This Row],[Ton kostak]]</f>
        <v>229</v>
      </c>
      <c r="G79">
        <f>K78+piastek7[[#This Row],[Ton orzech]]</f>
        <v>457</v>
      </c>
      <c r="H79">
        <f>L78+piastek7[[#This Row],[Ton mial]]</f>
        <v>171</v>
      </c>
      <c r="I79" t="str">
        <f>IF(piastek7[[#This Row],[mag koskta przed]] &lt; $P$1,IF(piastek7[[#This Row],[mag orzech przed]]&lt;$P$2, IF(piastek7[[#This Row],[mag mial przed]] &lt;$P$3, "-", "mial"), "orzech"),"kostka")</f>
        <v>kostka</v>
      </c>
      <c r="J79">
        <f>IF(piastek7[[#This Row],[Typ spalania]] = "kostka", piastek7[[#This Row],[mag koskta przed]]-$P$1, piastek7[[#This Row],[mag koskta przed]])</f>
        <v>29</v>
      </c>
      <c r="K79">
        <f>IF(piastek7[[#This Row],[Typ spalania]] = "orzech", piastek7[[#This Row],[mag orzech przed]]-$P$2, piastek7[[#This Row],[mag orzech przed]])</f>
        <v>457</v>
      </c>
      <c r="L79">
        <f>IF(piastek7[[#This Row],[Typ spalania]] = "mial", piastek7[[#This Row],[mag mial przed]]-$P$3, piastek7[[#This Row],[mag mial przed]])</f>
        <v>171</v>
      </c>
    </row>
    <row r="80" spans="1:12" x14ac:dyDescent="0.45">
      <c r="A80">
        <v>45</v>
      </c>
      <c r="B80">
        <v>154</v>
      </c>
      <c r="C80">
        <v>0</v>
      </c>
      <c r="D80">
        <f t="shared" si="1"/>
        <v>78</v>
      </c>
      <c r="E80" s="1">
        <v>42004</v>
      </c>
      <c r="F80">
        <f>J79+piastek7[[#This Row],[Ton kostak]]</f>
        <v>74</v>
      </c>
      <c r="G80">
        <f>K79+piastek7[[#This Row],[Ton orzech]]</f>
        <v>611</v>
      </c>
      <c r="H80">
        <f>L79+piastek7[[#This Row],[Ton mial]]</f>
        <v>171</v>
      </c>
      <c r="I80" t="str">
        <f>IF(piastek7[[#This Row],[mag koskta przed]] &lt; $P$1,IF(piastek7[[#This Row],[mag orzech przed]]&lt;$P$2, IF(piastek7[[#This Row],[mag mial przed]] &lt;$P$3, "-", "mial"), "orzech"),"kostka")</f>
        <v>orzech</v>
      </c>
      <c r="J80">
        <f>IF(piastek7[[#This Row],[Typ spalania]] = "kostka", piastek7[[#This Row],[mag koskta przed]]-$P$1, piastek7[[#This Row],[mag koskta przed]])</f>
        <v>74</v>
      </c>
      <c r="K80">
        <f>IF(piastek7[[#This Row],[Typ spalania]] = "orzech", piastek7[[#This Row],[mag orzech przed]]-$P$2, piastek7[[#This Row],[mag orzech przed]])</f>
        <v>351</v>
      </c>
      <c r="L80">
        <f>IF(piastek7[[#This Row],[Typ spalania]] = "mial", piastek7[[#This Row],[mag mial przed]]-$P$3, piastek7[[#This Row],[mag mial przed]])</f>
        <v>171</v>
      </c>
    </row>
    <row r="81" spans="1:12" x14ac:dyDescent="0.45">
      <c r="A81">
        <v>94</v>
      </c>
      <c r="B81">
        <v>120</v>
      </c>
      <c r="C81">
        <v>95</v>
      </c>
      <c r="D81">
        <f t="shared" si="1"/>
        <v>79</v>
      </c>
      <c r="E81" s="1">
        <v>42005</v>
      </c>
      <c r="F81">
        <f>J80+piastek7[[#This Row],[Ton kostak]]</f>
        <v>168</v>
      </c>
      <c r="G81">
        <f>K80+piastek7[[#This Row],[Ton orzech]]</f>
        <v>471</v>
      </c>
      <c r="H81">
        <f>L80+piastek7[[#This Row],[Ton mial]]</f>
        <v>266</v>
      </c>
      <c r="I81" t="str">
        <f>IF(piastek7[[#This Row],[mag koskta przed]] &lt; $P$1,IF(piastek7[[#This Row],[mag orzech przed]]&lt;$P$2, IF(piastek7[[#This Row],[mag mial przed]] &lt;$P$3, "-", "mial"), "orzech"),"kostka")</f>
        <v>orzech</v>
      </c>
      <c r="J81">
        <f>IF(piastek7[[#This Row],[Typ spalania]] = "kostka", piastek7[[#This Row],[mag koskta przed]]-$P$1, piastek7[[#This Row],[mag koskta przed]])</f>
        <v>168</v>
      </c>
      <c r="K81">
        <f>IF(piastek7[[#This Row],[Typ spalania]] = "orzech", piastek7[[#This Row],[mag orzech przed]]-$P$2, piastek7[[#This Row],[mag orzech przed]])</f>
        <v>211</v>
      </c>
      <c r="L81">
        <f>IF(piastek7[[#This Row],[Typ spalania]] = "mial", piastek7[[#This Row],[mag mial przed]]-$P$3, piastek7[[#This Row],[mag mial przed]])</f>
        <v>266</v>
      </c>
    </row>
    <row r="82" spans="1:12" x14ac:dyDescent="0.45">
      <c r="A82">
        <v>12</v>
      </c>
      <c r="B82">
        <v>5</v>
      </c>
      <c r="C82">
        <v>42</v>
      </c>
      <c r="D82">
        <f t="shared" si="1"/>
        <v>80</v>
      </c>
      <c r="E82" s="1">
        <v>42006</v>
      </c>
      <c r="F82">
        <f>J81+piastek7[[#This Row],[Ton kostak]]</f>
        <v>180</v>
      </c>
      <c r="G82">
        <f>K81+piastek7[[#This Row],[Ton orzech]]</f>
        <v>216</v>
      </c>
      <c r="H82">
        <f>L81+piastek7[[#This Row],[Ton mial]]</f>
        <v>308</v>
      </c>
      <c r="I82" t="str">
        <f>IF(piastek7[[#This Row],[mag koskta przed]] &lt; $P$1,IF(piastek7[[#This Row],[mag orzech przed]]&lt;$P$2, IF(piastek7[[#This Row],[mag mial przed]] &lt;$P$3, "-", "mial"), "orzech"),"kostka")</f>
        <v>-</v>
      </c>
      <c r="J82">
        <f>IF(piastek7[[#This Row],[Typ spalania]] = "kostka", piastek7[[#This Row],[mag koskta przed]]-$P$1, piastek7[[#This Row],[mag koskta przed]])</f>
        <v>180</v>
      </c>
      <c r="K82">
        <f>IF(piastek7[[#This Row],[Typ spalania]] = "orzech", piastek7[[#This Row],[mag orzech przed]]-$P$2, piastek7[[#This Row],[mag orzech przed]])</f>
        <v>216</v>
      </c>
      <c r="L82">
        <f>IF(piastek7[[#This Row],[Typ spalania]] = "mial", piastek7[[#This Row],[mag mial przed]]-$P$3, piastek7[[#This Row],[mag mial przed]])</f>
        <v>308</v>
      </c>
    </row>
    <row r="83" spans="1:12" x14ac:dyDescent="0.45">
      <c r="A83">
        <v>80</v>
      </c>
      <c r="B83">
        <v>170</v>
      </c>
      <c r="C83">
        <v>96</v>
      </c>
      <c r="D83">
        <f t="shared" si="1"/>
        <v>81</v>
      </c>
      <c r="E83" s="1">
        <v>42007</v>
      </c>
      <c r="F83">
        <f>J82+piastek7[[#This Row],[Ton kostak]]</f>
        <v>260</v>
      </c>
      <c r="G83">
        <f>K82+piastek7[[#This Row],[Ton orzech]]</f>
        <v>386</v>
      </c>
      <c r="H83">
        <f>L82+piastek7[[#This Row],[Ton mial]]</f>
        <v>404</v>
      </c>
      <c r="I83" t="str">
        <f>IF(piastek7[[#This Row],[mag koskta przed]] &lt; $P$1,IF(piastek7[[#This Row],[mag orzech przed]]&lt;$P$2, IF(piastek7[[#This Row],[mag mial przed]] &lt;$P$3, "-", "mial"), "orzech"),"kostka")</f>
        <v>kostka</v>
      </c>
      <c r="J83">
        <f>IF(piastek7[[#This Row],[Typ spalania]] = "kostka", piastek7[[#This Row],[mag koskta przed]]-$P$1, piastek7[[#This Row],[mag koskta przed]])</f>
        <v>60</v>
      </c>
      <c r="K83">
        <f>IF(piastek7[[#This Row],[Typ spalania]] = "orzech", piastek7[[#This Row],[mag orzech przed]]-$P$2, piastek7[[#This Row],[mag orzech przed]])</f>
        <v>386</v>
      </c>
      <c r="L83">
        <f>IF(piastek7[[#This Row],[Typ spalania]] = "mial", piastek7[[#This Row],[mag mial przed]]-$P$3, piastek7[[#This Row],[mag mial przed]])</f>
        <v>404</v>
      </c>
    </row>
    <row r="84" spans="1:12" x14ac:dyDescent="0.45">
      <c r="A84">
        <v>80</v>
      </c>
      <c r="B84">
        <v>10</v>
      </c>
      <c r="C84">
        <v>30</v>
      </c>
      <c r="D84">
        <f t="shared" si="1"/>
        <v>82</v>
      </c>
      <c r="E84" s="1">
        <v>42008</v>
      </c>
      <c r="F84">
        <f>J83+piastek7[[#This Row],[Ton kostak]]</f>
        <v>140</v>
      </c>
      <c r="G84">
        <f>K83+piastek7[[#This Row],[Ton orzech]]</f>
        <v>396</v>
      </c>
      <c r="H84">
        <f>L83+piastek7[[#This Row],[Ton mial]]</f>
        <v>434</v>
      </c>
      <c r="I84" t="str">
        <f>IF(piastek7[[#This Row],[mag koskta przed]] &lt; $P$1,IF(piastek7[[#This Row],[mag orzech przed]]&lt;$P$2, IF(piastek7[[#This Row],[mag mial przed]] &lt;$P$3, "-", "mial"), "orzech"),"kostka")</f>
        <v>orzech</v>
      </c>
      <c r="J84">
        <f>IF(piastek7[[#This Row],[Typ spalania]] = "kostka", piastek7[[#This Row],[mag koskta przed]]-$P$1, piastek7[[#This Row],[mag koskta przed]])</f>
        <v>140</v>
      </c>
      <c r="K84">
        <f>IF(piastek7[[#This Row],[Typ spalania]] = "orzech", piastek7[[#This Row],[mag orzech przed]]-$P$2, piastek7[[#This Row],[mag orzech przed]])</f>
        <v>136</v>
      </c>
      <c r="L84">
        <f>IF(piastek7[[#This Row],[Typ spalania]] = "mial", piastek7[[#This Row],[mag mial przed]]-$P$3, piastek7[[#This Row],[mag mial przed]])</f>
        <v>434</v>
      </c>
    </row>
    <row r="85" spans="1:12" x14ac:dyDescent="0.45">
      <c r="A85">
        <v>90</v>
      </c>
      <c r="B85">
        <v>80</v>
      </c>
      <c r="C85">
        <v>31</v>
      </c>
      <c r="D85">
        <f t="shared" si="1"/>
        <v>83</v>
      </c>
      <c r="E85" s="1">
        <v>42009</v>
      </c>
      <c r="F85">
        <f>J84+piastek7[[#This Row],[Ton kostak]]</f>
        <v>230</v>
      </c>
      <c r="G85">
        <f>K84+piastek7[[#This Row],[Ton orzech]]</f>
        <v>216</v>
      </c>
      <c r="H85">
        <f>L84+piastek7[[#This Row],[Ton mial]]</f>
        <v>465</v>
      </c>
      <c r="I85" t="str">
        <f>IF(piastek7[[#This Row],[mag koskta przed]] &lt; $P$1,IF(piastek7[[#This Row],[mag orzech przed]]&lt;$P$2, IF(piastek7[[#This Row],[mag mial przed]] &lt;$P$3, "-", "mial"), "orzech"),"kostka")</f>
        <v>kostka</v>
      </c>
      <c r="J85">
        <f>IF(piastek7[[#This Row],[Typ spalania]] = "kostka", piastek7[[#This Row],[mag koskta przed]]-$P$1, piastek7[[#This Row],[mag koskta przed]])</f>
        <v>30</v>
      </c>
      <c r="K85">
        <f>IF(piastek7[[#This Row],[Typ spalania]] = "orzech", piastek7[[#This Row],[mag orzech przed]]-$P$2, piastek7[[#This Row],[mag orzech przed]])</f>
        <v>216</v>
      </c>
      <c r="L85">
        <f>IF(piastek7[[#This Row],[Typ spalania]] = "mial", piastek7[[#This Row],[mag mial przed]]-$P$3, piastek7[[#This Row],[mag mial przed]])</f>
        <v>465</v>
      </c>
    </row>
    <row r="86" spans="1:12" x14ac:dyDescent="0.45">
      <c r="A86">
        <v>130</v>
      </c>
      <c r="B86">
        <v>163</v>
      </c>
      <c r="C86">
        <v>92</v>
      </c>
      <c r="D86">
        <f t="shared" si="1"/>
        <v>84</v>
      </c>
      <c r="E86" s="1">
        <v>42010</v>
      </c>
      <c r="F86">
        <f>J85+piastek7[[#This Row],[Ton kostak]]</f>
        <v>160</v>
      </c>
      <c r="G86">
        <f>K85+piastek7[[#This Row],[Ton orzech]]</f>
        <v>379</v>
      </c>
      <c r="H86">
        <f>L85+piastek7[[#This Row],[Ton mial]]</f>
        <v>557</v>
      </c>
      <c r="I86" t="str">
        <f>IF(piastek7[[#This Row],[mag koskta przed]] &lt; $P$1,IF(piastek7[[#This Row],[mag orzech przed]]&lt;$P$2, IF(piastek7[[#This Row],[mag mial przed]] &lt;$P$3, "-", "mial"), "orzech"),"kostka")</f>
        <v>orzech</v>
      </c>
      <c r="J86">
        <f>IF(piastek7[[#This Row],[Typ spalania]] = "kostka", piastek7[[#This Row],[mag koskta przed]]-$P$1, piastek7[[#This Row],[mag koskta przed]])</f>
        <v>160</v>
      </c>
      <c r="K86">
        <f>IF(piastek7[[#This Row],[Typ spalania]] = "orzech", piastek7[[#This Row],[mag orzech przed]]-$P$2, piastek7[[#This Row],[mag orzech przed]])</f>
        <v>119</v>
      </c>
      <c r="L86">
        <f>IF(piastek7[[#This Row],[Typ spalania]] = "mial", piastek7[[#This Row],[mag mial przed]]-$P$3, piastek7[[#This Row],[mag mial przed]])</f>
        <v>557</v>
      </c>
    </row>
    <row r="87" spans="1:12" x14ac:dyDescent="0.45">
      <c r="A87">
        <v>54</v>
      </c>
      <c r="B87">
        <v>7</v>
      </c>
      <c r="C87">
        <v>79</v>
      </c>
      <c r="D87">
        <f t="shared" si="1"/>
        <v>85</v>
      </c>
      <c r="E87" s="1">
        <v>42011</v>
      </c>
      <c r="F87">
        <f>J86+piastek7[[#This Row],[Ton kostak]]</f>
        <v>214</v>
      </c>
      <c r="G87">
        <f>K86+piastek7[[#This Row],[Ton orzech]]</f>
        <v>126</v>
      </c>
      <c r="H87">
        <f>L86+piastek7[[#This Row],[Ton mial]]</f>
        <v>636</v>
      </c>
      <c r="I87" t="str">
        <f>IF(piastek7[[#This Row],[mag koskta przed]] &lt; $P$1,IF(piastek7[[#This Row],[mag orzech przed]]&lt;$P$2, IF(piastek7[[#This Row],[mag mial przed]] &lt;$P$3, "-", "mial"), "orzech"),"kostka")</f>
        <v>kostka</v>
      </c>
      <c r="J87">
        <f>IF(piastek7[[#This Row],[Typ spalania]] = "kostka", piastek7[[#This Row],[mag koskta przed]]-$P$1, piastek7[[#This Row],[mag koskta przed]])</f>
        <v>14</v>
      </c>
      <c r="K87">
        <f>IF(piastek7[[#This Row],[Typ spalania]] = "orzech", piastek7[[#This Row],[mag orzech przed]]-$P$2, piastek7[[#This Row],[mag orzech przed]])</f>
        <v>126</v>
      </c>
      <c r="L87">
        <f>IF(piastek7[[#This Row],[Typ spalania]] = "mial", piastek7[[#This Row],[mag mial przed]]-$P$3, piastek7[[#This Row],[mag mial przed]])</f>
        <v>636</v>
      </c>
    </row>
    <row r="88" spans="1:12" x14ac:dyDescent="0.45">
      <c r="A88">
        <v>88</v>
      </c>
      <c r="B88">
        <v>125</v>
      </c>
      <c r="C88">
        <v>97</v>
      </c>
      <c r="D88">
        <f t="shared" si="1"/>
        <v>86</v>
      </c>
      <c r="E88" s="1">
        <v>42012</v>
      </c>
      <c r="F88">
        <f>J87+piastek7[[#This Row],[Ton kostak]]</f>
        <v>102</v>
      </c>
      <c r="G88">
        <f>K87+piastek7[[#This Row],[Ton orzech]]</f>
        <v>251</v>
      </c>
      <c r="H88">
        <f>L87+piastek7[[#This Row],[Ton mial]]</f>
        <v>733</v>
      </c>
      <c r="I88" t="str">
        <f>IF(piastek7[[#This Row],[mag koskta przed]] &lt; $P$1,IF(piastek7[[#This Row],[mag orzech przed]]&lt;$P$2, IF(piastek7[[#This Row],[mag mial przed]] &lt;$P$3, "-", "mial"), "orzech"),"kostka")</f>
        <v>mial</v>
      </c>
      <c r="J88">
        <f>IF(piastek7[[#This Row],[Typ spalania]] = "kostka", piastek7[[#This Row],[mag koskta przed]]-$P$1, piastek7[[#This Row],[mag koskta przed]])</f>
        <v>102</v>
      </c>
      <c r="K88">
        <f>IF(piastek7[[#This Row],[Typ spalania]] = "orzech", piastek7[[#This Row],[mag orzech przed]]-$P$2, piastek7[[#This Row],[mag orzech przed]])</f>
        <v>251</v>
      </c>
      <c r="L88">
        <f>IF(piastek7[[#This Row],[Typ spalania]] = "mial", piastek7[[#This Row],[mag mial przed]]-$P$3, piastek7[[#This Row],[mag mial przed]])</f>
        <v>413</v>
      </c>
    </row>
    <row r="89" spans="1:12" x14ac:dyDescent="0.45">
      <c r="A89">
        <v>83</v>
      </c>
      <c r="B89">
        <v>85</v>
      </c>
      <c r="C89">
        <v>99</v>
      </c>
      <c r="D89">
        <f t="shared" si="1"/>
        <v>87</v>
      </c>
      <c r="E89" s="1">
        <v>42013</v>
      </c>
      <c r="F89">
        <f>J88+piastek7[[#This Row],[Ton kostak]]</f>
        <v>185</v>
      </c>
      <c r="G89">
        <f>K88+piastek7[[#This Row],[Ton orzech]]</f>
        <v>336</v>
      </c>
      <c r="H89">
        <f>L88+piastek7[[#This Row],[Ton mial]]</f>
        <v>512</v>
      </c>
      <c r="I89" t="str">
        <f>IF(piastek7[[#This Row],[mag koskta przed]] &lt; $P$1,IF(piastek7[[#This Row],[mag orzech przed]]&lt;$P$2, IF(piastek7[[#This Row],[mag mial przed]] &lt;$P$3, "-", "mial"), "orzech"),"kostka")</f>
        <v>orzech</v>
      </c>
      <c r="J89">
        <f>IF(piastek7[[#This Row],[Typ spalania]] = "kostka", piastek7[[#This Row],[mag koskta przed]]-$P$1, piastek7[[#This Row],[mag koskta przed]])</f>
        <v>185</v>
      </c>
      <c r="K89">
        <f>IF(piastek7[[#This Row],[Typ spalania]] = "orzech", piastek7[[#This Row],[mag orzech przed]]-$P$2, piastek7[[#This Row],[mag orzech przed]])</f>
        <v>76</v>
      </c>
      <c r="L89">
        <f>IF(piastek7[[#This Row],[Typ spalania]] = "mial", piastek7[[#This Row],[mag mial przed]]-$P$3, piastek7[[#This Row],[mag mial przed]])</f>
        <v>512</v>
      </c>
    </row>
    <row r="90" spans="1:12" x14ac:dyDescent="0.45">
      <c r="A90">
        <v>139</v>
      </c>
      <c r="B90">
        <v>155</v>
      </c>
      <c r="C90">
        <v>11</v>
      </c>
      <c r="D90">
        <f t="shared" si="1"/>
        <v>88</v>
      </c>
      <c r="E90" s="1">
        <v>42014</v>
      </c>
      <c r="F90">
        <f>J89+piastek7[[#This Row],[Ton kostak]]</f>
        <v>324</v>
      </c>
      <c r="G90">
        <f>K89+piastek7[[#This Row],[Ton orzech]]</f>
        <v>231</v>
      </c>
      <c r="H90">
        <f>L89+piastek7[[#This Row],[Ton mial]]</f>
        <v>523</v>
      </c>
      <c r="I90" t="str">
        <f>IF(piastek7[[#This Row],[mag koskta przed]] &lt; $P$1,IF(piastek7[[#This Row],[mag orzech przed]]&lt;$P$2, IF(piastek7[[#This Row],[mag mial przed]] &lt;$P$3, "-", "mial"), "orzech"),"kostka")</f>
        <v>kostka</v>
      </c>
      <c r="J90">
        <f>IF(piastek7[[#This Row],[Typ spalania]] = "kostka", piastek7[[#This Row],[mag koskta przed]]-$P$1, piastek7[[#This Row],[mag koskta przed]])</f>
        <v>124</v>
      </c>
      <c r="K90">
        <f>IF(piastek7[[#This Row],[Typ spalania]] = "orzech", piastek7[[#This Row],[mag orzech przed]]-$P$2, piastek7[[#This Row],[mag orzech przed]])</f>
        <v>231</v>
      </c>
      <c r="L90">
        <f>IF(piastek7[[#This Row],[Typ spalania]] = "mial", piastek7[[#This Row],[mag mial przed]]-$P$3, piastek7[[#This Row],[mag mial przed]])</f>
        <v>523</v>
      </c>
    </row>
    <row r="91" spans="1:12" x14ac:dyDescent="0.45">
      <c r="A91">
        <v>82</v>
      </c>
      <c r="B91">
        <v>43</v>
      </c>
      <c r="C91">
        <v>93</v>
      </c>
      <c r="D91">
        <f t="shared" si="1"/>
        <v>89</v>
      </c>
      <c r="E91" s="1">
        <v>42015</v>
      </c>
      <c r="F91">
        <f>J90+piastek7[[#This Row],[Ton kostak]]</f>
        <v>206</v>
      </c>
      <c r="G91">
        <f>K90+piastek7[[#This Row],[Ton orzech]]</f>
        <v>274</v>
      </c>
      <c r="H91">
        <f>L90+piastek7[[#This Row],[Ton mial]]</f>
        <v>616</v>
      </c>
      <c r="I91" t="str">
        <f>IF(piastek7[[#This Row],[mag koskta przed]] &lt; $P$1,IF(piastek7[[#This Row],[mag orzech przed]]&lt;$P$2, IF(piastek7[[#This Row],[mag mial przed]] &lt;$P$3, "-", "mial"), "orzech"),"kostka")</f>
        <v>kostka</v>
      </c>
      <c r="J91">
        <f>IF(piastek7[[#This Row],[Typ spalania]] = "kostka", piastek7[[#This Row],[mag koskta przed]]-$P$1, piastek7[[#This Row],[mag koskta przed]])</f>
        <v>6</v>
      </c>
      <c r="K91">
        <f>IF(piastek7[[#This Row],[Typ spalania]] = "orzech", piastek7[[#This Row],[mag orzech przed]]-$P$2, piastek7[[#This Row],[mag orzech przed]])</f>
        <v>274</v>
      </c>
      <c r="L91">
        <f>IF(piastek7[[#This Row],[Typ spalania]] = "mial", piastek7[[#This Row],[mag mial przed]]-$P$3, piastek7[[#This Row],[mag mial przed]])</f>
        <v>616</v>
      </c>
    </row>
    <row r="92" spans="1:12" x14ac:dyDescent="0.45">
      <c r="A92">
        <v>23</v>
      </c>
      <c r="B92">
        <v>40</v>
      </c>
      <c r="C92">
        <v>83</v>
      </c>
      <c r="D92">
        <f t="shared" si="1"/>
        <v>90</v>
      </c>
      <c r="E92" s="1">
        <v>42016</v>
      </c>
      <c r="F92">
        <f>J91+piastek7[[#This Row],[Ton kostak]]</f>
        <v>29</v>
      </c>
      <c r="G92">
        <f>K91+piastek7[[#This Row],[Ton orzech]]</f>
        <v>314</v>
      </c>
      <c r="H92">
        <f>L91+piastek7[[#This Row],[Ton mial]]</f>
        <v>699</v>
      </c>
      <c r="I92" t="str">
        <f>IF(piastek7[[#This Row],[mag koskta przed]] &lt; $P$1,IF(piastek7[[#This Row],[mag orzech przed]]&lt;$P$2, IF(piastek7[[#This Row],[mag mial przed]] &lt;$P$3, "-", "mial"), "orzech"),"kostka")</f>
        <v>orzech</v>
      </c>
      <c r="J92">
        <f>IF(piastek7[[#This Row],[Typ spalania]] = "kostka", piastek7[[#This Row],[mag koskta przed]]-$P$1, piastek7[[#This Row],[mag koskta przed]])</f>
        <v>29</v>
      </c>
      <c r="K92">
        <f>IF(piastek7[[#This Row],[Typ spalania]] = "orzech", piastek7[[#This Row],[mag orzech przed]]-$P$2, piastek7[[#This Row],[mag orzech przed]])</f>
        <v>54</v>
      </c>
      <c r="L92">
        <f>IF(piastek7[[#This Row],[Typ spalania]] = "mial", piastek7[[#This Row],[mag mial przed]]-$P$3, piastek7[[#This Row],[mag mial przed]])</f>
        <v>699</v>
      </c>
    </row>
    <row r="93" spans="1:12" x14ac:dyDescent="0.45">
      <c r="A93">
        <v>118</v>
      </c>
      <c r="B93">
        <v>165</v>
      </c>
      <c r="C93">
        <v>56</v>
      </c>
      <c r="D93">
        <f t="shared" si="1"/>
        <v>91</v>
      </c>
      <c r="E93" s="1">
        <v>42017</v>
      </c>
      <c r="F93">
        <f>J92+piastek7[[#This Row],[Ton kostak]]</f>
        <v>147</v>
      </c>
      <c r="G93">
        <f>K92+piastek7[[#This Row],[Ton orzech]]</f>
        <v>219</v>
      </c>
      <c r="H93">
        <f>L92+piastek7[[#This Row],[Ton mial]]</f>
        <v>755</v>
      </c>
      <c r="I93" t="str">
        <f>IF(piastek7[[#This Row],[mag koskta przed]] &lt; $P$1,IF(piastek7[[#This Row],[mag orzech przed]]&lt;$P$2, IF(piastek7[[#This Row],[mag mial przed]] &lt;$P$3, "-", "mial"), "orzech"),"kostka")</f>
        <v>mial</v>
      </c>
      <c r="J93">
        <f>IF(piastek7[[#This Row],[Typ spalania]] = "kostka", piastek7[[#This Row],[mag koskta przed]]-$P$1, piastek7[[#This Row],[mag koskta przed]])</f>
        <v>147</v>
      </c>
      <c r="K93">
        <f>IF(piastek7[[#This Row],[Typ spalania]] = "orzech", piastek7[[#This Row],[mag orzech przed]]-$P$2, piastek7[[#This Row],[mag orzech przed]])</f>
        <v>219</v>
      </c>
      <c r="L93">
        <f>IF(piastek7[[#This Row],[Typ spalania]] = "mial", piastek7[[#This Row],[mag mial przed]]-$P$3, piastek7[[#This Row],[mag mial przed]])</f>
        <v>435</v>
      </c>
    </row>
    <row r="94" spans="1:12" x14ac:dyDescent="0.45">
      <c r="A94">
        <v>59</v>
      </c>
      <c r="B94">
        <v>35</v>
      </c>
      <c r="C94">
        <v>17</v>
      </c>
      <c r="D94">
        <f t="shared" si="1"/>
        <v>92</v>
      </c>
      <c r="E94" s="1">
        <v>42018</v>
      </c>
      <c r="F94">
        <f>J93+piastek7[[#This Row],[Ton kostak]]</f>
        <v>206</v>
      </c>
      <c r="G94">
        <f>K93+piastek7[[#This Row],[Ton orzech]]</f>
        <v>254</v>
      </c>
      <c r="H94">
        <f>L93+piastek7[[#This Row],[Ton mial]]</f>
        <v>452</v>
      </c>
      <c r="I94" t="str">
        <f>IF(piastek7[[#This Row],[mag koskta przed]] &lt; $P$1,IF(piastek7[[#This Row],[mag orzech przed]]&lt;$P$2, IF(piastek7[[#This Row],[mag mial przed]] &lt;$P$3, "-", "mial"), "orzech"),"kostka")</f>
        <v>kostka</v>
      </c>
      <c r="J94">
        <f>IF(piastek7[[#This Row],[Typ spalania]] = "kostka", piastek7[[#This Row],[mag koskta przed]]-$P$1, piastek7[[#This Row],[mag koskta przed]])</f>
        <v>6</v>
      </c>
      <c r="K94">
        <f>IF(piastek7[[#This Row],[Typ spalania]] = "orzech", piastek7[[#This Row],[mag orzech przed]]-$P$2, piastek7[[#This Row],[mag orzech przed]])</f>
        <v>254</v>
      </c>
      <c r="L94">
        <f>IF(piastek7[[#This Row],[Typ spalania]] = "mial", piastek7[[#This Row],[mag mial przed]]-$P$3, piastek7[[#This Row],[mag mial przed]])</f>
        <v>452</v>
      </c>
    </row>
    <row r="95" spans="1:12" x14ac:dyDescent="0.45">
      <c r="A95">
        <v>127</v>
      </c>
      <c r="B95">
        <v>58</v>
      </c>
      <c r="C95">
        <v>39</v>
      </c>
      <c r="D95">
        <f t="shared" si="1"/>
        <v>93</v>
      </c>
      <c r="E95" s="1">
        <v>42019</v>
      </c>
      <c r="F95">
        <f>J94+piastek7[[#This Row],[Ton kostak]]</f>
        <v>133</v>
      </c>
      <c r="G95">
        <f>K94+piastek7[[#This Row],[Ton orzech]]</f>
        <v>312</v>
      </c>
      <c r="H95">
        <f>L94+piastek7[[#This Row],[Ton mial]]</f>
        <v>491</v>
      </c>
      <c r="I95" t="str">
        <f>IF(piastek7[[#This Row],[mag koskta przed]] &lt; $P$1,IF(piastek7[[#This Row],[mag orzech przed]]&lt;$P$2, IF(piastek7[[#This Row],[mag mial przed]] &lt;$P$3, "-", "mial"), "orzech"),"kostka")</f>
        <v>orzech</v>
      </c>
      <c r="J95">
        <f>IF(piastek7[[#This Row],[Typ spalania]] = "kostka", piastek7[[#This Row],[mag koskta przed]]-$P$1, piastek7[[#This Row],[mag koskta przed]])</f>
        <v>133</v>
      </c>
      <c r="K95">
        <f>IF(piastek7[[#This Row],[Typ spalania]] = "orzech", piastek7[[#This Row],[mag orzech przed]]-$P$2, piastek7[[#This Row],[mag orzech przed]])</f>
        <v>52</v>
      </c>
      <c r="L95">
        <f>IF(piastek7[[#This Row],[Typ spalania]] = "mial", piastek7[[#This Row],[mag mial przed]]-$P$3, piastek7[[#This Row],[mag mial przed]])</f>
        <v>491</v>
      </c>
    </row>
    <row r="96" spans="1:12" x14ac:dyDescent="0.45">
      <c r="A96">
        <v>121</v>
      </c>
      <c r="B96">
        <v>175</v>
      </c>
      <c r="C96">
        <v>77</v>
      </c>
      <c r="D96">
        <f t="shared" si="1"/>
        <v>94</v>
      </c>
      <c r="E96" s="1">
        <v>42020</v>
      </c>
      <c r="F96">
        <f>J95+piastek7[[#This Row],[Ton kostak]]</f>
        <v>254</v>
      </c>
      <c r="G96">
        <f>K95+piastek7[[#This Row],[Ton orzech]]</f>
        <v>227</v>
      </c>
      <c r="H96">
        <f>L95+piastek7[[#This Row],[Ton mial]]</f>
        <v>568</v>
      </c>
      <c r="I96" t="str">
        <f>IF(piastek7[[#This Row],[mag koskta przed]] &lt; $P$1,IF(piastek7[[#This Row],[mag orzech przed]]&lt;$P$2, IF(piastek7[[#This Row],[mag mial przed]] &lt;$P$3, "-", "mial"), "orzech"),"kostka")</f>
        <v>kostka</v>
      </c>
      <c r="J96">
        <f>IF(piastek7[[#This Row],[Typ spalania]] = "kostka", piastek7[[#This Row],[mag koskta przed]]-$P$1, piastek7[[#This Row],[mag koskta przed]])</f>
        <v>54</v>
      </c>
      <c r="K96">
        <f>IF(piastek7[[#This Row],[Typ spalania]] = "orzech", piastek7[[#This Row],[mag orzech przed]]-$P$2, piastek7[[#This Row],[mag orzech przed]])</f>
        <v>227</v>
      </c>
      <c r="L96">
        <f>IF(piastek7[[#This Row],[Typ spalania]] = "mial", piastek7[[#This Row],[mag mial przed]]-$P$3, piastek7[[#This Row],[mag mial przed]])</f>
        <v>568</v>
      </c>
    </row>
    <row r="97" spans="1:12" x14ac:dyDescent="0.45">
      <c r="A97">
        <v>80</v>
      </c>
      <c r="B97">
        <v>101</v>
      </c>
      <c r="C97">
        <v>3</v>
      </c>
      <c r="D97">
        <f t="shared" si="1"/>
        <v>95</v>
      </c>
      <c r="E97" s="1">
        <v>42021</v>
      </c>
      <c r="F97">
        <f>J96+piastek7[[#This Row],[Ton kostak]]</f>
        <v>134</v>
      </c>
      <c r="G97">
        <f>K96+piastek7[[#This Row],[Ton orzech]]</f>
        <v>328</v>
      </c>
      <c r="H97">
        <f>L96+piastek7[[#This Row],[Ton mial]]</f>
        <v>571</v>
      </c>
      <c r="I97" t="str">
        <f>IF(piastek7[[#This Row],[mag koskta przed]] &lt; $P$1,IF(piastek7[[#This Row],[mag orzech przed]]&lt;$P$2, IF(piastek7[[#This Row],[mag mial przed]] &lt;$P$3, "-", "mial"), "orzech"),"kostka")</f>
        <v>orzech</v>
      </c>
      <c r="J97">
        <f>IF(piastek7[[#This Row],[Typ spalania]] = "kostka", piastek7[[#This Row],[mag koskta przed]]-$P$1, piastek7[[#This Row],[mag koskta przed]])</f>
        <v>134</v>
      </c>
      <c r="K97">
        <f>IF(piastek7[[#This Row],[Typ spalania]] = "orzech", piastek7[[#This Row],[mag orzech przed]]-$P$2, piastek7[[#This Row],[mag orzech przed]])</f>
        <v>68</v>
      </c>
      <c r="L97">
        <f>IF(piastek7[[#This Row],[Typ spalania]] = "mial", piastek7[[#This Row],[mag mial przed]]-$P$3, piastek7[[#This Row],[mag mial przed]])</f>
        <v>571</v>
      </c>
    </row>
    <row r="98" spans="1:12" x14ac:dyDescent="0.45">
      <c r="A98">
        <v>189</v>
      </c>
      <c r="B98">
        <v>161</v>
      </c>
      <c r="C98">
        <v>53</v>
      </c>
      <c r="D98">
        <f t="shared" si="1"/>
        <v>96</v>
      </c>
      <c r="E98" s="1">
        <v>42022</v>
      </c>
      <c r="F98">
        <f>J97+piastek7[[#This Row],[Ton kostak]]</f>
        <v>323</v>
      </c>
      <c r="G98">
        <f>K97+piastek7[[#This Row],[Ton orzech]]</f>
        <v>229</v>
      </c>
      <c r="H98">
        <f>L97+piastek7[[#This Row],[Ton mial]]</f>
        <v>624</v>
      </c>
      <c r="I98" t="str">
        <f>IF(piastek7[[#This Row],[mag koskta przed]] &lt; $P$1,IF(piastek7[[#This Row],[mag orzech przed]]&lt;$P$2, IF(piastek7[[#This Row],[mag mial przed]] &lt;$P$3, "-", "mial"), "orzech"),"kostka")</f>
        <v>kostka</v>
      </c>
      <c r="J98">
        <f>IF(piastek7[[#This Row],[Typ spalania]] = "kostka", piastek7[[#This Row],[mag koskta przed]]-$P$1, piastek7[[#This Row],[mag koskta przed]])</f>
        <v>123</v>
      </c>
      <c r="K98">
        <f>IF(piastek7[[#This Row],[Typ spalania]] = "orzech", piastek7[[#This Row],[mag orzech przed]]-$P$2, piastek7[[#This Row],[mag orzech przed]])</f>
        <v>229</v>
      </c>
      <c r="L98">
        <f>IF(piastek7[[#This Row],[Typ spalania]] = "mial", piastek7[[#This Row],[mag mial przed]]-$P$3, piastek7[[#This Row],[mag mial przed]])</f>
        <v>624</v>
      </c>
    </row>
    <row r="99" spans="1:12" x14ac:dyDescent="0.45">
      <c r="A99">
        <v>18</v>
      </c>
      <c r="B99">
        <v>61</v>
      </c>
      <c r="C99">
        <v>19</v>
      </c>
      <c r="D99">
        <f t="shared" si="1"/>
        <v>97</v>
      </c>
      <c r="E99" s="1">
        <v>42023</v>
      </c>
      <c r="F99">
        <f>J98+piastek7[[#This Row],[Ton kostak]]</f>
        <v>141</v>
      </c>
      <c r="G99">
        <f>K98+piastek7[[#This Row],[Ton orzech]]</f>
        <v>290</v>
      </c>
      <c r="H99">
        <f>L98+piastek7[[#This Row],[Ton mial]]</f>
        <v>643</v>
      </c>
      <c r="I99" t="str">
        <f>IF(piastek7[[#This Row],[mag koskta przed]] &lt; $P$1,IF(piastek7[[#This Row],[mag orzech przed]]&lt;$P$2, IF(piastek7[[#This Row],[mag mial przed]] &lt;$P$3, "-", "mial"), "orzech"),"kostka")</f>
        <v>orzech</v>
      </c>
      <c r="J99">
        <f>IF(piastek7[[#This Row],[Typ spalania]] = "kostka", piastek7[[#This Row],[mag koskta przed]]-$P$1, piastek7[[#This Row],[mag koskta przed]])</f>
        <v>141</v>
      </c>
      <c r="K99">
        <f>IF(piastek7[[#This Row],[Typ spalania]] = "orzech", piastek7[[#This Row],[mag orzech przed]]-$P$2, piastek7[[#This Row],[mag orzech przed]])</f>
        <v>30</v>
      </c>
      <c r="L99">
        <f>IF(piastek7[[#This Row],[Typ spalania]] = "mial", piastek7[[#This Row],[mag mial przed]]-$P$3, piastek7[[#This Row],[mag mial przed]])</f>
        <v>643</v>
      </c>
    </row>
    <row r="100" spans="1:12" x14ac:dyDescent="0.45">
      <c r="A100">
        <v>68</v>
      </c>
      <c r="B100">
        <v>127</v>
      </c>
      <c r="C100">
        <v>3</v>
      </c>
      <c r="D100">
        <f t="shared" si="1"/>
        <v>98</v>
      </c>
      <c r="E100" s="1">
        <v>42024</v>
      </c>
      <c r="F100">
        <f>J99+piastek7[[#This Row],[Ton kostak]]</f>
        <v>209</v>
      </c>
      <c r="G100">
        <f>K99+piastek7[[#This Row],[Ton orzech]]</f>
        <v>157</v>
      </c>
      <c r="H100">
        <f>L99+piastek7[[#This Row],[Ton mial]]</f>
        <v>646</v>
      </c>
      <c r="I100" t="str">
        <f>IF(piastek7[[#This Row],[mag koskta przed]] &lt; $P$1,IF(piastek7[[#This Row],[mag orzech przed]]&lt;$P$2, IF(piastek7[[#This Row],[mag mial przed]] &lt;$P$3, "-", "mial"), "orzech"),"kostka")</f>
        <v>kostka</v>
      </c>
      <c r="J100">
        <f>IF(piastek7[[#This Row],[Typ spalania]] = "kostka", piastek7[[#This Row],[mag koskta przed]]-$P$1, piastek7[[#This Row],[mag koskta przed]])</f>
        <v>9</v>
      </c>
      <c r="K100">
        <f>IF(piastek7[[#This Row],[Typ spalania]] = "orzech", piastek7[[#This Row],[mag orzech przed]]-$P$2, piastek7[[#This Row],[mag orzech przed]])</f>
        <v>157</v>
      </c>
      <c r="L100">
        <f>IF(piastek7[[#This Row],[Typ spalania]] = "mial", piastek7[[#This Row],[mag mial przed]]-$P$3, piastek7[[#This Row],[mag mial przed]])</f>
        <v>646</v>
      </c>
    </row>
    <row r="101" spans="1:12" x14ac:dyDescent="0.45">
      <c r="A101">
        <v>37</v>
      </c>
      <c r="B101">
        <v>112</v>
      </c>
      <c r="C101">
        <v>68</v>
      </c>
      <c r="D101">
        <f t="shared" si="1"/>
        <v>99</v>
      </c>
      <c r="E101" s="1">
        <v>42025</v>
      </c>
      <c r="F101">
        <f>J100+piastek7[[#This Row],[Ton kostak]]</f>
        <v>46</v>
      </c>
      <c r="G101">
        <f>K100+piastek7[[#This Row],[Ton orzech]]</f>
        <v>269</v>
      </c>
      <c r="H101">
        <f>L100+piastek7[[#This Row],[Ton mial]]</f>
        <v>714</v>
      </c>
      <c r="I101" t="str">
        <f>IF(piastek7[[#This Row],[mag koskta przed]] &lt; $P$1,IF(piastek7[[#This Row],[mag orzech przed]]&lt;$P$2, IF(piastek7[[#This Row],[mag mial przed]] &lt;$P$3, "-", "mial"), "orzech"),"kostka")</f>
        <v>orzech</v>
      </c>
      <c r="J101">
        <f>IF(piastek7[[#This Row],[Typ spalania]] = "kostka", piastek7[[#This Row],[mag koskta przed]]-$P$1, piastek7[[#This Row],[mag koskta przed]])</f>
        <v>46</v>
      </c>
      <c r="K101">
        <f>IF(piastek7[[#This Row],[Typ spalania]] = "orzech", piastek7[[#This Row],[mag orzech przed]]-$P$2, piastek7[[#This Row],[mag orzech przed]])</f>
        <v>9</v>
      </c>
      <c r="L101">
        <f>IF(piastek7[[#This Row],[Typ spalania]] = "mial", piastek7[[#This Row],[mag mial przed]]-$P$3, piastek7[[#This Row],[mag mial przed]])</f>
        <v>714</v>
      </c>
    </row>
    <row r="102" spans="1:12" x14ac:dyDescent="0.45">
      <c r="A102">
        <v>40</v>
      </c>
      <c r="B102">
        <v>140</v>
      </c>
      <c r="C102">
        <v>15</v>
      </c>
      <c r="D102">
        <f t="shared" si="1"/>
        <v>100</v>
      </c>
      <c r="E102" s="1">
        <v>42026</v>
      </c>
      <c r="F102">
        <f>J101+piastek7[[#This Row],[Ton kostak]]</f>
        <v>86</v>
      </c>
      <c r="G102">
        <f>K101+piastek7[[#This Row],[Ton orzech]]</f>
        <v>149</v>
      </c>
      <c r="H102">
        <f>L101+piastek7[[#This Row],[Ton mial]]</f>
        <v>729</v>
      </c>
      <c r="I102" t="str">
        <f>IF(piastek7[[#This Row],[mag koskta przed]] &lt; $P$1,IF(piastek7[[#This Row],[mag orzech przed]]&lt;$P$2, IF(piastek7[[#This Row],[mag mial przed]] &lt;$P$3, "-", "mial"), "orzech"),"kostka")</f>
        <v>mial</v>
      </c>
      <c r="J102">
        <f>IF(piastek7[[#This Row],[Typ spalania]] = "kostka", piastek7[[#This Row],[mag koskta przed]]-$P$1, piastek7[[#This Row],[mag koskta przed]])</f>
        <v>86</v>
      </c>
      <c r="K102">
        <f>IF(piastek7[[#This Row],[Typ spalania]] = "orzech", piastek7[[#This Row],[mag orzech przed]]-$P$2, piastek7[[#This Row],[mag orzech przed]])</f>
        <v>149</v>
      </c>
      <c r="L102">
        <f>IF(piastek7[[#This Row],[Typ spalania]] = "mial", piastek7[[#This Row],[mag mial przed]]-$P$3, piastek7[[#This Row],[mag mial przed]])</f>
        <v>409</v>
      </c>
    </row>
    <row r="103" spans="1:12" x14ac:dyDescent="0.45">
      <c r="A103">
        <v>189</v>
      </c>
      <c r="B103">
        <v>87</v>
      </c>
      <c r="C103">
        <v>64</v>
      </c>
      <c r="D103">
        <f t="shared" si="1"/>
        <v>101</v>
      </c>
      <c r="E103" s="1">
        <v>42027</v>
      </c>
      <c r="F103">
        <f>J102+piastek7[[#This Row],[Ton kostak]]</f>
        <v>275</v>
      </c>
      <c r="G103">
        <f>K102+piastek7[[#This Row],[Ton orzech]]</f>
        <v>236</v>
      </c>
      <c r="H103">
        <f>L102+piastek7[[#This Row],[Ton mial]]</f>
        <v>473</v>
      </c>
      <c r="I103" t="str">
        <f>IF(piastek7[[#This Row],[mag koskta przed]] &lt; $P$1,IF(piastek7[[#This Row],[mag orzech przed]]&lt;$P$2, IF(piastek7[[#This Row],[mag mial przed]] &lt;$P$3, "-", "mial"), "orzech"),"kostka")</f>
        <v>kostka</v>
      </c>
      <c r="J103">
        <f>IF(piastek7[[#This Row],[Typ spalania]] = "kostka", piastek7[[#This Row],[mag koskta przed]]-$P$1, piastek7[[#This Row],[mag koskta przed]])</f>
        <v>75</v>
      </c>
      <c r="K103">
        <f>IF(piastek7[[#This Row],[Typ spalania]] = "orzech", piastek7[[#This Row],[mag orzech przed]]-$P$2, piastek7[[#This Row],[mag orzech przed]])</f>
        <v>236</v>
      </c>
      <c r="L103">
        <f>IF(piastek7[[#This Row],[Typ spalania]] = "mial", piastek7[[#This Row],[mag mial przed]]-$P$3, piastek7[[#This Row],[mag mial przed]])</f>
        <v>473</v>
      </c>
    </row>
    <row r="104" spans="1:12" x14ac:dyDescent="0.45">
      <c r="A104">
        <v>145</v>
      </c>
      <c r="B104">
        <v>18</v>
      </c>
      <c r="C104">
        <v>1</v>
      </c>
      <c r="D104">
        <f t="shared" si="1"/>
        <v>102</v>
      </c>
      <c r="E104" s="1">
        <v>42028</v>
      </c>
      <c r="F104">
        <f>J103+piastek7[[#This Row],[Ton kostak]]</f>
        <v>220</v>
      </c>
      <c r="G104">
        <f>K103+piastek7[[#This Row],[Ton orzech]]</f>
        <v>254</v>
      </c>
      <c r="H104">
        <f>L103+piastek7[[#This Row],[Ton mial]]</f>
        <v>474</v>
      </c>
      <c r="I104" t="str">
        <f>IF(piastek7[[#This Row],[mag koskta przed]] &lt; $P$1,IF(piastek7[[#This Row],[mag orzech przed]]&lt;$P$2, IF(piastek7[[#This Row],[mag mial przed]] &lt;$P$3, "-", "mial"), "orzech"),"kostka")</f>
        <v>kostka</v>
      </c>
      <c r="J104">
        <f>IF(piastek7[[#This Row],[Typ spalania]] = "kostka", piastek7[[#This Row],[mag koskta przed]]-$P$1, piastek7[[#This Row],[mag koskta przed]])</f>
        <v>20</v>
      </c>
      <c r="K104">
        <f>IF(piastek7[[#This Row],[Typ spalania]] = "orzech", piastek7[[#This Row],[mag orzech przed]]-$P$2, piastek7[[#This Row],[mag orzech przed]])</f>
        <v>254</v>
      </c>
      <c r="L104">
        <f>IF(piastek7[[#This Row],[Typ spalania]] = "mial", piastek7[[#This Row],[mag mial przed]]-$P$3, piastek7[[#This Row],[mag mial przed]])</f>
        <v>474</v>
      </c>
    </row>
    <row r="105" spans="1:12" x14ac:dyDescent="0.45">
      <c r="A105">
        <v>148</v>
      </c>
      <c r="B105">
        <v>27</v>
      </c>
      <c r="C105">
        <v>13</v>
      </c>
      <c r="D105">
        <f t="shared" si="1"/>
        <v>103</v>
      </c>
      <c r="E105" s="1">
        <v>42029</v>
      </c>
      <c r="F105">
        <f>J104+piastek7[[#This Row],[Ton kostak]]</f>
        <v>168</v>
      </c>
      <c r="G105">
        <f>K104+piastek7[[#This Row],[Ton orzech]]</f>
        <v>281</v>
      </c>
      <c r="H105">
        <f>L104+piastek7[[#This Row],[Ton mial]]</f>
        <v>487</v>
      </c>
      <c r="I105" t="str">
        <f>IF(piastek7[[#This Row],[mag koskta przed]] &lt; $P$1,IF(piastek7[[#This Row],[mag orzech przed]]&lt;$P$2, IF(piastek7[[#This Row],[mag mial przed]] &lt;$P$3, "-", "mial"), "orzech"),"kostka")</f>
        <v>orzech</v>
      </c>
      <c r="J105">
        <f>IF(piastek7[[#This Row],[Typ spalania]] = "kostka", piastek7[[#This Row],[mag koskta przed]]-$P$1, piastek7[[#This Row],[mag koskta przed]])</f>
        <v>168</v>
      </c>
      <c r="K105">
        <f>IF(piastek7[[#This Row],[Typ spalania]] = "orzech", piastek7[[#This Row],[mag orzech przed]]-$P$2, piastek7[[#This Row],[mag orzech przed]])</f>
        <v>21</v>
      </c>
      <c r="L105">
        <f>IF(piastek7[[#This Row],[Typ spalania]] = "mial", piastek7[[#This Row],[mag mial przed]]-$P$3, piastek7[[#This Row],[mag mial przed]])</f>
        <v>487</v>
      </c>
    </row>
    <row r="106" spans="1:12" x14ac:dyDescent="0.45">
      <c r="A106">
        <v>127</v>
      </c>
      <c r="B106">
        <v>161</v>
      </c>
      <c r="C106">
        <v>31</v>
      </c>
      <c r="D106">
        <f t="shared" si="1"/>
        <v>104</v>
      </c>
      <c r="E106" s="1">
        <v>42030</v>
      </c>
      <c r="F106">
        <f>J105+piastek7[[#This Row],[Ton kostak]]</f>
        <v>295</v>
      </c>
      <c r="G106">
        <f>K105+piastek7[[#This Row],[Ton orzech]]</f>
        <v>182</v>
      </c>
      <c r="H106">
        <f>L105+piastek7[[#This Row],[Ton mial]]</f>
        <v>518</v>
      </c>
      <c r="I106" t="str">
        <f>IF(piastek7[[#This Row],[mag koskta przed]] &lt; $P$1,IF(piastek7[[#This Row],[mag orzech przed]]&lt;$P$2, IF(piastek7[[#This Row],[mag mial przed]] &lt;$P$3, "-", "mial"), "orzech"),"kostka")</f>
        <v>kostka</v>
      </c>
      <c r="J106">
        <f>IF(piastek7[[#This Row],[Typ spalania]] = "kostka", piastek7[[#This Row],[mag koskta przed]]-$P$1, piastek7[[#This Row],[mag koskta przed]])</f>
        <v>95</v>
      </c>
      <c r="K106">
        <f>IF(piastek7[[#This Row],[Typ spalania]] = "orzech", piastek7[[#This Row],[mag orzech przed]]-$P$2, piastek7[[#This Row],[mag orzech przed]])</f>
        <v>182</v>
      </c>
      <c r="L106">
        <f>IF(piastek7[[#This Row],[Typ spalania]] = "mial", piastek7[[#This Row],[mag mial przed]]-$P$3, piastek7[[#This Row],[mag mial przed]])</f>
        <v>518</v>
      </c>
    </row>
    <row r="107" spans="1:12" x14ac:dyDescent="0.45">
      <c r="A107">
        <v>131</v>
      </c>
      <c r="B107">
        <v>1</v>
      </c>
      <c r="C107">
        <v>98</v>
      </c>
      <c r="D107">
        <f t="shared" si="1"/>
        <v>105</v>
      </c>
      <c r="E107" s="1">
        <v>42031</v>
      </c>
      <c r="F107">
        <f>J106+piastek7[[#This Row],[Ton kostak]]</f>
        <v>226</v>
      </c>
      <c r="G107">
        <f>K106+piastek7[[#This Row],[Ton orzech]]</f>
        <v>183</v>
      </c>
      <c r="H107">
        <f>L106+piastek7[[#This Row],[Ton mial]]</f>
        <v>616</v>
      </c>
      <c r="I107" t="str">
        <f>IF(piastek7[[#This Row],[mag koskta przed]] &lt; $P$1,IF(piastek7[[#This Row],[mag orzech przed]]&lt;$P$2, IF(piastek7[[#This Row],[mag mial przed]] &lt;$P$3, "-", "mial"), "orzech"),"kostka")</f>
        <v>kostka</v>
      </c>
      <c r="J107">
        <f>IF(piastek7[[#This Row],[Typ spalania]] = "kostka", piastek7[[#This Row],[mag koskta przed]]-$P$1, piastek7[[#This Row],[mag koskta przed]])</f>
        <v>26</v>
      </c>
      <c r="K107">
        <f>IF(piastek7[[#This Row],[Typ spalania]] = "orzech", piastek7[[#This Row],[mag orzech przed]]-$P$2, piastek7[[#This Row],[mag orzech przed]])</f>
        <v>183</v>
      </c>
      <c r="L107">
        <f>IF(piastek7[[#This Row],[Typ spalania]] = "mial", piastek7[[#This Row],[mag mial przed]]-$P$3, piastek7[[#This Row],[mag mial przed]])</f>
        <v>616</v>
      </c>
    </row>
    <row r="108" spans="1:12" x14ac:dyDescent="0.45">
      <c r="A108">
        <v>142</v>
      </c>
      <c r="B108">
        <v>131</v>
      </c>
      <c r="C108">
        <v>62</v>
      </c>
      <c r="D108">
        <f t="shared" si="1"/>
        <v>106</v>
      </c>
      <c r="E108" s="1">
        <v>42032</v>
      </c>
      <c r="F108">
        <f>J107+piastek7[[#This Row],[Ton kostak]]</f>
        <v>168</v>
      </c>
      <c r="G108">
        <f>K107+piastek7[[#This Row],[Ton orzech]]</f>
        <v>314</v>
      </c>
      <c r="H108">
        <f>L107+piastek7[[#This Row],[Ton mial]]</f>
        <v>678</v>
      </c>
      <c r="I108" t="str">
        <f>IF(piastek7[[#This Row],[mag koskta przed]] &lt; $P$1,IF(piastek7[[#This Row],[mag orzech przed]]&lt;$P$2, IF(piastek7[[#This Row],[mag mial przed]] &lt;$P$3, "-", "mial"), "orzech"),"kostka")</f>
        <v>orzech</v>
      </c>
      <c r="J108">
        <f>IF(piastek7[[#This Row],[Typ spalania]] = "kostka", piastek7[[#This Row],[mag koskta przed]]-$P$1, piastek7[[#This Row],[mag koskta przed]])</f>
        <v>168</v>
      </c>
      <c r="K108">
        <f>IF(piastek7[[#This Row],[Typ spalania]] = "orzech", piastek7[[#This Row],[mag orzech przed]]-$P$2, piastek7[[#This Row],[mag orzech przed]])</f>
        <v>54</v>
      </c>
      <c r="L108">
        <f>IF(piastek7[[#This Row],[Typ spalania]] = "mial", piastek7[[#This Row],[mag mial przed]]-$P$3, piastek7[[#This Row],[mag mial przed]])</f>
        <v>678</v>
      </c>
    </row>
    <row r="109" spans="1:12" x14ac:dyDescent="0.45">
      <c r="A109">
        <v>121</v>
      </c>
      <c r="B109">
        <v>150</v>
      </c>
      <c r="C109">
        <v>25</v>
      </c>
      <c r="D109">
        <f t="shared" si="1"/>
        <v>107</v>
      </c>
      <c r="E109" s="1">
        <v>42033</v>
      </c>
      <c r="F109">
        <f>J108+piastek7[[#This Row],[Ton kostak]]</f>
        <v>289</v>
      </c>
      <c r="G109">
        <f>K108+piastek7[[#This Row],[Ton orzech]]</f>
        <v>204</v>
      </c>
      <c r="H109">
        <f>L108+piastek7[[#This Row],[Ton mial]]</f>
        <v>703</v>
      </c>
      <c r="I109" t="str">
        <f>IF(piastek7[[#This Row],[mag koskta przed]] &lt; $P$1,IF(piastek7[[#This Row],[mag orzech przed]]&lt;$P$2, IF(piastek7[[#This Row],[mag mial przed]] &lt;$P$3, "-", "mial"), "orzech"),"kostka")</f>
        <v>kostka</v>
      </c>
      <c r="J109">
        <f>IF(piastek7[[#This Row],[Typ spalania]] = "kostka", piastek7[[#This Row],[mag koskta przed]]-$P$1, piastek7[[#This Row],[mag koskta przed]])</f>
        <v>89</v>
      </c>
      <c r="K109">
        <f>IF(piastek7[[#This Row],[Typ spalania]] = "orzech", piastek7[[#This Row],[mag orzech przed]]-$P$2, piastek7[[#This Row],[mag orzech przed]])</f>
        <v>204</v>
      </c>
      <c r="L109">
        <f>IF(piastek7[[#This Row],[Typ spalania]] = "mial", piastek7[[#This Row],[mag mial przed]]-$P$3, piastek7[[#This Row],[mag mial przed]])</f>
        <v>703</v>
      </c>
    </row>
    <row r="110" spans="1:12" x14ac:dyDescent="0.45">
      <c r="A110">
        <v>33</v>
      </c>
      <c r="B110">
        <v>113</v>
      </c>
      <c r="C110">
        <v>62</v>
      </c>
      <c r="D110">
        <f t="shared" si="1"/>
        <v>108</v>
      </c>
      <c r="E110" s="1">
        <v>42034</v>
      </c>
      <c r="F110">
        <f>J109+piastek7[[#This Row],[Ton kostak]]</f>
        <v>122</v>
      </c>
      <c r="G110">
        <f>K109+piastek7[[#This Row],[Ton orzech]]</f>
        <v>317</v>
      </c>
      <c r="H110">
        <f>L109+piastek7[[#This Row],[Ton mial]]</f>
        <v>765</v>
      </c>
      <c r="I110" t="str">
        <f>IF(piastek7[[#This Row],[mag koskta przed]] &lt; $P$1,IF(piastek7[[#This Row],[mag orzech przed]]&lt;$P$2, IF(piastek7[[#This Row],[mag mial przed]] &lt;$P$3, "-", "mial"), "orzech"),"kostka")</f>
        <v>orzech</v>
      </c>
      <c r="J110">
        <f>IF(piastek7[[#This Row],[Typ spalania]] = "kostka", piastek7[[#This Row],[mag koskta przed]]-$P$1, piastek7[[#This Row],[mag koskta przed]])</f>
        <v>122</v>
      </c>
      <c r="K110">
        <f>IF(piastek7[[#This Row],[Typ spalania]] = "orzech", piastek7[[#This Row],[mag orzech przed]]-$P$2, piastek7[[#This Row],[mag orzech przed]])</f>
        <v>57</v>
      </c>
      <c r="L110">
        <f>IF(piastek7[[#This Row],[Typ spalania]] = "mial", piastek7[[#This Row],[mag mial przed]]-$P$3, piastek7[[#This Row],[mag mial przed]])</f>
        <v>765</v>
      </c>
    </row>
    <row r="111" spans="1:12" x14ac:dyDescent="0.45">
      <c r="A111">
        <v>142</v>
      </c>
      <c r="B111">
        <v>44</v>
      </c>
      <c r="C111">
        <v>92</v>
      </c>
      <c r="D111">
        <f t="shared" si="1"/>
        <v>109</v>
      </c>
      <c r="E111" s="1">
        <v>42035</v>
      </c>
      <c r="F111">
        <f>J110+piastek7[[#This Row],[Ton kostak]]</f>
        <v>264</v>
      </c>
      <c r="G111">
        <f>K110+piastek7[[#This Row],[Ton orzech]]</f>
        <v>101</v>
      </c>
      <c r="H111">
        <f>L110+piastek7[[#This Row],[Ton mial]]</f>
        <v>857</v>
      </c>
      <c r="I111" t="str">
        <f>IF(piastek7[[#This Row],[mag koskta przed]] &lt; $P$1,IF(piastek7[[#This Row],[mag orzech przed]]&lt;$P$2, IF(piastek7[[#This Row],[mag mial przed]] &lt;$P$3, "-", "mial"), "orzech"),"kostka")</f>
        <v>kostka</v>
      </c>
      <c r="J111">
        <f>IF(piastek7[[#This Row],[Typ spalania]] = "kostka", piastek7[[#This Row],[mag koskta przed]]-$P$1, piastek7[[#This Row],[mag koskta przed]])</f>
        <v>64</v>
      </c>
      <c r="K111">
        <f>IF(piastek7[[#This Row],[Typ spalania]] = "orzech", piastek7[[#This Row],[mag orzech przed]]-$P$2, piastek7[[#This Row],[mag orzech przed]])</f>
        <v>101</v>
      </c>
      <c r="L111">
        <f>IF(piastek7[[#This Row],[Typ spalania]] = "mial", piastek7[[#This Row],[mag mial przed]]-$P$3, piastek7[[#This Row],[mag mial przed]])</f>
        <v>857</v>
      </c>
    </row>
    <row r="112" spans="1:12" x14ac:dyDescent="0.45">
      <c r="A112">
        <v>119</v>
      </c>
      <c r="B112">
        <v>167</v>
      </c>
      <c r="C112">
        <v>64</v>
      </c>
      <c r="D112">
        <f t="shared" si="1"/>
        <v>110</v>
      </c>
      <c r="E112" s="1">
        <v>42036</v>
      </c>
      <c r="F112">
        <f>J111+piastek7[[#This Row],[Ton kostak]]</f>
        <v>183</v>
      </c>
      <c r="G112">
        <f>K111+piastek7[[#This Row],[Ton orzech]]</f>
        <v>268</v>
      </c>
      <c r="H112">
        <f>L111+piastek7[[#This Row],[Ton mial]]</f>
        <v>921</v>
      </c>
      <c r="I112" t="str">
        <f>IF(piastek7[[#This Row],[mag koskta przed]] &lt; $P$1,IF(piastek7[[#This Row],[mag orzech przed]]&lt;$P$2, IF(piastek7[[#This Row],[mag mial przed]] &lt;$P$3, "-", "mial"), "orzech"),"kostka")</f>
        <v>orzech</v>
      </c>
      <c r="J112">
        <f>IF(piastek7[[#This Row],[Typ spalania]] = "kostka", piastek7[[#This Row],[mag koskta przed]]-$P$1, piastek7[[#This Row],[mag koskta przed]])</f>
        <v>183</v>
      </c>
      <c r="K112">
        <f>IF(piastek7[[#This Row],[Typ spalania]] = "orzech", piastek7[[#This Row],[mag orzech przed]]-$P$2, piastek7[[#This Row],[mag orzech przed]])</f>
        <v>8</v>
      </c>
      <c r="L112">
        <f>IF(piastek7[[#This Row],[Typ spalania]] = "mial", piastek7[[#This Row],[mag mial przed]]-$P$3, piastek7[[#This Row],[mag mial przed]])</f>
        <v>921</v>
      </c>
    </row>
    <row r="113" spans="1:12" x14ac:dyDescent="0.45">
      <c r="A113">
        <v>54</v>
      </c>
      <c r="B113">
        <v>109</v>
      </c>
      <c r="C113">
        <v>65</v>
      </c>
      <c r="D113">
        <f t="shared" si="1"/>
        <v>111</v>
      </c>
      <c r="E113" s="1">
        <v>42037</v>
      </c>
      <c r="F113">
        <f>J112+piastek7[[#This Row],[Ton kostak]]</f>
        <v>237</v>
      </c>
      <c r="G113">
        <f>K112+piastek7[[#This Row],[Ton orzech]]</f>
        <v>117</v>
      </c>
      <c r="H113">
        <f>L112+piastek7[[#This Row],[Ton mial]]</f>
        <v>986</v>
      </c>
      <c r="I113" t="str">
        <f>IF(piastek7[[#This Row],[mag koskta przed]] &lt; $P$1,IF(piastek7[[#This Row],[mag orzech przed]]&lt;$P$2, IF(piastek7[[#This Row],[mag mial przed]] &lt;$P$3, "-", "mial"), "orzech"),"kostka")</f>
        <v>kostka</v>
      </c>
      <c r="J113">
        <f>IF(piastek7[[#This Row],[Typ spalania]] = "kostka", piastek7[[#This Row],[mag koskta przed]]-$P$1, piastek7[[#This Row],[mag koskta przed]])</f>
        <v>37</v>
      </c>
      <c r="K113">
        <f>IF(piastek7[[#This Row],[Typ spalania]] = "orzech", piastek7[[#This Row],[mag orzech przed]]-$P$2, piastek7[[#This Row],[mag orzech przed]])</f>
        <v>117</v>
      </c>
      <c r="L113">
        <f>IF(piastek7[[#This Row],[Typ spalania]] = "mial", piastek7[[#This Row],[mag mial przed]]-$P$3, piastek7[[#This Row],[mag mial przed]])</f>
        <v>986</v>
      </c>
    </row>
    <row r="114" spans="1:12" x14ac:dyDescent="0.45">
      <c r="A114">
        <v>53</v>
      </c>
      <c r="B114">
        <v>94</v>
      </c>
      <c r="C114">
        <v>43</v>
      </c>
      <c r="D114">
        <f t="shared" si="1"/>
        <v>112</v>
      </c>
      <c r="E114" s="1">
        <v>42038</v>
      </c>
      <c r="F114">
        <f>J113+piastek7[[#This Row],[Ton kostak]]</f>
        <v>90</v>
      </c>
      <c r="G114">
        <f>K113+piastek7[[#This Row],[Ton orzech]]</f>
        <v>211</v>
      </c>
      <c r="H114">
        <f>L113+piastek7[[#This Row],[Ton mial]]</f>
        <v>1029</v>
      </c>
      <c r="I114" t="str">
        <f>IF(piastek7[[#This Row],[mag koskta przed]] &lt; $P$1,IF(piastek7[[#This Row],[mag orzech przed]]&lt;$P$2, IF(piastek7[[#This Row],[mag mial przed]] &lt;$P$3, "-", "mial"), "orzech"),"kostka")</f>
        <v>mial</v>
      </c>
      <c r="J114">
        <f>IF(piastek7[[#This Row],[Typ spalania]] = "kostka", piastek7[[#This Row],[mag koskta przed]]-$P$1, piastek7[[#This Row],[mag koskta przed]])</f>
        <v>90</v>
      </c>
      <c r="K114">
        <f>IF(piastek7[[#This Row],[Typ spalania]] = "orzech", piastek7[[#This Row],[mag orzech przed]]-$P$2, piastek7[[#This Row],[mag orzech przed]])</f>
        <v>211</v>
      </c>
      <c r="L114">
        <f>IF(piastek7[[#This Row],[Typ spalania]] = "mial", piastek7[[#This Row],[mag mial przed]]-$P$3, piastek7[[#This Row],[mag mial przed]])</f>
        <v>709</v>
      </c>
    </row>
    <row r="115" spans="1:12" x14ac:dyDescent="0.45">
      <c r="A115">
        <v>165</v>
      </c>
      <c r="B115">
        <v>101</v>
      </c>
      <c r="C115">
        <v>8</v>
      </c>
      <c r="D115">
        <f t="shared" si="1"/>
        <v>113</v>
      </c>
      <c r="E115" s="1">
        <v>42039</v>
      </c>
      <c r="F115">
        <f>J114+piastek7[[#This Row],[Ton kostak]]</f>
        <v>255</v>
      </c>
      <c r="G115">
        <f>K114+piastek7[[#This Row],[Ton orzech]]</f>
        <v>312</v>
      </c>
      <c r="H115">
        <f>L114+piastek7[[#This Row],[Ton mial]]</f>
        <v>717</v>
      </c>
      <c r="I115" t="str">
        <f>IF(piastek7[[#This Row],[mag koskta przed]] &lt; $P$1,IF(piastek7[[#This Row],[mag orzech przed]]&lt;$P$2, IF(piastek7[[#This Row],[mag mial przed]] &lt;$P$3, "-", "mial"), "orzech"),"kostka")</f>
        <v>kostka</v>
      </c>
      <c r="J115">
        <f>IF(piastek7[[#This Row],[Typ spalania]] = "kostka", piastek7[[#This Row],[mag koskta przed]]-$P$1, piastek7[[#This Row],[mag koskta przed]])</f>
        <v>55</v>
      </c>
      <c r="K115">
        <f>IF(piastek7[[#This Row],[Typ spalania]] = "orzech", piastek7[[#This Row],[mag orzech przed]]-$P$2, piastek7[[#This Row],[mag orzech przed]])</f>
        <v>312</v>
      </c>
      <c r="L115">
        <f>IF(piastek7[[#This Row],[Typ spalania]] = "mial", piastek7[[#This Row],[mag mial przed]]-$P$3, piastek7[[#This Row],[mag mial przed]])</f>
        <v>717</v>
      </c>
    </row>
    <row r="116" spans="1:12" x14ac:dyDescent="0.45">
      <c r="A116">
        <v>159</v>
      </c>
      <c r="B116">
        <v>68</v>
      </c>
      <c r="C116">
        <v>96</v>
      </c>
      <c r="D116">
        <f t="shared" si="1"/>
        <v>114</v>
      </c>
      <c r="E116" s="1">
        <v>42040</v>
      </c>
      <c r="F116">
        <f>J115+piastek7[[#This Row],[Ton kostak]]</f>
        <v>214</v>
      </c>
      <c r="G116">
        <f>K115+piastek7[[#This Row],[Ton orzech]]</f>
        <v>380</v>
      </c>
      <c r="H116">
        <f>L115+piastek7[[#This Row],[Ton mial]]</f>
        <v>813</v>
      </c>
      <c r="I116" t="str">
        <f>IF(piastek7[[#This Row],[mag koskta przed]] &lt; $P$1,IF(piastek7[[#This Row],[mag orzech przed]]&lt;$P$2, IF(piastek7[[#This Row],[mag mial przed]] &lt;$P$3, "-", "mial"), "orzech"),"kostka")</f>
        <v>kostka</v>
      </c>
      <c r="J116">
        <f>IF(piastek7[[#This Row],[Typ spalania]] = "kostka", piastek7[[#This Row],[mag koskta przed]]-$P$1, piastek7[[#This Row],[mag koskta przed]])</f>
        <v>14</v>
      </c>
      <c r="K116">
        <f>IF(piastek7[[#This Row],[Typ spalania]] = "orzech", piastek7[[#This Row],[mag orzech przed]]-$P$2, piastek7[[#This Row],[mag orzech przed]])</f>
        <v>380</v>
      </c>
      <c r="L116">
        <f>IF(piastek7[[#This Row],[Typ spalania]] = "mial", piastek7[[#This Row],[mag mial przed]]-$P$3, piastek7[[#This Row],[mag mial przed]])</f>
        <v>813</v>
      </c>
    </row>
    <row r="117" spans="1:12" x14ac:dyDescent="0.45">
      <c r="A117">
        <v>79</v>
      </c>
      <c r="B117">
        <v>119</v>
      </c>
      <c r="C117">
        <v>35</v>
      </c>
      <c r="D117">
        <f t="shared" si="1"/>
        <v>115</v>
      </c>
      <c r="E117" s="1">
        <v>42041</v>
      </c>
      <c r="F117">
        <f>J116+piastek7[[#This Row],[Ton kostak]]</f>
        <v>93</v>
      </c>
      <c r="G117">
        <f>K116+piastek7[[#This Row],[Ton orzech]]</f>
        <v>499</v>
      </c>
      <c r="H117">
        <f>L116+piastek7[[#This Row],[Ton mial]]</f>
        <v>848</v>
      </c>
      <c r="I117" t="str">
        <f>IF(piastek7[[#This Row],[mag koskta przed]] &lt; $P$1,IF(piastek7[[#This Row],[mag orzech przed]]&lt;$P$2, IF(piastek7[[#This Row],[mag mial przed]] &lt;$P$3, "-", "mial"), "orzech"),"kostka")</f>
        <v>orzech</v>
      </c>
      <c r="J117">
        <f>IF(piastek7[[#This Row],[Typ spalania]] = "kostka", piastek7[[#This Row],[mag koskta przed]]-$P$1, piastek7[[#This Row],[mag koskta przed]])</f>
        <v>93</v>
      </c>
      <c r="K117">
        <f>IF(piastek7[[#This Row],[Typ spalania]] = "orzech", piastek7[[#This Row],[mag orzech przed]]-$P$2, piastek7[[#This Row],[mag orzech przed]])</f>
        <v>239</v>
      </c>
      <c r="L117">
        <f>IF(piastek7[[#This Row],[Typ spalania]] = "mial", piastek7[[#This Row],[mag mial przed]]-$P$3, piastek7[[#This Row],[mag mial przed]])</f>
        <v>848</v>
      </c>
    </row>
    <row r="118" spans="1:12" x14ac:dyDescent="0.45">
      <c r="A118">
        <v>128</v>
      </c>
      <c r="B118">
        <v>148</v>
      </c>
      <c r="C118">
        <v>77</v>
      </c>
      <c r="D118">
        <f t="shared" si="1"/>
        <v>116</v>
      </c>
      <c r="E118" s="1">
        <v>42042</v>
      </c>
      <c r="F118">
        <f>J117+piastek7[[#This Row],[Ton kostak]]</f>
        <v>221</v>
      </c>
      <c r="G118">
        <f>K117+piastek7[[#This Row],[Ton orzech]]</f>
        <v>387</v>
      </c>
      <c r="H118">
        <f>L117+piastek7[[#This Row],[Ton mial]]</f>
        <v>925</v>
      </c>
      <c r="I118" t="str">
        <f>IF(piastek7[[#This Row],[mag koskta przed]] &lt; $P$1,IF(piastek7[[#This Row],[mag orzech przed]]&lt;$P$2, IF(piastek7[[#This Row],[mag mial przed]] &lt;$P$3, "-", "mial"), "orzech"),"kostka")</f>
        <v>kostka</v>
      </c>
      <c r="J118">
        <f>IF(piastek7[[#This Row],[Typ spalania]] = "kostka", piastek7[[#This Row],[mag koskta przed]]-$P$1, piastek7[[#This Row],[mag koskta przed]])</f>
        <v>21</v>
      </c>
      <c r="K118">
        <f>IF(piastek7[[#This Row],[Typ spalania]] = "orzech", piastek7[[#This Row],[mag orzech przed]]-$P$2, piastek7[[#This Row],[mag orzech przed]])</f>
        <v>387</v>
      </c>
      <c r="L118">
        <f>IF(piastek7[[#This Row],[Typ spalania]] = "mial", piastek7[[#This Row],[mag mial przed]]-$P$3, piastek7[[#This Row],[mag mial przed]])</f>
        <v>925</v>
      </c>
    </row>
    <row r="119" spans="1:12" x14ac:dyDescent="0.45">
      <c r="A119">
        <v>195</v>
      </c>
      <c r="B119">
        <v>39</v>
      </c>
      <c r="C119">
        <v>77</v>
      </c>
      <c r="D119">
        <f t="shared" si="1"/>
        <v>117</v>
      </c>
      <c r="E119" s="1">
        <v>42043</v>
      </c>
      <c r="F119">
        <f>J118+piastek7[[#This Row],[Ton kostak]]</f>
        <v>216</v>
      </c>
      <c r="G119">
        <f>K118+piastek7[[#This Row],[Ton orzech]]</f>
        <v>426</v>
      </c>
      <c r="H119">
        <f>L118+piastek7[[#This Row],[Ton mial]]</f>
        <v>1002</v>
      </c>
      <c r="I119" t="str">
        <f>IF(piastek7[[#This Row],[mag koskta przed]] &lt; $P$1,IF(piastek7[[#This Row],[mag orzech przed]]&lt;$P$2, IF(piastek7[[#This Row],[mag mial przed]] &lt;$P$3, "-", "mial"), "orzech"),"kostka")</f>
        <v>kostka</v>
      </c>
      <c r="J119">
        <f>IF(piastek7[[#This Row],[Typ spalania]] = "kostka", piastek7[[#This Row],[mag koskta przed]]-$P$1, piastek7[[#This Row],[mag koskta przed]])</f>
        <v>16</v>
      </c>
      <c r="K119">
        <f>IF(piastek7[[#This Row],[Typ spalania]] = "orzech", piastek7[[#This Row],[mag orzech przed]]-$P$2, piastek7[[#This Row],[mag orzech przed]])</f>
        <v>426</v>
      </c>
      <c r="L119">
        <f>IF(piastek7[[#This Row],[Typ spalania]] = "mial", piastek7[[#This Row],[mag mial przed]]-$P$3, piastek7[[#This Row],[mag mial przed]])</f>
        <v>1002</v>
      </c>
    </row>
    <row r="120" spans="1:12" x14ac:dyDescent="0.45">
      <c r="A120">
        <v>87</v>
      </c>
      <c r="B120">
        <v>8</v>
      </c>
      <c r="C120">
        <v>17</v>
      </c>
      <c r="D120">
        <f t="shared" si="1"/>
        <v>118</v>
      </c>
      <c r="E120" s="1">
        <v>42044</v>
      </c>
      <c r="F120">
        <f>J119+piastek7[[#This Row],[Ton kostak]]</f>
        <v>103</v>
      </c>
      <c r="G120">
        <f>K119+piastek7[[#This Row],[Ton orzech]]</f>
        <v>434</v>
      </c>
      <c r="H120">
        <f>L119+piastek7[[#This Row],[Ton mial]]</f>
        <v>1019</v>
      </c>
      <c r="I120" t="str">
        <f>IF(piastek7[[#This Row],[mag koskta przed]] &lt; $P$1,IF(piastek7[[#This Row],[mag orzech przed]]&lt;$P$2, IF(piastek7[[#This Row],[mag mial przed]] &lt;$P$3, "-", "mial"), "orzech"),"kostka")</f>
        <v>orzech</v>
      </c>
      <c r="J120">
        <f>IF(piastek7[[#This Row],[Typ spalania]] = "kostka", piastek7[[#This Row],[mag koskta przed]]-$P$1, piastek7[[#This Row],[mag koskta przed]])</f>
        <v>103</v>
      </c>
      <c r="K120">
        <f>IF(piastek7[[#This Row],[Typ spalania]] = "orzech", piastek7[[#This Row],[mag orzech przed]]-$P$2, piastek7[[#This Row],[mag orzech przed]])</f>
        <v>174</v>
      </c>
      <c r="L120">
        <f>IF(piastek7[[#This Row],[Typ spalania]] = "mial", piastek7[[#This Row],[mag mial przed]]-$P$3, piastek7[[#This Row],[mag mial przed]])</f>
        <v>1019</v>
      </c>
    </row>
    <row r="121" spans="1:12" x14ac:dyDescent="0.45">
      <c r="A121">
        <v>114</v>
      </c>
      <c r="B121">
        <v>124</v>
      </c>
      <c r="C121">
        <v>94</v>
      </c>
      <c r="D121">
        <f t="shared" si="1"/>
        <v>119</v>
      </c>
      <c r="E121" s="1">
        <v>42045</v>
      </c>
      <c r="F121">
        <f>J120+piastek7[[#This Row],[Ton kostak]]</f>
        <v>217</v>
      </c>
      <c r="G121">
        <f>K120+piastek7[[#This Row],[Ton orzech]]</f>
        <v>298</v>
      </c>
      <c r="H121">
        <f>L120+piastek7[[#This Row],[Ton mial]]</f>
        <v>1113</v>
      </c>
      <c r="I121" t="str">
        <f>IF(piastek7[[#This Row],[mag koskta przed]] &lt; $P$1,IF(piastek7[[#This Row],[mag orzech przed]]&lt;$P$2, IF(piastek7[[#This Row],[mag mial przed]] &lt;$P$3, "-", "mial"), "orzech"),"kostka")</f>
        <v>kostka</v>
      </c>
      <c r="J121">
        <f>IF(piastek7[[#This Row],[Typ spalania]] = "kostka", piastek7[[#This Row],[mag koskta przed]]-$P$1, piastek7[[#This Row],[mag koskta przed]])</f>
        <v>17</v>
      </c>
      <c r="K121">
        <f>IF(piastek7[[#This Row],[Typ spalania]] = "orzech", piastek7[[#This Row],[mag orzech przed]]-$P$2, piastek7[[#This Row],[mag orzech przed]])</f>
        <v>298</v>
      </c>
      <c r="L121">
        <f>IF(piastek7[[#This Row],[Typ spalania]] = "mial", piastek7[[#This Row],[mag mial przed]]-$P$3, piastek7[[#This Row],[mag mial przed]])</f>
        <v>1113</v>
      </c>
    </row>
    <row r="122" spans="1:12" x14ac:dyDescent="0.45">
      <c r="A122">
        <v>126</v>
      </c>
      <c r="B122">
        <v>122</v>
      </c>
      <c r="C122">
        <v>39</v>
      </c>
      <c r="D122">
        <f t="shared" si="1"/>
        <v>120</v>
      </c>
      <c r="E122" s="1">
        <v>42046</v>
      </c>
      <c r="F122">
        <f>J121+piastek7[[#This Row],[Ton kostak]]</f>
        <v>143</v>
      </c>
      <c r="G122">
        <f>K121+piastek7[[#This Row],[Ton orzech]]</f>
        <v>420</v>
      </c>
      <c r="H122">
        <f>L121+piastek7[[#This Row],[Ton mial]]</f>
        <v>1152</v>
      </c>
      <c r="I122" t="str">
        <f>IF(piastek7[[#This Row],[mag koskta przed]] &lt; $P$1,IF(piastek7[[#This Row],[mag orzech przed]]&lt;$P$2, IF(piastek7[[#This Row],[mag mial przed]] &lt;$P$3, "-", "mial"), "orzech"),"kostka")</f>
        <v>orzech</v>
      </c>
      <c r="J122">
        <f>IF(piastek7[[#This Row],[Typ spalania]] = "kostka", piastek7[[#This Row],[mag koskta przed]]-$P$1, piastek7[[#This Row],[mag koskta przed]])</f>
        <v>143</v>
      </c>
      <c r="K122">
        <f>IF(piastek7[[#This Row],[Typ spalania]] = "orzech", piastek7[[#This Row],[mag orzech przed]]-$P$2, piastek7[[#This Row],[mag orzech przed]])</f>
        <v>160</v>
      </c>
      <c r="L122">
        <f>IF(piastek7[[#This Row],[Typ spalania]] = "mial", piastek7[[#This Row],[mag mial przed]]-$P$3, piastek7[[#This Row],[mag mial przed]])</f>
        <v>1152</v>
      </c>
    </row>
    <row r="123" spans="1:12" x14ac:dyDescent="0.45">
      <c r="A123">
        <v>96</v>
      </c>
      <c r="B123">
        <v>113</v>
      </c>
      <c r="C123">
        <v>28</v>
      </c>
      <c r="D123">
        <f t="shared" si="1"/>
        <v>121</v>
      </c>
      <c r="E123" s="1">
        <v>42047</v>
      </c>
      <c r="F123">
        <f>J122+piastek7[[#This Row],[Ton kostak]]</f>
        <v>239</v>
      </c>
      <c r="G123">
        <f>K122+piastek7[[#This Row],[Ton orzech]]</f>
        <v>273</v>
      </c>
      <c r="H123">
        <f>L122+piastek7[[#This Row],[Ton mial]]</f>
        <v>1180</v>
      </c>
      <c r="I123" t="str">
        <f>IF(piastek7[[#This Row],[mag koskta przed]] &lt; $P$1,IF(piastek7[[#This Row],[mag orzech przed]]&lt;$P$2, IF(piastek7[[#This Row],[mag mial przed]] &lt;$P$3, "-", "mial"), "orzech"),"kostka")</f>
        <v>kostka</v>
      </c>
      <c r="J123">
        <f>IF(piastek7[[#This Row],[Typ spalania]] = "kostka", piastek7[[#This Row],[mag koskta przed]]-$P$1, piastek7[[#This Row],[mag koskta przed]])</f>
        <v>39</v>
      </c>
      <c r="K123">
        <f>IF(piastek7[[#This Row],[Typ spalania]] = "orzech", piastek7[[#This Row],[mag orzech przed]]-$P$2, piastek7[[#This Row],[mag orzech przed]])</f>
        <v>273</v>
      </c>
      <c r="L123">
        <f>IF(piastek7[[#This Row],[Typ spalania]] = "mial", piastek7[[#This Row],[mag mial przed]]-$P$3, piastek7[[#This Row],[mag mial przed]])</f>
        <v>1180</v>
      </c>
    </row>
    <row r="124" spans="1:12" x14ac:dyDescent="0.45">
      <c r="A124">
        <v>165</v>
      </c>
      <c r="B124">
        <v>4</v>
      </c>
      <c r="C124">
        <v>83</v>
      </c>
      <c r="D124">
        <f t="shared" si="1"/>
        <v>122</v>
      </c>
      <c r="E124" s="1">
        <v>42048</v>
      </c>
      <c r="F124">
        <f>J123+piastek7[[#This Row],[Ton kostak]]</f>
        <v>204</v>
      </c>
      <c r="G124">
        <f>K123+piastek7[[#This Row],[Ton orzech]]</f>
        <v>277</v>
      </c>
      <c r="H124">
        <f>L123+piastek7[[#This Row],[Ton mial]]</f>
        <v>1263</v>
      </c>
      <c r="I124" t="str">
        <f>IF(piastek7[[#This Row],[mag koskta przed]] &lt; $P$1,IF(piastek7[[#This Row],[mag orzech przed]]&lt;$P$2, IF(piastek7[[#This Row],[mag mial przed]] &lt;$P$3, "-", "mial"), "orzech"),"kostka")</f>
        <v>kostka</v>
      </c>
      <c r="J124">
        <f>IF(piastek7[[#This Row],[Typ spalania]] = "kostka", piastek7[[#This Row],[mag koskta przed]]-$P$1, piastek7[[#This Row],[mag koskta przed]])</f>
        <v>4</v>
      </c>
      <c r="K124">
        <f>IF(piastek7[[#This Row],[Typ spalania]] = "orzech", piastek7[[#This Row],[mag orzech przed]]-$P$2, piastek7[[#This Row],[mag orzech przed]])</f>
        <v>277</v>
      </c>
      <c r="L124">
        <f>IF(piastek7[[#This Row],[Typ spalania]] = "mial", piastek7[[#This Row],[mag mial przed]]-$P$3, piastek7[[#This Row],[mag mial przed]])</f>
        <v>1263</v>
      </c>
    </row>
    <row r="125" spans="1:12" x14ac:dyDescent="0.45">
      <c r="A125">
        <v>1</v>
      </c>
      <c r="B125">
        <v>117</v>
      </c>
      <c r="C125">
        <v>76</v>
      </c>
      <c r="D125">
        <f t="shared" si="1"/>
        <v>123</v>
      </c>
      <c r="E125" s="1">
        <v>42049</v>
      </c>
      <c r="F125">
        <f>J124+piastek7[[#This Row],[Ton kostak]]</f>
        <v>5</v>
      </c>
      <c r="G125">
        <f>K124+piastek7[[#This Row],[Ton orzech]]</f>
        <v>394</v>
      </c>
      <c r="H125">
        <f>L124+piastek7[[#This Row],[Ton mial]]</f>
        <v>1339</v>
      </c>
      <c r="I125" t="str">
        <f>IF(piastek7[[#This Row],[mag koskta przed]] &lt; $P$1,IF(piastek7[[#This Row],[mag orzech przed]]&lt;$P$2, IF(piastek7[[#This Row],[mag mial przed]] &lt;$P$3, "-", "mial"), "orzech"),"kostka")</f>
        <v>orzech</v>
      </c>
      <c r="J125">
        <f>IF(piastek7[[#This Row],[Typ spalania]] = "kostka", piastek7[[#This Row],[mag koskta przed]]-$P$1, piastek7[[#This Row],[mag koskta przed]])</f>
        <v>5</v>
      </c>
      <c r="K125">
        <f>IF(piastek7[[#This Row],[Typ spalania]] = "orzech", piastek7[[#This Row],[mag orzech przed]]-$P$2, piastek7[[#This Row],[mag orzech przed]])</f>
        <v>134</v>
      </c>
      <c r="L125">
        <f>IF(piastek7[[#This Row],[Typ spalania]] = "mial", piastek7[[#This Row],[mag mial przed]]-$P$3, piastek7[[#This Row],[mag mial przed]])</f>
        <v>1339</v>
      </c>
    </row>
    <row r="126" spans="1:12" x14ac:dyDescent="0.45">
      <c r="A126">
        <v>107</v>
      </c>
      <c r="B126">
        <v>70</v>
      </c>
      <c r="C126">
        <v>28</v>
      </c>
      <c r="D126">
        <f t="shared" si="1"/>
        <v>124</v>
      </c>
      <c r="E126" s="1">
        <v>42050</v>
      </c>
      <c r="F126">
        <f>J125+piastek7[[#This Row],[Ton kostak]]</f>
        <v>112</v>
      </c>
      <c r="G126">
        <f>K125+piastek7[[#This Row],[Ton orzech]]</f>
        <v>204</v>
      </c>
      <c r="H126">
        <f>L125+piastek7[[#This Row],[Ton mial]]</f>
        <v>1367</v>
      </c>
      <c r="I126" t="str">
        <f>IF(piastek7[[#This Row],[mag koskta przed]] &lt; $P$1,IF(piastek7[[#This Row],[mag orzech przed]]&lt;$P$2, IF(piastek7[[#This Row],[mag mial przed]] &lt;$P$3, "-", "mial"), "orzech"),"kostka")</f>
        <v>mial</v>
      </c>
      <c r="J126">
        <f>IF(piastek7[[#This Row],[Typ spalania]] = "kostka", piastek7[[#This Row],[mag koskta przed]]-$P$1, piastek7[[#This Row],[mag koskta przed]])</f>
        <v>112</v>
      </c>
      <c r="K126">
        <f>IF(piastek7[[#This Row],[Typ spalania]] = "orzech", piastek7[[#This Row],[mag orzech przed]]-$P$2, piastek7[[#This Row],[mag orzech przed]])</f>
        <v>204</v>
      </c>
      <c r="L126">
        <f>IF(piastek7[[#This Row],[Typ spalania]] = "mial", piastek7[[#This Row],[mag mial przed]]-$P$3, piastek7[[#This Row],[mag mial przed]])</f>
        <v>1047</v>
      </c>
    </row>
    <row r="127" spans="1:12" x14ac:dyDescent="0.45">
      <c r="A127">
        <v>83</v>
      </c>
      <c r="B127">
        <v>81</v>
      </c>
      <c r="C127">
        <v>1</v>
      </c>
      <c r="D127">
        <f t="shared" si="1"/>
        <v>125</v>
      </c>
      <c r="E127" s="1">
        <v>42051</v>
      </c>
      <c r="F127">
        <f>J126+piastek7[[#This Row],[Ton kostak]]</f>
        <v>195</v>
      </c>
      <c r="G127">
        <f>K126+piastek7[[#This Row],[Ton orzech]]</f>
        <v>285</v>
      </c>
      <c r="H127">
        <f>L126+piastek7[[#This Row],[Ton mial]]</f>
        <v>1048</v>
      </c>
      <c r="I127" t="str">
        <f>IF(piastek7[[#This Row],[mag koskta przed]] &lt; $P$1,IF(piastek7[[#This Row],[mag orzech przed]]&lt;$P$2, IF(piastek7[[#This Row],[mag mial przed]] &lt;$P$3, "-", "mial"), "orzech"),"kostka")</f>
        <v>orzech</v>
      </c>
      <c r="J127">
        <f>IF(piastek7[[#This Row],[Typ spalania]] = "kostka", piastek7[[#This Row],[mag koskta przed]]-$P$1, piastek7[[#This Row],[mag koskta przed]])</f>
        <v>195</v>
      </c>
      <c r="K127">
        <f>IF(piastek7[[#This Row],[Typ spalania]] = "orzech", piastek7[[#This Row],[mag orzech przed]]-$P$2, piastek7[[#This Row],[mag orzech przed]])</f>
        <v>25</v>
      </c>
      <c r="L127">
        <f>IF(piastek7[[#This Row],[Typ spalania]] = "mial", piastek7[[#This Row],[mag mial przed]]-$P$3, piastek7[[#This Row],[mag mial przed]])</f>
        <v>1048</v>
      </c>
    </row>
    <row r="128" spans="1:12" x14ac:dyDescent="0.45">
      <c r="A128">
        <v>43</v>
      </c>
      <c r="B128">
        <v>109</v>
      </c>
      <c r="C128">
        <v>50</v>
      </c>
      <c r="D128">
        <f t="shared" si="1"/>
        <v>126</v>
      </c>
      <c r="E128" s="1">
        <v>42052</v>
      </c>
      <c r="F128">
        <f>J127+piastek7[[#This Row],[Ton kostak]]</f>
        <v>238</v>
      </c>
      <c r="G128">
        <f>K127+piastek7[[#This Row],[Ton orzech]]</f>
        <v>134</v>
      </c>
      <c r="H128">
        <f>L127+piastek7[[#This Row],[Ton mial]]</f>
        <v>1098</v>
      </c>
      <c r="I128" t="str">
        <f>IF(piastek7[[#This Row],[mag koskta przed]] &lt; $P$1,IF(piastek7[[#This Row],[mag orzech przed]]&lt;$P$2, IF(piastek7[[#This Row],[mag mial przed]] &lt;$P$3, "-", "mial"), "orzech"),"kostka")</f>
        <v>kostka</v>
      </c>
      <c r="J128">
        <f>IF(piastek7[[#This Row],[Typ spalania]] = "kostka", piastek7[[#This Row],[mag koskta przed]]-$P$1, piastek7[[#This Row],[mag koskta przed]])</f>
        <v>38</v>
      </c>
      <c r="K128">
        <f>IF(piastek7[[#This Row],[Typ spalania]] = "orzech", piastek7[[#This Row],[mag orzech przed]]-$P$2, piastek7[[#This Row],[mag orzech przed]])</f>
        <v>134</v>
      </c>
      <c r="L128">
        <f>IF(piastek7[[#This Row],[Typ spalania]] = "mial", piastek7[[#This Row],[mag mial przed]]-$P$3, piastek7[[#This Row],[mag mial przed]])</f>
        <v>1098</v>
      </c>
    </row>
    <row r="129" spans="1:12" x14ac:dyDescent="0.45">
      <c r="A129">
        <v>52</v>
      </c>
      <c r="B129">
        <v>110</v>
      </c>
      <c r="C129">
        <v>19</v>
      </c>
      <c r="D129">
        <f t="shared" si="1"/>
        <v>127</v>
      </c>
      <c r="E129" s="1">
        <v>42053</v>
      </c>
      <c r="F129">
        <f>J128+piastek7[[#This Row],[Ton kostak]]</f>
        <v>90</v>
      </c>
      <c r="G129">
        <f>K128+piastek7[[#This Row],[Ton orzech]]</f>
        <v>244</v>
      </c>
      <c r="H129">
        <f>L128+piastek7[[#This Row],[Ton mial]]</f>
        <v>1117</v>
      </c>
      <c r="I129" t="str">
        <f>IF(piastek7[[#This Row],[mag koskta przed]] &lt; $P$1,IF(piastek7[[#This Row],[mag orzech przed]]&lt;$P$2, IF(piastek7[[#This Row],[mag mial przed]] &lt;$P$3, "-", "mial"), "orzech"),"kostka")</f>
        <v>mial</v>
      </c>
      <c r="J129">
        <f>IF(piastek7[[#This Row],[Typ spalania]] = "kostka", piastek7[[#This Row],[mag koskta przed]]-$P$1, piastek7[[#This Row],[mag koskta przed]])</f>
        <v>90</v>
      </c>
      <c r="K129">
        <f>IF(piastek7[[#This Row],[Typ spalania]] = "orzech", piastek7[[#This Row],[mag orzech przed]]-$P$2, piastek7[[#This Row],[mag orzech przed]])</f>
        <v>244</v>
      </c>
      <c r="L129">
        <f>IF(piastek7[[#This Row],[Typ spalania]] = "mial", piastek7[[#This Row],[mag mial przed]]-$P$3, piastek7[[#This Row],[mag mial przed]])</f>
        <v>797</v>
      </c>
    </row>
    <row r="130" spans="1:12" x14ac:dyDescent="0.45">
      <c r="A130">
        <v>104</v>
      </c>
      <c r="B130">
        <v>132</v>
      </c>
      <c r="C130">
        <v>57</v>
      </c>
      <c r="D130">
        <f t="shared" si="1"/>
        <v>128</v>
      </c>
      <c r="E130" s="1">
        <v>42054</v>
      </c>
      <c r="F130">
        <f>J129+piastek7[[#This Row],[Ton kostak]]</f>
        <v>194</v>
      </c>
      <c r="G130">
        <f>K129+piastek7[[#This Row],[Ton orzech]]</f>
        <v>376</v>
      </c>
      <c r="H130">
        <f>L129+piastek7[[#This Row],[Ton mial]]</f>
        <v>854</v>
      </c>
      <c r="I130" t="str">
        <f>IF(piastek7[[#This Row],[mag koskta przed]] &lt; $P$1,IF(piastek7[[#This Row],[mag orzech przed]]&lt;$P$2, IF(piastek7[[#This Row],[mag mial przed]] &lt;$P$3, "-", "mial"), "orzech"),"kostka")</f>
        <v>orzech</v>
      </c>
      <c r="J130">
        <f>IF(piastek7[[#This Row],[Typ spalania]] = "kostka", piastek7[[#This Row],[mag koskta przed]]-$P$1, piastek7[[#This Row],[mag koskta przed]])</f>
        <v>194</v>
      </c>
      <c r="K130">
        <f>IF(piastek7[[#This Row],[Typ spalania]] = "orzech", piastek7[[#This Row],[mag orzech przed]]-$P$2, piastek7[[#This Row],[mag orzech przed]])</f>
        <v>116</v>
      </c>
      <c r="L130">
        <f>IF(piastek7[[#This Row],[Typ spalania]] = "mial", piastek7[[#This Row],[mag mial przed]]-$P$3, piastek7[[#This Row],[mag mial przed]])</f>
        <v>854</v>
      </c>
    </row>
    <row r="131" spans="1:12" x14ac:dyDescent="0.45">
      <c r="A131">
        <v>57</v>
      </c>
      <c r="B131">
        <v>150</v>
      </c>
      <c r="C131">
        <v>36</v>
      </c>
      <c r="D131">
        <f t="shared" si="1"/>
        <v>129</v>
      </c>
      <c r="E131" s="1">
        <v>42055</v>
      </c>
      <c r="F131">
        <f>J130+piastek7[[#This Row],[Ton kostak]]</f>
        <v>251</v>
      </c>
      <c r="G131">
        <f>K130+piastek7[[#This Row],[Ton orzech]]</f>
        <v>266</v>
      </c>
      <c r="H131">
        <f>L130+piastek7[[#This Row],[Ton mial]]</f>
        <v>890</v>
      </c>
      <c r="I131" t="str">
        <f>IF(piastek7[[#This Row],[mag koskta przed]] &lt; $P$1,IF(piastek7[[#This Row],[mag orzech przed]]&lt;$P$2, IF(piastek7[[#This Row],[mag mial przed]] &lt;$P$3, "-", "mial"), "orzech"),"kostka")</f>
        <v>kostka</v>
      </c>
      <c r="J131">
        <f>IF(piastek7[[#This Row],[Typ spalania]] = "kostka", piastek7[[#This Row],[mag koskta przed]]-$P$1, piastek7[[#This Row],[mag koskta przed]])</f>
        <v>51</v>
      </c>
      <c r="K131">
        <f>IF(piastek7[[#This Row],[Typ spalania]] = "orzech", piastek7[[#This Row],[mag orzech przed]]-$P$2, piastek7[[#This Row],[mag orzech przed]])</f>
        <v>266</v>
      </c>
      <c r="L131">
        <f>IF(piastek7[[#This Row],[Typ spalania]] = "mial", piastek7[[#This Row],[mag mial przed]]-$P$3, piastek7[[#This Row],[mag mial przed]])</f>
        <v>890</v>
      </c>
    </row>
    <row r="132" spans="1:12" x14ac:dyDescent="0.45">
      <c r="A132">
        <v>86</v>
      </c>
      <c r="B132">
        <v>183</v>
      </c>
      <c r="C132">
        <v>0</v>
      </c>
      <c r="D132">
        <f t="shared" si="1"/>
        <v>130</v>
      </c>
      <c r="E132" s="1">
        <v>42056</v>
      </c>
      <c r="F132">
        <f>J131+piastek7[[#This Row],[Ton kostak]]</f>
        <v>137</v>
      </c>
      <c r="G132">
        <f>K131+piastek7[[#This Row],[Ton orzech]]</f>
        <v>449</v>
      </c>
      <c r="H132">
        <f>L131+piastek7[[#This Row],[Ton mial]]</f>
        <v>890</v>
      </c>
      <c r="I132" t="str">
        <f>IF(piastek7[[#This Row],[mag koskta przed]] &lt; $P$1,IF(piastek7[[#This Row],[mag orzech przed]]&lt;$P$2, IF(piastek7[[#This Row],[mag mial przed]] &lt;$P$3, "-", "mial"), "orzech"),"kostka")</f>
        <v>orzech</v>
      </c>
      <c r="J132">
        <f>IF(piastek7[[#This Row],[Typ spalania]] = "kostka", piastek7[[#This Row],[mag koskta przed]]-$P$1, piastek7[[#This Row],[mag koskta przed]])</f>
        <v>137</v>
      </c>
      <c r="K132">
        <f>IF(piastek7[[#This Row],[Typ spalania]] = "orzech", piastek7[[#This Row],[mag orzech przed]]-$P$2, piastek7[[#This Row],[mag orzech przed]])</f>
        <v>189</v>
      </c>
      <c r="L132">
        <f>IF(piastek7[[#This Row],[Typ spalania]] = "mial", piastek7[[#This Row],[mag mial przed]]-$P$3, piastek7[[#This Row],[mag mial przed]])</f>
        <v>890</v>
      </c>
    </row>
    <row r="133" spans="1:12" x14ac:dyDescent="0.45">
      <c r="A133">
        <v>108</v>
      </c>
      <c r="B133">
        <v>20</v>
      </c>
      <c r="C133">
        <v>87</v>
      </c>
      <c r="D133">
        <f t="shared" ref="D133:D185" si="2">D132+1</f>
        <v>131</v>
      </c>
      <c r="E133" s="1">
        <v>42057</v>
      </c>
      <c r="F133">
        <f>J132+piastek7[[#This Row],[Ton kostak]]</f>
        <v>245</v>
      </c>
      <c r="G133">
        <f>K132+piastek7[[#This Row],[Ton orzech]]</f>
        <v>209</v>
      </c>
      <c r="H133">
        <f>L132+piastek7[[#This Row],[Ton mial]]</f>
        <v>977</v>
      </c>
      <c r="I133" t="str">
        <f>IF(piastek7[[#This Row],[mag koskta przed]] &lt; $P$1,IF(piastek7[[#This Row],[mag orzech przed]]&lt;$P$2, IF(piastek7[[#This Row],[mag mial przed]] &lt;$P$3, "-", "mial"), "orzech"),"kostka")</f>
        <v>kostka</v>
      </c>
      <c r="J133">
        <f>IF(piastek7[[#This Row],[Typ spalania]] = "kostka", piastek7[[#This Row],[mag koskta przed]]-$P$1, piastek7[[#This Row],[mag koskta przed]])</f>
        <v>45</v>
      </c>
      <c r="K133">
        <f>IF(piastek7[[#This Row],[Typ spalania]] = "orzech", piastek7[[#This Row],[mag orzech przed]]-$P$2, piastek7[[#This Row],[mag orzech przed]])</f>
        <v>209</v>
      </c>
      <c r="L133">
        <f>IF(piastek7[[#This Row],[Typ spalania]] = "mial", piastek7[[#This Row],[mag mial przed]]-$P$3, piastek7[[#This Row],[mag mial przed]])</f>
        <v>977</v>
      </c>
    </row>
    <row r="134" spans="1:12" x14ac:dyDescent="0.45">
      <c r="A134">
        <v>102</v>
      </c>
      <c r="B134">
        <v>142</v>
      </c>
      <c r="C134">
        <v>20</v>
      </c>
      <c r="D134">
        <f t="shared" si="2"/>
        <v>132</v>
      </c>
      <c r="E134" s="1">
        <v>42058</v>
      </c>
      <c r="F134">
        <f>J133+piastek7[[#This Row],[Ton kostak]]</f>
        <v>147</v>
      </c>
      <c r="G134">
        <f>K133+piastek7[[#This Row],[Ton orzech]]</f>
        <v>351</v>
      </c>
      <c r="H134">
        <f>L133+piastek7[[#This Row],[Ton mial]]</f>
        <v>997</v>
      </c>
      <c r="I134" t="str">
        <f>IF(piastek7[[#This Row],[mag koskta przed]] &lt; $P$1,IF(piastek7[[#This Row],[mag orzech przed]]&lt;$P$2, IF(piastek7[[#This Row],[mag mial przed]] &lt;$P$3, "-", "mial"), "orzech"),"kostka")</f>
        <v>orzech</v>
      </c>
      <c r="J134">
        <f>IF(piastek7[[#This Row],[Typ spalania]] = "kostka", piastek7[[#This Row],[mag koskta przed]]-$P$1, piastek7[[#This Row],[mag koskta przed]])</f>
        <v>147</v>
      </c>
      <c r="K134">
        <f>IF(piastek7[[#This Row],[Typ spalania]] = "orzech", piastek7[[#This Row],[mag orzech przed]]-$P$2, piastek7[[#This Row],[mag orzech przed]])</f>
        <v>91</v>
      </c>
      <c r="L134">
        <f>IF(piastek7[[#This Row],[Typ spalania]] = "mial", piastek7[[#This Row],[mag mial przed]]-$P$3, piastek7[[#This Row],[mag mial przed]])</f>
        <v>997</v>
      </c>
    </row>
    <row r="135" spans="1:12" x14ac:dyDescent="0.45">
      <c r="A135">
        <v>81</v>
      </c>
      <c r="B135">
        <v>133</v>
      </c>
      <c r="C135">
        <v>25</v>
      </c>
      <c r="D135">
        <f t="shared" si="2"/>
        <v>133</v>
      </c>
      <c r="E135" s="1">
        <v>42059</v>
      </c>
      <c r="F135">
        <f>J134+piastek7[[#This Row],[Ton kostak]]</f>
        <v>228</v>
      </c>
      <c r="G135">
        <f>K134+piastek7[[#This Row],[Ton orzech]]</f>
        <v>224</v>
      </c>
      <c r="H135">
        <f>L134+piastek7[[#This Row],[Ton mial]]</f>
        <v>1022</v>
      </c>
      <c r="I135" t="str">
        <f>IF(piastek7[[#This Row],[mag koskta przed]] &lt; $P$1,IF(piastek7[[#This Row],[mag orzech przed]]&lt;$P$2, IF(piastek7[[#This Row],[mag mial przed]] &lt;$P$3, "-", "mial"), "orzech"),"kostka")</f>
        <v>kostka</v>
      </c>
      <c r="J135">
        <f>IF(piastek7[[#This Row],[Typ spalania]] = "kostka", piastek7[[#This Row],[mag koskta przed]]-$P$1, piastek7[[#This Row],[mag koskta przed]])</f>
        <v>28</v>
      </c>
      <c r="K135">
        <f>IF(piastek7[[#This Row],[Typ spalania]] = "orzech", piastek7[[#This Row],[mag orzech przed]]-$P$2, piastek7[[#This Row],[mag orzech przed]])</f>
        <v>224</v>
      </c>
      <c r="L135">
        <f>IF(piastek7[[#This Row],[Typ spalania]] = "mial", piastek7[[#This Row],[mag mial przed]]-$P$3, piastek7[[#This Row],[mag mial przed]])</f>
        <v>1022</v>
      </c>
    </row>
    <row r="136" spans="1:12" x14ac:dyDescent="0.45">
      <c r="A136">
        <v>59</v>
      </c>
      <c r="B136">
        <v>87</v>
      </c>
      <c r="C136">
        <v>10</v>
      </c>
      <c r="D136">
        <f t="shared" si="2"/>
        <v>134</v>
      </c>
      <c r="E136" s="1">
        <v>42060</v>
      </c>
      <c r="F136">
        <f>J135+piastek7[[#This Row],[Ton kostak]]</f>
        <v>87</v>
      </c>
      <c r="G136">
        <f>K135+piastek7[[#This Row],[Ton orzech]]</f>
        <v>311</v>
      </c>
      <c r="H136">
        <f>L135+piastek7[[#This Row],[Ton mial]]</f>
        <v>1032</v>
      </c>
      <c r="I136" t="str">
        <f>IF(piastek7[[#This Row],[mag koskta przed]] &lt; $P$1,IF(piastek7[[#This Row],[mag orzech przed]]&lt;$P$2, IF(piastek7[[#This Row],[mag mial przed]] &lt;$P$3, "-", "mial"), "orzech"),"kostka")</f>
        <v>orzech</v>
      </c>
      <c r="J136">
        <f>IF(piastek7[[#This Row],[Typ spalania]] = "kostka", piastek7[[#This Row],[mag koskta przed]]-$P$1, piastek7[[#This Row],[mag koskta przed]])</f>
        <v>87</v>
      </c>
      <c r="K136">
        <f>IF(piastek7[[#This Row],[Typ spalania]] = "orzech", piastek7[[#This Row],[mag orzech przed]]-$P$2, piastek7[[#This Row],[mag orzech przed]])</f>
        <v>51</v>
      </c>
      <c r="L136">
        <f>IF(piastek7[[#This Row],[Typ spalania]] = "mial", piastek7[[#This Row],[mag mial przed]]-$P$3, piastek7[[#This Row],[mag mial przed]])</f>
        <v>1032</v>
      </c>
    </row>
    <row r="137" spans="1:12" x14ac:dyDescent="0.45">
      <c r="A137">
        <v>21</v>
      </c>
      <c r="B137">
        <v>75</v>
      </c>
      <c r="C137">
        <v>65</v>
      </c>
      <c r="D137">
        <f t="shared" si="2"/>
        <v>135</v>
      </c>
      <c r="E137" s="1">
        <v>42061</v>
      </c>
      <c r="F137">
        <f>J136+piastek7[[#This Row],[Ton kostak]]</f>
        <v>108</v>
      </c>
      <c r="G137">
        <f>K136+piastek7[[#This Row],[Ton orzech]]</f>
        <v>126</v>
      </c>
      <c r="H137">
        <f>L136+piastek7[[#This Row],[Ton mial]]</f>
        <v>1097</v>
      </c>
      <c r="I137" t="str">
        <f>IF(piastek7[[#This Row],[mag koskta przed]] &lt; $P$1,IF(piastek7[[#This Row],[mag orzech przed]]&lt;$P$2, IF(piastek7[[#This Row],[mag mial przed]] &lt;$P$3, "-", "mial"), "orzech"),"kostka")</f>
        <v>mial</v>
      </c>
      <c r="J137">
        <f>IF(piastek7[[#This Row],[Typ spalania]] = "kostka", piastek7[[#This Row],[mag koskta przed]]-$P$1, piastek7[[#This Row],[mag koskta przed]])</f>
        <v>108</v>
      </c>
      <c r="K137">
        <f>IF(piastek7[[#This Row],[Typ spalania]] = "orzech", piastek7[[#This Row],[mag orzech przed]]-$P$2, piastek7[[#This Row],[mag orzech przed]])</f>
        <v>126</v>
      </c>
      <c r="L137">
        <f>IF(piastek7[[#This Row],[Typ spalania]] = "mial", piastek7[[#This Row],[mag mial przed]]-$P$3, piastek7[[#This Row],[mag mial przed]])</f>
        <v>777</v>
      </c>
    </row>
    <row r="138" spans="1:12" x14ac:dyDescent="0.45">
      <c r="A138">
        <v>79</v>
      </c>
      <c r="B138">
        <v>14</v>
      </c>
      <c r="C138">
        <v>27</v>
      </c>
      <c r="D138">
        <f t="shared" si="2"/>
        <v>136</v>
      </c>
      <c r="E138" s="1">
        <v>42062</v>
      </c>
      <c r="F138">
        <f>J137+piastek7[[#This Row],[Ton kostak]]</f>
        <v>187</v>
      </c>
      <c r="G138">
        <f>K137+piastek7[[#This Row],[Ton orzech]]</f>
        <v>140</v>
      </c>
      <c r="H138">
        <f>L137+piastek7[[#This Row],[Ton mial]]</f>
        <v>804</v>
      </c>
      <c r="I138" t="str">
        <f>IF(piastek7[[#This Row],[mag koskta przed]] &lt; $P$1,IF(piastek7[[#This Row],[mag orzech przed]]&lt;$P$2, IF(piastek7[[#This Row],[mag mial przed]] &lt;$P$3, "-", "mial"), "orzech"),"kostka")</f>
        <v>mial</v>
      </c>
      <c r="J138">
        <f>IF(piastek7[[#This Row],[Typ spalania]] = "kostka", piastek7[[#This Row],[mag koskta przed]]-$P$1, piastek7[[#This Row],[mag koskta przed]])</f>
        <v>187</v>
      </c>
      <c r="K138">
        <f>IF(piastek7[[#This Row],[Typ spalania]] = "orzech", piastek7[[#This Row],[mag orzech przed]]-$P$2, piastek7[[#This Row],[mag orzech przed]])</f>
        <v>140</v>
      </c>
      <c r="L138">
        <f>IF(piastek7[[#This Row],[Typ spalania]] = "mial", piastek7[[#This Row],[mag mial przed]]-$P$3, piastek7[[#This Row],[mag mial przed]])</f>
        <v>484</v>
      </c>
    </row>
    <row r="139" spans="1:12" x14ac:dyDescent="0.45">
      <c r="A139">
        <v>56</v>
      </c>
      <c r="B139">
        <v>12</v>
      </c>
      <c r="C139">
        <v>25</v>
      </c>
      <c r="D139">
        <f t="shared" si="2"/>
        <v>137</v>
      </c>
      <c r="E139" s="1">
        <v>42063</v>
      </c>
      <c r="F139">
        <f>J138+piastek7[[#This Row],[Ton kostak]]</f>
        <v>243</v>
      </c>
      <c r="G139">
        <f>K138+piastek7[[#This Row],[Ton orzech]]</f>
        <v>152</v>
      </c>
      <c r="H139">
        <f>L138+piastek7[[#This Row],[Ton mial]]</f>
        <v>509</v>
      </c>
      <c r="I139" t="str">
        <f>IF(piastek7[[#This Row],[mag koskta przed]] &lt; $P$1,IF(piastek7[[#This Row],[mag orzech przed]]&lt;$P$2, IF(piastek7[[#This Row],[mag mial przed]] &lt;$P$3, "-", "mial"), "orzech"),"kostka")</f>
        <v>kostka</v>
      </c>
      <c r="J139">
        <f>IF(piastek7[[#This Row],[Typ spalania]] = "kostka", piastek7[[#This Row],[mag koskta przed]]-$P$1, piastek7[[#This Row],[mag koskta przed]])</f>
        <v>43</v>
      </c>
      <c r="K139">
        <f>IF(piastek7[[#This Row],[Typ spalania]] = "orzech", piastek7[[#This Row],[mag orzech przed]]-$P$2, piastek7[[#This Row],[mag orzech przed]])</f>
        <v>152</v>
      </c>
      <c r="L139">
        <f>IF(piastek7[[#This Row],[Typ spalania]] = "mial", piastek7[[#This Row],[mag mial przed]]-$P$3, piastek7[[#This Row],[mag mial przed]])</f>
        <v>509</v>
      </c>
    </row>
    <row r="140" spans="1:12" x14ac:dyDescent="0.45">
      <c r="A140">
        <v>195</v>
      </c>
      <c r="B140">
        <v>90</v>
      </c>
      <c r="C140">
        <v>56</v>
      </c>
      <c r="D140">
        <f t="shared" si="2"/>
        <v>138</v>
      </c>
      <c r="E140" s="1">
        <v>42064</v>
      </c>
      <c r="F140">
        <f>J139+piastek7[[#This Row],[Ton kostak]]</f>
        <v>238</v>
      </c>
      <c r="G140">
        <f>K139+piastek7[[#This Row],[Ton orzech]]</f>
        <v>242</v>
      </c>
      <c r="H140">
        <f>L139+piastek7[[#This Row],[Ton mial]]</f>
        <v>565</v>
      </c>
      <c r="I140" t="str">
        <f>IF(piastek7[[#This Row],[mag koskta przed]] &lt; $P$1,IF(piastek7[[#This Row],[mag orzech przed]]&lt;$P$2, IF(piastek7[[#This Row],[mag mial przed]] &lt;$P$3, "-", "mial"), "orzech"),"kostka")</f>
        <v>kostka</v>
      </c>
      <c r="J140">
        <f>IF(piastek7[[#This Row],[Typ spalania]] = "kostka", piastek7[[#This Row],[mag koskta przed]]-$P$1, piastek7[[#This Row],[mag koskta przed]])</f>
        <v>38</v>
      </c>
      <c r="K140">
        <f>IF(piastek7[[#This Row],[Typ spalania]] = "orzech", piastek7[[#This Row],[mag orzech przed]]-$P$2, piastek7[[#This Row],[mag orzech przed]])</f>
        <v>242</v>
      </c>
      <c r="L140">
        <f>IF(piastek7[[#This Row],[Typ spalania]] = "mial", piastek7[[#This Row],[mag mial przed]]-$P$3, piastek7[[#This Row],[mag mial przed]])</f>
        <v>565</v>
      </c>
    </row>
    <row r="141" spans="1:12" x14ac:dyDescent="0.45">
      <c r="A141">
        <v>113</v>
      </c>
      <c r="B141">
        <v>90</v>
      </c>
      <c r="C141">
        <v>24</v>
      </c>
      <c r="D141">
        <f t="shared" si="2"/>
        <v>139</v>
      </c>
      <c r="E141" s="1">
        <v>42065</v>
      </c>
      <c r="F141">
        <f>J140+piastek7[[#This Row],[Ton kostak]]</f>
        <v>151</v>
      </c>
      <c r="G141">
        <f>K140+piastek7[[#This Row],[Ton orzech]]</f>
        <v>332</v>
      </c>
      <c r="H141">
        <f>L140+piastek7[[#This Row],[Ton mial]]</f>
        <v>589</v>
      </c>
      <c r="I141" t="str">
        <f>IF(piastek7[[#This Row],[mag koskta przed]] &lt; $P$1,IF(piastek7[[#This Row],[mag orzech przed]]&lt;$P$2, IF(piastek7[[#This Row],[mag mial przed]] &lt;$P$3, "-", "mial"), "orzech"),"kostka")</f>
        <v>orzech</v>
      </c>
      <c r="J141">
        <f>IF(piastek7[[#This Row],[Typ spalania]] = "kostka", piastek7[[#This Row],[mag koskta przed]]-$P$1, piastek7[[#This Row],[mag koskta przed]])</f>
        <v>151</v>
      </c>
      <c r="K141">
        <f>IF(piastek7[[#This Row],[Typ spalania]] = "orzech", piastek7[[#This Row],[mag orzech przed]]-$P$2, piastek7[[#This Row],[mag orzech przed]])</f>
        <v>72</v>
      </c>
      <c r="L141">
        <f>IF(piastek7[[#This Row],[Typ spalania]] = "mial", piastek7[[#This Row],[mag mial przed]]-$P$3, piastek7[[#This Row],[mag mial przed]])</f>
        <v>589</v>
      </c>
    </row>
    <row r="142" spans="1:12" x14ac:dyDescent="0.45">
      <c r="A142">
        <v>93</v>
      </c>
      <c r="B142">
        <v>139</v>
      </c>
      <c r="C142">
        <v>47</v>
      </c>
      <c r="D142">
        <f t="shared" si="2"/>
        <v>140</v>
      </c>
      <c r="E142" s="1">
        <v>42066</v>
      </c>
      <c r="F142">
        <f>J141+piastek7[[#This Row],[Ton kostak]]</f>
        <v>244</v>
      </c>
      <c r="G142">
        <f>K141+piastek7[[#This Row],[Ton orzech]]</f>
        <v>211</v>
      </c>
      <c r="H142">
        <f>L141+piastek7[[#This Row],[Ton mial]]</f>
        <v>636</v>
      </c>
      <c r="I142" t="str">
        <f>IF(piastek7[[#This Row],[mag koskta przed]] &lt; $P$1,IF(piastek7[[#This Row],[mag orzech przed]]&lt;$P$2, IF(piastek7[[#This Row],[mag mial przed]] &lt;$P$3, "-", "mial"), "orzech"),"kostka")</f>
        <v>kostka</v>
      </c>
      <c r="J142">
        <f>IF(piastek7[[#This Row],[Typ spalania]] = "kostka", piastek7[[#This Row],[mag koskta przed]]-$P$1, piastek7[[#This Row],[mag koskta przed]])</f>
        <v>44</v>
      </c>
      <c r="K142">
        <f>IF(piastek7[[#This Row],[Typ spalania]] = "orzech", piastek7[[#This Row],[mag orzech przed]]-$P$2, piastek7[[#This Row],[mag orzech przed]])</f>
        <v>211</v>
      </c>
      <c r="L142">
        <f>IF(piastek7[[#This Row],[Typ spalania]] = "mial", piastek7[[#This Row],[mag mial przed]]-$P$3, piastek7[[#This Row],[mag mial przed]])</f>
        <v>636</v>
      </c>
    </row>
    <row r="143" spans="1:12" x14ac:dyDescent="0.45">
      <c r="A143">
        <v>93</v>
      </c>
      <c r="B143">
        <v>147</v>
      </c>
      <c r="C143">
        <v>26</v>
      </c>
      <c r="D143">
        <f t="shared" si="2"/>
        <v>141</v>
      </c>
      <c r="E143" s="1">
        <v>42067</v>
      </c>
      <c r="F143">
        <f>J142+piastek7[[#This Row],[Ton kostak]]</f>
        <v>137</v>
      </c>
      <c r="G143">
        <f>K142+piastek7[[#This Row],[Ton orzech]]</f>
        <v>358</v>
      </c>
      <c r="H143">
        <f>L142+piastek7[[#This Row],[Ton mial]]</f>
        <v>662</v>
      </c>
      <c r="I143" t="str">
        <f>IF(piastek7[[#This Row],[mag koskta przed]] &lt; $P$1,IF(piastek7[[#This Row],[mag orzech przed]]&lt;$P$2, IF(piastek7[[#This Row],[mag mial przed]] &lt;$P$3, "-", "mial"), "orzech"),"kostka")</f>
        <v>orzech</v>
      </c>
      <c r="J143">
        <f>IF(piastek7[[#This Row],[Typ spalania]] = "kostka", piastek7[[#This Row],[mag koskta przed]]-$P$1, piastek7[[#This Row],[mag koskta przed]])</f>
        <v>137</v>
      </c>
      <c r="K143">
        <f>IF(piastek7[[#This Row],[Typ spalania]] = "orzech", piastek7[[#This Row],[mag orzech przed]]-$P$2, piastek7[[#This Row],[mag orzech przed]])</f>
        <v>98</v>
      </c>
      <c r="L143">
        <f>IF(piastek7[[#This Row],[Typ spalania]] = "mial", piastek7[[#This Row],[mag mial przed]]-$P$3, piastek7[[#This Row],[mag mial przed]])</f>
        <v>662</v>
      </c>
    </row>
    <row r="144" spans="1:12" x14ac:dyDescent="0.45">
      <c r="A144">
        <v>79</v>
      </c>
      <c r="B144">
        <v>145</v>
      </c>
      <c r="C144">
        <v>36</v>
      </c>
      <c r="D144">
        <f t="shared" si="2"/>
        <v>142</v>
      </c>
      <c r="E144" s="1">
        <v>42068</v>
      </c>
      <c r="F144">
        <f>J143+piastek7[[#This Row],[Ton kostak]]</f>
        <v>216</v>
      </c>
      <c r="G144">
        <f>K143+piastek7[[#This Row],[Ton orzech]]</f>
        <v>243</v>
      </c>
      <c r="H144">
        <f>L143+piastek7[[#This Row],[Ton mial]]</f>
        <v>698</v>
      </c>
      <c r="I144" t="str">
        <f>IF(piastek7[[#This Row],[mag koskta przed]] &lt; $P$1,IF(piastek7[[#This Row],[mag orzech przed]]&lt;$P$2, IF(piastek7[[#This Row],[mag mial przed]] &lt;$P$3, "-", "mial"), "orzech"),"kostka")</f>
        <v>kostka</v>
      </c>
      <c r="J144">
        <f>IF(piastek7[[#This Row],[Typ spalania]] = "kostka", piastek7[[#This Row],[mag koskta przed]]-$P$1, piastek7[[#This Row],[mag koskta przed]])</f>
        <v>16</v>
      </c>
      <c r="K144">
        <f>IF(piastek7[[#This Row],[Typ spalania]] = "orzech", piastek7[[#This Row],[mag orzech przed]]-$P$2, piastek7[[#This Row],[mag orzech przed]])</f>
        <v>243</v>
      </c>
      <c r="L144">
        <f>IF(piastek7[[#This Row],[Typ spalania]] = "mial", piastek7[[#This Row],[mag mial przed]]-$P$3, piastek7[[#This Row],[mag mial przed]])</f>
        <v>698</v>
      </c>
    </row>
    <row r="145" spans="1:12" x14ac:dyDescent="0.45">
      <c r="A145">
        <v>148</v>
      </c>
      <c r="B145">
        <v>127</v>
      </c>
      <c r="C145">
        <v>27</v>
      </c>
      <c r="D145">
        <f t="shared" si="2"/>
        <v>143</v>
      </c>
      <c r="E145" s="1">
        <v>42069</v>
      </c>
      <c r="F145">
        <f>J144+piastek7[[#This Row],[Ton kostak]]</f>
        <v>164</v>
      </c>
      <c r="G145">
        <f>K144+piastek7[[#This Row],[Ton orzech]]</f>
        <v>370</v>
      </c>
      <c r="H145">
        <f>L144+piastek7[[#This Row],[Ton mial]]</f>
        <v>725</v>
      </c>
      <c r="I145" t="str">
        <f>IF(piastek7[[#This Row],[mag koskta przed]] &lt; $P$1,IF(piastek7[[#This Row],[mag orzech przed]]&lt;$P$2, IF(piastek7[[#This Row],[mag mial przed]] &lt;$P$3, "-", "mial"), "orzech"),"kostka")</f>
        <v>orzech</v>
      </c>
      <c r="J145">
        <f>IF(piastek7[[#This Row],[Typ spalania]] = "kostka", piastek7[[#This Row],[mag koskta przed]]-$P$1, piastek7[[#This Row],[mag koskta przed]])</f>
        <v>164</v>
      </c>
      <c r="K145">
        <f>IF(piastek7[[#This Row],[Typ spalania]] = "orzech", piastek7[[#This Row],[mag orzech przed]]-$P$2, piastek7[[#This Row],[mag orzech przed]])</f>
        <v>110</v>
      </c>
      <c r="L145">
        <f>IF(piastek7[[#This Row],[Typ spalania]] = "mial", piastek7[[#This Row],[mag mial przed]]-$P$3, piastek7[[#This Row],[mag mial przed]])</f>
        <v>725</v>
      </c>
    </row>
    <row r="146" spans="1:12" x14ac:dyDescent="0.45">
      <c r="A146">
        <v>132</v>
      </c>
      <c r="B146">
        <v>128</v>
      </c>
      <c r="C146">
        <v>37</v>
      </c>
      <c r="D146">
        <f t="shared" si="2"/>
        <v>144</v>
      </c>
      <c r="E146" s="1">
        <v>42070</v>
      </c>
      <c r="F146">
        <f>J145+piastek7[[#This Row],[Ton kostak]]</f>
        <v>296</v>
      </c>
      <c r="G146">
        <f>K145+piastek7[[#This Row],[Ton orzech]]</f>
        <v>238</v>
      </c>
      <c r="H146">
        <f>L145+piastek7[[#This Row],[Ton mial]]</f>
        <v>762</v>
      </c>
      <c r="I146" t="str">
        <f>IF(piastek7[[#This Row],[mag koskta przed]] &lt; $P$1,IF(piastek7[[#This Row],[mag orzech przed]]&lt;$P$2, IF(piastek7[[#This Row],[mag mial przed]] &lt;$P$3, "-", "mial"), "orzech"),"kostka")</f>
        <v>kostka</v>
      </c>
      <c r="J146">
        <f>IF(piastek7[[#This Row],[Typ spalania]] = "kostka", piastek7[[#This Row],[mag koskta przed]]-$P$1, piastek7[[#This Row],[mag koskta przed]])</f>
        <v>96</v>
      </c>
      <c r="K146">
        <f>IF(piastek7[[#This Row],[Typ spalania]] = "orzech", piastek7[[#This Row],[mag orzech przed]]-$P$2, piastek7[[#This Row],[mag orzech przed]])</f>
        <v>238</v>
      </c>
      <c r="L146">
        <f>IF(piastek7[[#This Row],[Typ spalania]] = "mial", piastek7[[#This Row],[mag mial przed]]-$P$3, piastek7[[#This Row],[mag mial przed]])</f>
        <v>762</v>
      </c>
    </row>
    <row r="147" spans="1:12" x14ac:dyDescent="0.45">
      <c r="A147">
        <v>22</v>
      </c>
      <c r="B147">
        <v>115</v>
      </c>
      <c r="C147">
        <v>28</v>
      </c>
      <c r="D147">
        <f t="shared" si="2"/>
        <v>145</v>
      </c>
      <c r="E147" s="1">
        <v>42071</v>
      </c>
      <c r="F147">
        <f>J146+piastek7[[#This Row],[Ton kostak]]</f>
        <v>118</v>
      </c>
      <c r="G147">
        <f>K146+piastek7[[#This Row],[Ton orzech]]</f>
        <v>353</v>
      </c>
      <c r="H147">
        <f>L146+piastek7[[#This Row],[Ton mial]]</f>
        <v>790</v>
      </c>
      <c r="I147" t="str">
        <f>IF(piastek7[[#This Row],[mag koskta przed]] &lt; $P$1,IF(piastek7[[#This Row],[mag orzech przed]]&lt;$P$2, IF(piastek7[[#This Row],[mag mial przed]] &lt;$P$3, "-", "mial"), "orzech"),"kostka")</f>
        <v>orzech</v>
      </c>
      <c r="J147">
        <f>IF(piastek7[[#This Row],[Typ spalania]] = "kostka", piastek7[[#This Row],[mag koskta przed]]-$P$1, piastek7[[#This Row],[mag koskta przed]])</f>
        <v>118</v>
      </c>
      <c r="K147">
        <f>IF(piastek7[[#This Row],[Typ spalania]] = "orzech", piastek7[[#This Row],[mag orzech przed]]-$P$2, piastek7[[#This Row],[mag orzech przed]])</f>
        <v>93</v>
      </c>
      <c r="L147">
        <f>IF(piastek7[[#This Row],[Typ spalania]] = "mial", piastek7[[#This Row],[mag mial przed]]-$P$3, piastek7[[#This Row],[mag mial przed]])</f>
        <v>790</v>
      </c>
    </row>
    <row r="148" spans="1:12" x14ac:dyDescent="0.45">
      <c r="A148">
        <v>50</v>
      </c>
      <c r="B148">
        <v>99</v>
      </c>
      <c r="C148">
        <v>78</v>
      </c>
      <c r="D148">
        <f t="shared" si="2"/>
        <v>146</v>
      </c>
      <c r="E148" s="1">
        <v>42072</v>
      </c>
      <c r="F148">
        <f>J147+piastek7[[#This Row],[Ton kostak]]</f>
        <v>168</v>
      </c>
      <c r="G148">
        <f>K147+piastek7[[#This Row],[Ton orzech]]</f>
        <v>192</v>
      </c>
      <c r="H148">
        <f>L147+piastek7[[#This Row],[Ton mial]]</f>
        <v>868</v>
      </c>
      <c r="I148" t="str">
        <f>IF(piastek7[[#This Row],[mag koskta przed]] &lt; $P$1,IF(piastek7[[#This Row],[mag orzech przed]]&lt;$P$2, IF(piastek7[[#This Row],[mag mial przed]] &lt;$P$3, "-", "mial"), "orzech"),"kostka")</f>
        <v>mial</v>
      </c>
      <c r="J148">
        <f>IF(piastek7[[#This Row],[Typ spalania]] = "kostka", piastek7[[#This Row],[mag koskta przed]]-$P$1, piastek7[[#This Row],[mag koskta przed]])</f>
        <v>168</v>
      </c>
      <c r="K148">
        <f>IF(piastek7[[#This Row],[Typ spalania]] = "orzech", piastek7[[#This Row],[mag orzech przed]]-$P$2, piastek7[[#This Row],[mag orzech przed]])</f>
        <v>192</v>
      </c>
      <c r="L148">
        <f>IF(piastek7[[#This Row],[Typ spalania]] = "mial", piastek7[[#This Row],[mag mial przed]]-$P$3, piastek7[[#This Row],[mag mial przed]])</f>
        <v>548</v>
      </c>
    </row>
    <row r="149" spans="1:12" x14ac:dyDescent="0.45">
      <c r="A149">
        <v>178</v>
      </c>
      <c r="B149">
        <v>146</v>
      </c>
      <c r="C149">
        <v>75</v>
      </c>
      <c r="D149">
        <f t="shared" si="2"/>
        <v>147</v>
      </c>
      <c r="E149" s="1">
        <v>42073</v>
      </c>
      <c r="F149">
        <f>J148+piastek7[[#This Row],[Ton kostak]]</f>
        <v>346</v>
      </c>
      <c r="G149">
        <f>K148+piastek7[[#This Row],[Ton orzech]]</f>
        <v>338</v>
      </c>
      <c r="H149">
        <f>L148+piastek7[[#This Row],[Ton mial]]</f>
        <v>623</v>
      </c>
      <c r="I149" t="str">
        <f>IF(piastek7[[#This Row],[mag koskta przed]] &lt; $P$1,IF(piastek7[[#This Row],[mag orzech przed]]&lt;$P$2, IF(piastek7[[#This Row],[mag mial przed]] &lt;$P$3, "-", "mial"), "orzech"),"kostka")</f>
        <v>kostka</v>
      </c>
      <c r="J149">
        <f>IF(piastek7[[#This Row],[Typ spalania]] = "kostka", piastek7[[#This Row],[mag koskta przed]]-$P$1, piastek7[[#This Row],[mag koskta przed]])</f>
        <v>146</v>
      </c>
      <c r="K149">
        <f>IF(piastek7[[#This Row],[Typ spalania]] = "orzech", piastek7[[#This Row],[mag orzech przed]]-$P$2, piastek7[[#This Row],[mag orzech przed]])</f>
        <v>338</v>
      </c>
      <c r="L149">
        <f>IF(piastek7[[#This Row],[Typ spalania]] = "mial", piastek7[[#This Row],[mag mial przed]]-$P$3, piastek7[[#This Row],[mag mial przed]])</f>
        <v>623</v>
      </c>
    </row>
    <row r="150" spans="1:12" x14ac:dyDescent="0.45">
      <c r="A150">
        <v>97</v>
      </c>
      <c r="B150">
        <v>135</v>
      </c>
      <c r="C150">
        <v>66</v>
      </c>
      <c r="D150">
        <f t="shared" si="2"/>
        <v>148</v>
      </c>
      <c r="E150" s="1">
        <v>42074</v>
      </c>
      <c r="F150">
        <f>J149+piastek7[[#This Row],[Ton kostak]]</f>
        <v>243</v>
      </c>
      <c r="G150">
        <f>K149+piastek7[[#This Row],[Ton orzech]]</f>
        <v>473</v>
      </c>
      <c r="H150">
        <f>L149+piastek7[[#This Row],[Ton mial]]</f>
        <v>689</v>
      </c>
      <c r="I150" t="str">
        <f>IF(piastek7[[#This Row],[mag koskta przed]] &lt; $P$1,IF(piastek7[[#This Row],[mag orzech przed]]&lt;$P$2, IF(piastek7[[#This Row],[mag mial przed]] &lt;$P$3, "-", "mial"), "orzech"),"kostka")</f>
        <v>kostka</v>
      </c>
      <c r="J150">
        <f>IF(piastek7[[#This Row],[Typ spalania]] = "kostka", piastek7[[#This Row],[mag koskta przed]]-$P$1, piastek7[[#This Row],[mag koskta przed]])</f>
        <v>43</v>
      </c>
      <c r="K150">
        <f>IF(piastek7[[#This Row],[Typ spalania]] = "orzech", piastek7[[#This Row],[mag orzech przed]]-$P$2, piastek7[[#This Row],[mag orzech przed]])</f>
        <v>473</v>
      </c>
      <c r="L150">
        <f>IF(piastek7[[#This Row],[Typ spalania]] = "mial", piastek7[[#This Row],[mag mial przed]]-$P$3, piastek7[[#This Row],[mag mial przed]])</f>
        <v>689</v>
      </c>
    </row>
    <row r="151" spans="1:12" x14ac:dyDescent="0.45">
      <c r="A151">
        <v>138</v>
      </c>
      <c r="B151">
        <v>160</v>
      </c>
      <c r="C151">
        <v>6</v>
      </c>
      <c r="D151">
        <f t="shared" si="2"/>
        <v>149</v>
      </c>
      <c r="E151" s="1">
        <v>42075</v>
      </c>
      <c r="F151">
        <f>J150+piastek7[[#This Row],[Ton kostak]]</f>
        <v>181</v>
      </c>
      <c r="G151">
        <f>K150+piastek7[[#This Row],[Ton orzech]]</f>
        <v>633</v>
      </c>
      <c r="H151">
        <f>L150+piastek7[[#This Row],[Ton mial]]</f>
        <v>695</v>
      </c>
      <c r="I151" t="str">
        <f>IF(piastek7[[#This Row],[mag koskta przed]] &lt; $P$1,IF(piastek7[[#This Row],[mag orzech przed]]&lt;$P$2, IF(piastek7[[#This Row],[mag mial przed]] &lt;$P$3, "-", "mial"), "orzech"),"kostka")</f>
        <v>orzech</v>
      </c>
      <c r="J151">
        <f>IF(piastek7[[#This Row],[Typ spalania]] = "kostka", piastek7[[#This Row],[mag koskta przed]]-$P$1, piastek7[[#This Row],[mag koskta przed]])</f>
        <v>181</v>
      </c>
      <c r="K151">
        <f>IF(piastek7[[#This Row],[Typ spalania]] = "orzech", piastek7[[#This Row],[mag orzech przed]]-$P$2, piastek7[[#This Row],[mag orzech przed]])</f>
        <v>373</v>
      </c>
      <c r="L151">
        <f>IF(piastek7[[#This Row],[Typ spalania]] = "mial", piastek7[[#This Row],[mag mial przed]]-$P$3, piastek7[[#This Row],[mag mial przed]])</f>
        <v>695</v>
      </c>
    </row>
    <row r="152" spans="1:12" x14ac:dyDescent="0.45">
      <c r="A152">
        <v>194</v>
      </c>
      <c r="B152">
        <v>87</v>
      </c>
      <c r="C152">
        <v>60</v>
      </c>
      <c r="D152">
        <f t="shared" si="2"/>
        <v>150</v>
      </c>
      <c r="E152" s="1">
        <v>42076</v>
      </c>
      <c r="F152">
        <f>J151+piastek7[[#This Row],[Ton kostak]]</f>
        <v>375</v>
      </c>
      <c r="G152">
        <f>K151+piastek7[[#This Row],[Ton orzech]]</f>
        <v>460</v>
      </c>
      <c r="H152">
        <f>L151+piastek7[[#This Row],[Ton mial]]</f>
        <v>755</v>
      </c>
      <c r="I152" t="str">
        <f>IF(piastek7[[#This Row],[mag koskta przed]] &lt; $P$1,IF(piastek7[[#This Row],[mag orzech przed]]&lt;$P$2, IF(piastek7[[#This Row],[mag mial przed]] &lt;$P$3, "-", "mial"), "orzech"),"kostka")</f>
        <v>kostka</v>
      </c>
      <c r="J152">
        <f>IF(piastek7[[#This Row],[Typ spalania]] = "kostka", piastek7[[#This Row],[mag koskta przed]]-$P$1, piastek7[[#This Row],[mag koskta przed]])</f>
        <v>175</v>
      </c>
      <c r="K152">
        <f>IF(piastek7[[#This Row],[Typ spalania]] = "orzech", piastek7[[#This Row],[mag orzech przed]]-$P$2, piastek7[[#This Row],[mag orzech przed]])</f>
        <v>460</v>
      </c>
      <c r="L152">
        <f>IF(piastek7[[#This Row],[Typ spalania]] = "mial", piastek7[[#This Row],[mag mial przed]]-$P$3, piastek7[[#This Row],[mag mial przed]])</f>
        <v>755</v>
      </c>
    </row>
    <row r="153" spans="1:12" x14ac:dyDescent="0.45">
      <c r="A153">
        <v>86</v>
      </c>
      <c r="B153">
        <v>21</v>
      </c>
      <c r="C153">
        <v>45</v>
      </c>
      <c r="D153">
        <f t="shared" si="2"/>
        <v>151</v>
      </c>
      <c r="E153" s="1">
        <v>42077</v>
      </c>
      <c r="F153">
        <f>J152+piastek7[[#This Row],[Ton kostak]]</f>
        <v>261</v>
      </c>
      <c r="G153">
        <f>K152+piastek7[[#This Row],[Ton orzech]]</f>
        <v>481</v>
      </c>
      <c r="H153">
        <f>L152+piastek7[[#This Row],[Ton mial]]</f>
        <v>800</v>
      </c>
      <c r="I153" t="str">
        <f>IF(piastek7[[#This Row],[mag koskta przed]] &lt; $P$1,IF(piastek7[[#This Row],[mag orzech przed]]&lt;$P$2, IF(piastek7[[#This Row],[mag mial przed]] &lt;$P$3, "-", "mial"), "orzech"),"kostka")</f>
        <v>kostka</v>
      </c>
      <c r="J153">
        <f>IF(piastek7[[#This Row],[Typ spalania]] = "kostka", piastek7[[#This Row],[mag koskta przed]]-$P$1, piastek7[[#This Row],[mag koskta przed]])</f>
        <v>61</v>
      </c>
      <c r="K153">
        <f>IF(piastek7[[#This Row],[Typ spalania]] = "orzech", piastek7[[#This Row],[mag orzech przed]]-$P$2, piastek7[[#This Row],[mag orzech przed]])</f>
        <v>481</v>
      </c>
      <c r="L153">
        <f>IF(piastek7[[#This Row],[Typ spalania]] = "mial", piastek7[[#This Row],[mag mial przed]]-$P$3, piastek7[[#This Row],[mag mial przed]])</f>
        <v>800</v>
      </c>
    </row>
    <row r="154" spans="1:12" x14ac:dyDescent="0.45">
      <c r="A154">
        <v>26</v>
      </c>
      <c r="B154">
        <v>60</v>
      </c>
      <c r="C154">
        <v>44</v>
      </c>
      <c r="D154">
        <f t="shared" si="2"/>
        <v>152</v>
      </c>
      <c r="E154" s="1">
        <v>42078</v>
      </c>
      <c r="F154">
        <f>J153+piastek7[[#This Row],[Ton kostak]]</f>
        <v>87</v>
      </c>
      <c r="G154">
        <f>K153+piastek7[[#This Row],[Ton orzech]]</f>
        <v>541</v>
      </c>
      <c r="H154">
        <f>L153+piastek7[[#This Row],[Ton mial]]</f>
        <v>844</v>
      </c>
      <c r="I154" t="str">
        <f>IF(piastek7[[#This Row],[mag koskta przed]] &lt; $P$1,IF(piastek7[[#This Row],[mag orzech przed]]&lt;$P$2, IF(piastek7[[#This Row],[mag mial przed]] &lt;$P$3, "-", "mial"), "orzech"),"kostka")</f>
        <v>orzech</v>
      </c>
      <c r="J154">
        <f>IF(piastek7[[#This Row],[Typ spalania]] = "kostka", piastek7[[#This Row],[mag koskta przed]]-$P$1, piastek7[[#This Row],[mag koskta przed]])</f>
        <v>87</v>
      </c>
      <c r="K154">
        <f>IF(piastek7[[#This Row],[Typ spalania]] = "orzech", piastek7[[#This Row],[mag orzech przed]]-$P$2, piastek7[[#This Row],[mag orzech przed]])</f>
        <v>281</v>
      </c>
      <c r="L154">
        <f>IF(piastek7[[#This Row],[Typ spalania]] = "mial", piastek7[[#This Row],[mag mial przed]]-$P$3, piastek7[[#This Row],[mag mial przed]])</f>
        <v>844</v>
      </c>
    </row>
    <row r="155" spans="1:12" x14ac:dyDescent="0.45">
      <c r="A155">
        <v>28</v>
      </c>
      <c r="B155">
        <v>35</v>
      </c>
      <c r="C155">
        <v>96</v>
      </c>
      <c r="D155">
        <f t="shared" si="2"/>
        <v>153</v>
      </c>
      <c r="E155" s="1">
        <v>42079</v>
      </c>
      <c r="F155">
        <f>J154+piastek7[[#This Row],[Ton kostak]]</f>
        <v>115</v>
      </c>
      <c r="G155">
        <f>K154+piastek7[[#This Row],[Ton orzech]]</f>
        <v>316</v>
      </c>
      <c r="H155">
        <f>L154+piastek7[[#This Row],[Ton mial]]</f>
        <v>940</v>
      </c>
      <c r="I155" t="str">
        <f>IF(piastek7[[#This Row],[mag koskta przed]] &lt; $P$1,IF(piastek7[[#This Row],[mag orzech przed]]&lt;$P$2, IF(piastek7[[#This Row],[mag mial przed]] &lt;$P$3, "-", "mial"), "orzech"),"kostka")</f>
        <v>orzech</v>
      </c>
      <c r="J155">
        <f>IF(piastek7[[#This Row],[Typ spalania]] = "kostka", piastek7[[#This Row],[mag koskta przed]]-$P$1, piastek7[[#This Row],[mag koskta przed]])</f>
        <v>115</v>
      </c>
      <c r="K155">
        <f>IF(piastek7[[#This Row],[Typ spalania]] = "orzech", piastek7[[#This Row],[mag orzech przed]]-$P$2, piastek7[[#This Row],[mag orzech przed]])</f>
        <v>56</v>
      </c>
      <c r="L155">
        <f>IF(piastek7[[#This Row],[Typ spalania]] = "mial", piastek7[[#This Row],[mag mial przed]]-$P$3, piastek7[[#This Row],[mag mial przed]])</f>
        <v>940</v>
      </c>
    </row>
    <row r="156" spans="1:12" x14ac:dyDescent="0.45">
      <c r="A156">
        <v>53</v>
      </c>
      <c r="B156">
        <v>100</v>
      </c>
      <c r="C156">
        <v>64</v>
      </c>
      <c r="D156">
        <f t="shared" si="2"/>
        <v>154</v>
      </c>
      <c r="E156" s="1">
        <v>42080</v>
      </c>
      <c r="F156">
        <f>J155+piastek7[[#This Row],[Ton kostak]]</f>
        <v>168</v>
      </c>
      <c r="G156">
        <f>K155+piastek7[[#This Row],[Ton orzech]]</f>
        <v>156</v>
      </c>
      <c r="H156">
        <f>L155+piastek7[[#This Row],[Ton mial]]</f>
        <v>1004</v>
      </c>
      <c r="I156" t="str">
        <f>IF(piastek7[[#This Row],[mag koskta przed]] &lt; $P$1,IF(piastek7[[#This Row],[mag orzech przed]]&lt;$P$2, IF(piastek7[[#This Row],[mag mial przed]] &lt;$P$3, "-", "mial"), "orzech"),"kostka")</f>
        <v>mial</v>
      </c>
      <c r="J156">
        <f>IF(piastek7[[#This Row],[Typ spalania]] = "kostka", piastek7[[#This Row],[mag koskta przed]]-$P$1, piastek7[[#This Row],[mag koskta przed]])</f>
        <v>168</v>
      </c>
      <c r="K156">
        <f>IF(piastek7[[#This Row],[Typ spalania]] = "orzech", piastek7[[#This Row],[mag orzech przed]]-$P$2, piastek7[[#This Row],[mag orzech przed]])</f>
        <v>156</v>
      </c>
      <c r="L156">
        <f>IF(piastek7[[#This Row],[Typ spalania]] = "mial", piastek7[[#This Row],[mag mial przed]]-$P$3, piastek7[[#This Row],[mag mial przed]])</f>
        <v>684</v>
      </c>
    </row>
    <row r="157" spans="1:12" x14ac:dyDescent="0.45">
      <c r="A157">
        <v>168</v>
      </c>
      <c r="B157">
        <v>64</v>
      </c>
      <c r="C157">
        <v>46</v>
      </c>
      <c r="D157">
        <f t="shared" si="2"/>
        <v>155</v>
      </c>
      <c r="E157" s="1">
        <v>42081</v>
      </c>
      <c r="F157">
        <f>J156+piastek7[[#This Row],[Ton kostak]]</f>
        <v>336</v>
      </c>
      <c r="G157">
        <f>K156+piastek7[[#This Row],[Ton orzech]]</f>
        <v>220</v>
      </c>
      <c r="H157">
        <f>L156+piastek7[[#This Row],[Ton mial]]</f>
        <v>730</v>
      </c>
      <c r="I157" t="str">
        <f>IF(piastek7[[#This Row],[mag koskta przed]] &lt; $P$1,IF(piastek7[[#This Row],[mag orzech przed]]&lt;$P$2, IF(piastek7[[#This Row],[mag mial przed]] &lt;$P$3, "-", "mial"), "orzech"),"kostka")</f>
        <v>kostka</v>
      </c>
      <c r="J157">
        <f>IF(piastek7[[#This Row],[Typ spalania]] = "kostka", piastek7[[#This Row],[mag koskta przed]]-$P$1, piastek7[[#This Row],[mag koskta przed]])</f>
        <v>136</v>
      </c>
      <c r="K157">
        <f>IF(piastek7[[#This Row],[Typ spalania]] = "orzech", piastek7[[#This Row],[mag orzech przed]]-$P$2, piastek7[[#This Row],[mag orzech przed]])</f>
        <v>220</v>
      </c>
      <c r="L157">
        <f>IF(piastek7[[#This Row],[Typ spalania]] = "mial", piastek7[[#This Row],[mag mial przed]]-$P$3, piastek7[[#This Row],[mag mial przed]])</f>
        <v>730</v>
      </c>
    </row>
    <row r="158" spans="1:12" x14ac:dyDescent="0.45">
      <c r="A158">
        <v>77</v>
      </c>
      <c r="B158">
        <v>60</v>
      </c>
      <c r="C158">
        <v>35</v>
      </c>
      <c r="D158">
        <f t="shared" si="2"/>
        <v>156</v>
      </c>
      <c r="E158" s="1">
        <v>42082</v>
      </c>
      <c r="F158">
        <f>J157+piastek7[[#This Row],[Ton kostak]]</f>
        <v>213</v>
      </c>
      <c r="G158">
        <f>K157+piastek7[[#This Row],[Ton orzech]]</f>
        <v>280</v>
      </c>
      <c r="H158">
        <f>L157+piastek7[[#This Row],[Ton mial]]</f>
        <v>765</v>
      </c>
      <c r="I158" t="str">
        <f>IF(piastek7[[#This Row],[mag koskta przed]] &lt; $P$1,IF(piastek7[[#This Row],[mag orzech przed]]&lt;$P$2, IF(piastek7[[#This Row],[mag mial przed]] &lt;$P$3, "-", "mial"), "orzech"),"kostka")</f>
        <v>kostka</v>
      </c>
      <c r="J158">
        <f>IF(piastek7[[#This Row],[Typ spalania]] = "kostka", piastek7[[#This Row],[mag koskta przed]]-$P$1, piastek7[[#This Row],[mag koskta przed]])</f>
        <v>13</v>
      </c>
      <c r="K158">
        <f>IF(piastek7[[#This Row],[Typ spalania]] = "orzech", piastek7[[#This Row],[mag orzech przed]]-$P$2, piastek7[[#This Row],[mag orzech przed]])</f>
        <v>280</v>
      </c>
      <c r="L158">
        <f>IF(piastek7[[#This Row],[Typ spalania]] = "mial", piastek7[[#This Row],[mag mial przed]]-$P$3, piastek7[[#This Row],[mag mial przed]])</f>
        <v>765</v>
      </c>
    </row>
    <row r="159" spans="1:12" x14ac:dyDescent="0.45">
      <c r="A159">
        <v>17</v>
      </c>
      <c r="B159">
        <v>80</v>
      </c>
      <c r="C159">
        <v>30</v>
      </c>
      <c r="D159">
        <f t="shared" si="2"/>
        <v>157</v>
      </c>
      <c r="E159" s="1">
        <v>42083</v>
      </c>
      <c r="F159">
        <f>J158+piastek7[[#This Row],[Ton kostak]]</f>
        <v>30</v>
      </c>
      <c r="G159">
        <f>K158+piastek7[[#This Row],[Ton orzech]]</f>
        <v>360</v>
      </c>
      <c r="H159">
        <f>L158+piastek7[[#This Row],[Ton mial]]</f>
        <v>795</v>
      </c>
      <c r="I159" t="str">
        <f>IF(piastek7[[#This Row],[mag koskta przed]] &lt; $P$1,IF(piastek7[[#This Row],[mag orzech przed]]&lt;$P$2, IF(piastek7[[#This Row],[mag mial przed]] &lt;$P$3, "-", "mial"), "orzech"),"kostka")</f>
        <v>orzech</v>
      </c>
      <c r="J159">
        <f>IF(piastek7[[#This Row],[Typ spalania]] = "kostka", piastek7[[#This Row],[mag koskta przed]]-$P$1, piastek7[[#This Row],[mag koskta przed]])</f>
        <v>30</v>
      </c>
      <c r="K159">
        <f>IF(piastek7[[#This Row],[Typ spalania]] = "orzech", piastek7[[#This Row],[mag orzech przed]]-$P$2, piastek7[[#This Row],[mag orzech przed]])</f>
        <v>100</v>
      </c>
      <c r="L159">
        <f>IF(piastek7[[#This Row],[Typ spalania]] = "mial", piastek7[[#This Row],[mag mial przed]]-$P$3, piastek7[[#This Row],[mag mial przed]])</f>
        <v>795</v>
      </c>
    </row>
    <row r="160" spans="1:12" x14ac:dyDescent="0.45">
      <c r="A160">
        <v>175</v>
      </c>
      <c r="B160">
        <v>47</v>
      </c>
      <c r="C160">
        <v>25</v>
      </c>
      <c r="D160">
        <f t="shared" si="2"/>
        <v>158</v>
      </c>
      <c r="E160" s="1">
        <v>42084</v>
      </c>
      <c r="F160">
        <f>J159+piastek7[[#This Row],[Ton kostak]]</f>
        <v>205</v>
      </c>
      <c r="G160">
        <f>K159+piastek7[[#This Row],[Ton orzech]]</f>
        <v>147</v>
      </c>
      <c r="H160">
        <f>L159+piastek7[[#This Row],[Ton mial]]</f>
        <v>820</v>
      </c>
      <c r="I160" t="str">
        <f>IF(piastek7[[#This Row],[mag koskta przed]] &lt; $P$1,IF(piastek7[[#This Row],[mag orzech przed]]&lt;$P$2, IF(piastek7[[#This Row],[mag mial przed]] &lt;$P$3, "-", "mial"), "orzech"),"kostka")</f>
        <v>kostka</v>
      </c>
      <c r="J160">
        <f>IF(piastek7[[#This Row],[Typ spalania]] = "kostka", piastek7[[#This Row],[mag koskta przed]]-$P$1, piastek7[[#This Row],[mag koskta przed]])</f>
        <v>5</v>
      </c>
      <c r="K160">
        <f>IF(piastek7[[#This Row],[Typ spalania]] = "orzech", piastek7[[#This Row],[mag orzech przed]]-$P$2, piastek7[[#This Row],[mag orzech przed]])</f>
        <v>147</v>
      </c>
      <c r="L160">
        <f>IF(piastek7[[#This Row],[Typ spalania]] = "mial", piastek7[[#This Row],[mag mial przed]]-$P$3, piastek7[[#This Row],[mag mial przed]])</f>
        <v>820</v>
      </c>
    </row>
    <row r="161" spans="1:12" x14ac:dyDescent="0.45">
      <c r="A161">
        <v>164</v>
      </c>
      <c r="B161">
        <v>60</v>
      </c>
      <c r="C161">
        <v>22</v>
      </c>
      <c r="D161">
        <f t="shared" si="2"/>
        <v>159</v>
      </c>
      <c r="E161" s="1">
        <v>42085</v>
      </c>
      <c r="F161">
        <f>J160+piastek7[[#This Row],[Ton kostak]]</f>
        <v>169</v>
      </c>
      <c r="G161">
        <f>K160+piastek7[[#This Row],[Ton orzech]]</f>
        <v>207</v>
      </c>
      <c r="H161">
        <f>L160+piastek7[[#This Row],[Ton mial]]</f>
        <v>842</v>
      </c>
      <c r="I161" t="str">
        <f>IF(piastek7[[#This Row],[mag koskta przed]] &lt; $P$1,IF(piastek7[[#This Row],[mag orzech przed]]&lt;$P$2, IF(piastek7[[#This Row],[mag mial przed]] &lt;$P$3, "-", "mial"), "orzech"),"kostka")</f>
        <v>mial</v>
      </c>
      <c r="J161">
        <f>IF(piastek7[[#This Row],[Typ spalania]] = "kostka", piastek7[[#This Row],[mag koskta przed]]-$P$1, piastek7[[#This Row],[mag koskta przed]])</f>
        <v>169</v>
      </c>
      <c r="K161">
        <f>IF(piastek7[[#This Row],[Typ spalania]] = "orzech", piastek7[[#This Row],[mag orzech przed]]-$P$2, piastek7[[#This Row],[mag orzech przed]])</f>
        <v>207</v>
      </c>
      <c r="L161">
        <f>IF(piastek7[[#This Row],[Typ spalania]] = "mial", piastek7[[#This Row],[mag mial przed]]-$P$3, piastek7[[#This Row],[mag mial przed]])</f>
        <v>522</v>
      </c>
    </row>
    <row r="162" spans="1:12" x14ac:dyDescent="0.45">
      <c r="A162">
        <v>199</v>
      </c>
      <c r="B162">
        <v>80</v>
      </c>
      <c r="C162">
        <v>45</v>
      </c>
      <c r="D162">
        <f t="shared" si="2"/>
        <v>160</v>
      </c>
      <c r="E162" s="1">
        <v>42086</v>
      </c>
      <c r="F162">
        <f>J161+piastek7[[#This Row],[Ton kostak]]</f>
        <v>368</v>
      </c>
      <c r="G162">
        <f>K161+piastek7[[#This Row],[Ton orzech]]</f>
        <v>287</v>
      </c>
      <c r="H162">
        <f>L161+piastek7[[#This Row],[Ton mial]]</f>
        <v>567</v>
      </c>
      <c r="I162" t="str">
        <f>IF(piastek7[[#This Row],[mag koskta przed]] &lt; $P$1,IF(piastek7[[#This Row],[mag orzech przed]]&lt;$P$2, IF(piastek7[[#This Row],[mag mial przed]] &lt;$P$3, "-", "mial"), "orzech"),"kostka")</f>
        <v>kostka</v>
      </c>
      <c r="J162">
        <f>IF(piastek7[[#This Row],[Typ spalania]] = "kostka", piastek7[[#This Row],[mag koskta przed]]-$P$1, piastek7[[#This Row],[mag koskta przed]])</f>
        <v>168</v>
      </c>
      <c r="K162">
        <f>IF(piastek7[[#This Row],[Typ spalania]] = "orzech", piastek7[[#This Row],[mag orzech przed]]-$P$2, piastek7[[#This Row],[mag orzech przed]])</f>
        <v>287</v>
      </c>
      <c r="L162">
        <f>IF(piastek7[[#This Row],[Typ spalania]] = "mial", piastek7[[#This Row],[mag mial przed]]-$P$3, piastek7[[#This Row],[mag mial przed]])</f>
        <v>567</v>
      </c>
    </row>
    <row r="163" spans="1:12" x14ac:dyDescent="0.45">
      <c r="A163">
        <v>111</v>
      </c>
      <c r="B163">
        <v>92</v>
      </c>
      <c r="C163">
        <v>45</v>
      </c>
      <c r="D163">
        <f t="shared" si="2"/>
        <v>161</v>
      </c>
      <c r="E163" s="1">
        <v>42087</v>
      </c>
      <c r="F163">
        <f>J162+piastek7[[#This Row],[Ton kostak]]</f>
        <v>279</v>
      </c>
      <c r="G163">
        <f>K162+piastek7[[#This Row],[Ton orzech]]</f>
        <v>379</v>
      </c>
      <c r="H163">
        <f>L162+piastek7[[#This Row],[Ton mial]]</f>
        <v>612</v>
      </c>
      <c r="I163" t="str">
        <f>IF(piastek7[[#This Row],[mag koskta przed]] &lt; $P$1,IF(piastek7[[#This Row],[mag orzech przed]]&lt;$P$2, IF(piastek7[[#This Row],[mag mial przed]] &lt;$P$3, "-", "mial"), "orzech"),"kostka")</f>
        <v>kostka</v>
      </c>
      <c r="J163">
        <f>IF(piastek7[[#This Row],[Typ spalania]] = "kostka", piastek7[[#This Row],[mag koskta przed]]-$P$1, piastek7[[#This Row],[mag koskta przed]])</f>
        <v>79</v>
      </c>
      <c r="K163">
        <f>IF(piastek7[[#This Row],[Typ spalania]] = "orzech", piastek7[[#This Row],[mag orzech przed]]-$P$2, piastek7[[#This Row],[mag orzech przed]])</f>
        <v>379</v>
      </c>
      <c r="L163">
        <f>IF(piastek7[[#This Row],[Typ spalania]] = "mial", piastek7[[#This Row],[mag mial przed]]-$P$3, piastek7[[#This Row],[mag mial przed]])</f>
        <v>612</v>
      </c>
    </row>
    <row r="164" spans="1:12" x14ac:dyDescent="0.45">
      <c r="A164">
        <v>58</v>
      </c>
      <c r="B164">
        <v>90</v>
      </c>
      <c r="C164">
        <v>40</v>
      </c>
      <c r="D164">
        <f t="shared" si="2"/>
        <v>162</v>
      </c>
      <c r="E164" s="1">
        <v>42088</v>
      </c>
      <c r="F164">
        <f>J163+piastek7[[#This Row],[Ton kostak]]</f>
        <v>137</v>
      </c>
      <c r="G164">
        <f>K163+piastek7[[#This Row],[Ton orzech]]</f>
        <v>469</v>
      </c>
      <c r="H164">
        <f>L163+piastek7[[#This Row],[Ton mial]]</f>
        <v>652</v>
      </c>
      <c r="I164" t="str">
        <f>IF(piastek7[[#This Row],[mag koskta przed]] &lt; $P$1,IF(piastek7[[#This Row],[mag orzech przed]]&lt;$P$2, IF(piastek7[[#This Row],[mag mial przed]] &lt;$P$3, "-", "mial"), "orzech"),"kostka")</f>
        <v>orzech</v>
      </c>
      <c r="J164">
        <f>IF(piastek7[[#This Row],[Typ spalania]] = "kostka", piastek7[[#This Row],[mag koskta przed]]-$P$1, piastek7[[#This Row],[mag koskta przed]])</f>
        <v>137</v>
      </c>
      <c r="K164">
        <f>IF(piastek7[[#This Row],[Typ spalania]] = "orzech", piastek7[[#This Row],[mag orzech przed]]-$P$2, piastek7[[#This Row],[mag orzech przed]])</f>
        <v>209</v>
      </c>
      <c r="L164">
        <f>IF(piastek7[[#This Row],[Typ spalania]] = "mial", piastek7[[#This Row],[mag mial przed]]-$P$3, piastek7[[#This Row],[mag mial przed]])</f>
        <v>652</v>
      </c>
    </row>
    <row r="165" spans="1:12" x14ac:dyDescent="0.45">
      <c r="A165">
        <v>59</v>
      </c>
      <c r="B165">
        <v>164</v>
      </c>
      <c r="C165">
        <v>47</v>
      </c>
      <c r="D165">
        <f t="shared" si="2"/>
        <v>163</v>
      </c>
      <c r="E165" s="1">
        <v>42089</v>
      </c>
      <c r="F165">
        <f>J164+piastek7[[#This Row],[Ton kostak]]</f>
        <v>196</v>
      </c>
      <c r="G165">
        <f>K164+piastek7[[#This Row],[Ton orzech]]</f>
        <v>373</v>
      </c>
      <c r="H165">
        <f>L164+piastek7[[#This Row],[Ton mial]]</f>
        <v>699</v>
      </c>
      <c r="I165" t="str">
        <f>IF(piastek7[[#This Row],[mag koskta przed]] &lt; $P$1,IF(piastek7[[#This Row],[mag orzech przed]]&lt;$P$2, IF(piastek7[[#This Row],[mag mial przed]] &lt;$P$3, "-", "mial"), "orzech"),"kostka")</f>
        <v>orzech</v>
      </c>
      <c r="J165">
        <f>IF(piastek7[[#This Row],[Typ spalania]] = "kostka", piastek7[[#This Row],[mag koskta przed]]-$P$1, piastek7[[#This Row],[mag koskta przed]])</f>
        <v>196</v>
      </c>
      <c r="K165">
        <f>IF(piastek7[[#This Row],[Typ spalania]] = "orzech", piastek7[[#This Row],[mag orzech przed]]-$P$2, piastek7[[#This Row],[mag orzech przed]])</f>
        <v>113</v>
      </c>
      <c r="L165">
        <f>IF(piastek7[[#This Row],[Typ spalania]] = "mial", piastek7[[#This Row],[mag mial przed]]-$P$3, piastek7[[#This Row],[mag mial przed]])</f>
        <v>699</v>
      </c>
    </row>
    <row r="166" spans="1:12" x14ac:dyDescent="0.45">
      <c r="A166">
        <v>158</v>
      </c>
      <c r="B166">
        <v>120</v>
      </c>
      <c r="C166">
        <v>30</v>
      </c>
      <c r="D166">
        <f t="shared" si="2"/>
        <v>164</v>
      </c>
      <c r="E166" s="1">
        <v>42090</v>
      </c>
      <c r="F166">
        <f>J165+piastek7[[#This Row],[Ton kostak]]</f>
        <v>354</v>
      </c>
      <c r="G166">
        <f>K165+piastek7[[#This Row],[Ton orzech]]</f>
        <v>233</v>
      </c>
      <c r="H166">
        <f>L165+piastek7[[#This Row],[Ton mial]]</f>
        <v>729</v>
      </c>
      <c r="I166" t="str">
        <f>IF(piastek7[[#This Row],[mag koskta przed]] &lt; $P$1,IF(piastek7[[#This Row],[mag orzech przed]]&lt;$P$2, IF(piastek7[[#This Row],[mag mial przed]] &lt;$P$3, "-", "mial"), "orzech"),"kostka")</f>
        <v>kostka</v>
      </c>
      <c r="J166">
        <f>IF(piastek7[[#This Row],[Typ spalania]] = "kostka", piastek7[[#This Row],[mag koskta przed]]-$P$1, piastek7[[#This Row],[mag koskta przed]])</f>
        <v>154</v>
      </c>
      <c r="K166">
        <f>IF(piastek7[[#This Row],[Typ spalania]] = "orzech", piastek7[[#This Row],[mag orzech przed]]-$P$2, piastek7[[#This Row],[mag orzech przed]])</f>
        <v>233</v>
      </c>
      <c r="L166">
        <f>IF(piastek7[[#This Row],[Typ spalania]] = "mial", piastek7[[#This Row],[mag mial przed]]-$P$3, piastek7[[#This Row],[mag mial przed]])</f>
        <v>729</v>
      </c>
    </row>
    <row r="167" spans="1:12" x14ac:dyDescent="0.45">
      <c r="A167">
        <v>84</v>
      </c>
      <c r="B167">
        <v>90</v>
      </c>
      <c r="C167">
        <v>30</v>
      </c>
      <c r="D167">
        <f t="shared" si="2"/>
        <v>165</v>
      </c>
      <c r="E167" s="1">
        <v>42091</v>
      </c>
      <c r="F167">
        <f>J166+piastek7[[#This Row],[Ton kostak]]</f>
        <v>238</v>
      </c>
      <c r="G167">
        <f>K166+piastek7[[#This Row],[Ton orzech]]</f>
        <v>323</v>
      </c>
      <c r="H167">
        <f>L166+piastek7[[#This Row],[Ton mial]]</f>
        <v>759</v>
      </c>
      <c r="I167" t="str">
        <f>IF(piastek7[[#This Row],[mag koskta przed]] &lt; $P$1,IF(piastek7[[#This Row],[mag orzech przed]]&lt;$P$2, IF(piastek7[[#This Row],[mag mial przed]] &lt;$P$3, "-", "mial"), "orzech"),"kostka")</f>
        <v>kostka</v>
      </c>
      <c r="J167">
        <f>IF(piastek7[[#This Row],[Typ spalania]] = "kostka", piastek7[[#This Row],[mag koskta przed]]-$P$1, piastek7[[#This Row],[mag koskta przed]])</f>
        <v>38</v>
      </c>
      <c r="K167">
        <f>IF(piastek7[[#This Row],[Typ spalania]] = "orzech", piastek7[[#This Row],[mag orzech przed]]-$P$2, piastek7[[#This Row],[mag orzech przed]])</f>
        <v>323</v>
      </c>
      <c r="L167">
        <f>IF(piastek7[[#This Row],[Typ spalania]] = "mial", piastek7[[#This Row],[mag mial przed]]-$P$3, piastek7[[#This Row],[mag mial przed]])</f>
        <v>759</v>
      </c>
    </row>
    <row r="168" spans="1:12" x14ac:dyDescent="0.45">
      <c r="A168">
        <v>64</v>
      </c>
      <c r="B168">
        <v>61</v>
      </c>
      <c r="C168">
        <v>60</v>
      </c>
      <c r="D168">
        <f t="shared" si="2"/>
        <v>166</v>
      </c>
      <c r="E168" s="1">
        <v>42092</v>
      </c>
      <c r="F168">
        <f>J167+piastek7[[#This Row],[Ton kostak]]</f>
        <v>102</v>
      </c>
      <c r="G168">
        <f>K167+piastek7[[#This Row],[Ton orzech]]</f>
        <v>384</v>
      </c>
      <c r="H168">
        <f>L167+piastek7[[#This Row],[Ton mial]]</f>
        <v>819</v>
      </c>
      <c r="I168" t="str">
        <f>IF(piastek7[[#This Row],[mag koskta przed]] &lt; $P$1,IF(piastek7[[#This Row],[mag orzech przed]]&lt;$P$2, IF(piastek7[[#This Row],[mag mial przed]] &lt;$P$3, "-", "mial"), "orzech"),"kostka")</f>
        <v>orzech</v>
      </c>
      <c r="J168">
        <f>IF(piastek7[[#This Row],[Typ spalania]] = "kostka", piastek7[[#This Row],[mag koskta przed]]-$P$1, piastek7[[#This Row],[mag koskta przed]])</f>
        <v>102</v>
      </c>
      <c r="K168">
        <f>IF(piastek7[[#This Row],[Typ spalania]] = "orzech", piastek7[[#This Row],[mag orzech przed]]-$P$2, piastek7[[#This Row],[mag orzech przed]])</f>
        <v>124</v>
      </c>
      <c r="L168">
        <f>IF(piastek7[[#This Row],[Typ spalania]] = "mial", piastek7[[#This Row],[mag mial przed]]-$P$3, piastek7[[#This Row],[mag mial przed]])</f>
        <v>819</v>
      </c>
    </row>
    <row r="169" spans="1:12" x14ac:dyDescent="0.45">
      <c r="A169">
        <v>125</v>
      </c>
      <c r="B169">
        <v>84</v>
      </c>
      <c r="C169">
        <v>40</v>
      </c>
      <c r="D169">
        <f t="shared" si="2"/>
        <v>167</v>
      </c>
      <c r="E169" s="1">
        <v>42093</v>
      </c>
      <c r="F169">
        <f>J168+piastek7[[#This Row],[Ton kostak]]</f>
        <v>227</v>
      </c>
      <c r="G169">
        <f>K168+piastek7[[#This Row],[Ton orzech]]</f>
        <v>208</v>
      </c>
      <c r="H169">
        <f>L168+piastek7[[#This Row],[Ton mial]]</f>
        <v>859</v>
      </c>
      <c r="I169" t="str">
        <f>IF(piastek7[[#This Row],[mag koskta przed]] &lt; $P$1,IF(piastek7[[#This Row],[mag orzech przed]]&lt;$P$2, IF(piastek7[[#This Row],[mag mial przed]] &lt;$P$3, "-", "mial"), "orzech"),"kostka")</f>
        <v>kostka</v>
      </c>
      <c r="J169">
        <f>IF(piastek7[[#This Row],[Typ spalania]] = "kostka", piastek7[[#This Row],[mag koskta przed]]-$P$1, piastek7[[#This Row],[mag koskta przed]])</f>
        <v>27</v>
      </c>
      <c r="K169">
        <f>IF(piastek7[[#This Row],[Typ spalania]] = "orzech", piastek7[[#This Row],[mag orzech przed]]-$P$2, piastek7[[#This Row],[mag orzech przed]])</f>
        <v>208</v>
      </c>
      <c r="L169">
        <f>IF(piastek7[[#This Row],[Typ spalania]] = "mial", piastek7[[#This Row],[mag mial przed]]-$P$3, piastek7[[#This Row],[mag mial przed]])</f>
        <v>859</v>
      </c>
    </row>
    <row r="170" spans="1:12" x14ac:dyDescent="0.45">
      <c r="A170">
        <v>148</v>
      </c>
      <c r="B170">
        <v>110</v>
      </c>
      <c r="C170">
        <v>50</v>
      </c>
      <c r="D170">
        <f t="shared" si="2"/>
        <v>168</v>
      </c>
      <c r="E170" s="1">
        <v>42094</v>
      </c>
      <c r="F170">
        <f>J169+piastek7[[#This Row],[Ton kostak]]</f>
        <v>175</v>
      </c>
      <c r="G170">
        <f>K169+piastek7[[#This Row],[Ton orzech]]</f>
        <v>318</v>
      </c>
      <c r="H170">
        <f>L169+piastek7[[#This Row],[Ton mial]]</f>
        <v>909</v>
      </c>
      <c r="I170" t="str">
        <f>IF(piastek7[[#This Row],[mag koskta przed]] &lt; $P$1,IF(piastek7[[#This Row],[mag orzech przed]]&lt;$P$2, IF(piastek7[[#This Row],[mag mial przed]] &lt;$P$3, "-", "mial"), "orzech"),"kostka")</f>
        <v>orzech</v>
      </c>
      <c r="J170">
        <f>IF(piastek7[[#This Row],[Typ spalania]] = "kostka", piastek7[[#This Row],[mag koskta przed]]-$P$1, piastek7[[#This Row],[mag koskta przed]])</f>
        <v>175</v>
      </c>
      <c r="K170">
        <f>IF(piastek7[[#This Row],[Typ spalania]] = "orzech", piastek7[[#This Row],[mag orzech przed]]-$P$2, piastek7[[#This Row],[mag orzech przed]])</f>
        <v>58</v>
      </c>
      <c r="L170">
        <f>IF(piastek7[[#This Row],[Typ spalania]] = "mial", piastek7[[#This Row],[mag mial przed]]-$P$3, piastek7[[#This Row],[mag mial przed]])</f>
        <v>909</v>
      </c>
    </row>
    <row r="171" spans="1:12" x14ac:dyDescent="0.45">
      <c r="A171">
        <v>172</v>
      </c>
      <c r="B171">
        <v>100</v>
      </c>
      <c r="C171">
        <v>30</v>
      </c>
      <c r="D171">
        <f t="shared" si="2"/>
        <v>169</v>
      </c>
      <c r="E171" s="1">
        <v>42095</v>
      </c>
      <c r="F171">
        <f>J170+piastek7[[#This Row],[Ton kostak]]</f>
        <v>347</v>
      </c>
      <c r="G171">
        <f>K170+piastek7[[#This Row],[Ton orzech]]</f>
        <v>158</v>
      </c>
      <c r="H171">
        <f>L170+piastek7[[#This Row],[Ton mial]]</f>
        <v>939</v>
      </c>
      <c r="I171" t="str">
        <f>IF(piastek7[[#This Row],[mag koskta przed]] &lt; $P$1,IF(piastek7[[#This Row],[mag orzech przed]]&lt;$P$2, IF(piastek7[[#This Row],[mag mial przed]] &lt;$P$3, "-", "mial"), "orzech"),"kostka")</f>
        <v>kostka</v>
      </c>
      <c r="J171">
        <f>IF(piastek7[[#This Row],[Typ spalania]] = "kostka", piastek7[[#This Row],[mag koskta przed]]-$P$1, piastek7[[#This Row],[mag koskta przed]])</f>
        <v>147</v>
      </c>
      <c r="K171">
        <f>IF(piastek7[[#This Row],[Typ spalania]] = "orzech", piastek7[[#This Row],[mag orzech przed]]-$P$2, piastek7[[#This Row],[mag orzech przed]])</f>
        <v>158</v>
      </c>
      <c r="L171">
        <f>IF(piastek7[[#This Row],[Typ spalania]] = "mial", piastek7[[#This Row],[mag mial przed]]-$P$3, piastek7[[#This Row],[mag mial przed]])</f>
        <v>939</v>
      </c>
    </row>
    <row r="172" spans="1:12" x14ac:dyDescent="0.45">
      <c r="A172">
        <v>103</v>
      </c>
      <c r="B172">
        <v>60</v>
      </c>
      <c r="C172">
        <v>40</v>
      </c>
      <c r="D172">
        <f t="shared" si="2"/>
        <v>170</v>
      </c>
      <c r="E172" s="1">
        <v>42096</v>
      </c>
      <c r="F172">
        <f>J171+piastek7[[#This Row],[Ton kostak]]</f>
        <v>250</v>
      </c>
      <c r="G172">
        <f>K171+piastek7[[#This Row],[Ton orzech]]</f>
        <v>218</v>
      </c>
      <c r="H172">
        <f>L171+piastek7[[#This Row],[Ton mial]]</f>
        <v>979</v>
      </c>
      <c r="I172" t="str">
        <f>IF(piastek7[[#This Row],[mag koskta przed]] &lt; $P$1,IF(piastek7[[#This Row],[mag orzech przed]]&lt;$P$2, IF(piastek7[[#This Row],[mag mial przed]] &lt;$P$3, "-", "mial"), "orzech"),"kostka")</f>
        <v>kostka</v>
      </c>
      <c r="J172">
        <f>IF(piastek7[[#This Row],[Typ spalania]] = "kostka", piastek7[[#This Row],[mag koskta przed]]-$P$1, piastek7[[#This Row],[mag koskta przed]])</f>
        <v>50</v>
      </c>
      <c r="K172">
        <f>IF(piastek7[[#This Row],[Typ spalania]] = "orzech", piastek7[[#This Row],[mag orzech przed]]-$P$2, piastek7[[#This Row],[mag orzech przed]])</f>
        <v>218</v>
      </c>
      <c r="L172">
        <f>IF(piastek7[[#This Row],[Typ spalania]] = "mial", piastek7[[#This Row],[mag mial przed]]-$P$3, piastek7[[#This Row],[mag mial przed]])</f>
        <v>979</v>
      </c>
    </row>
    <row r="173" spans="1:12" x14ac:dyDescent="0.45">
      <c r="A173">
        <v>191</v>
      </c>
      <c r="B173">
        <v>41</v>
      </c>
      <c r="C173">
        <v>52</v>
      </c>
      <c r="D173">
        <f t="shared" si="2"/>
        <v>171</v>
      </c>
      <c r="E173" s="1">
        <v>42097</v>
      </c>
      <c r="F173">
        <f>J172+piastek7[[#This Row],[Ton kostak]]</f>
        <v>241</v>
      </c>
      <c r="G173">
        <f>K172+piastek7[[#This Row],[Ton orzech]]</f>
        <v>259</v>
      </c>
      <c r="H173">
        <f>L172+piastek7[[#This Row],[Ton mial]]</f>
        <v>1031</v>
      </c>
      <c r="I173" t="str">
        <f>IF(piastek7[[#This Row],[mag koskta przed]] &lt; $P$1,IF(piastek7[[#This Row],[mag orzech przed]]&lt;$P$2, IF(piastek7[[#This Row],[mag mial przed]] &lt;$P$3, "-", "mial"), "orzech"),"kostka")</f>
        <v>kostka</v>
      </c>
      <c r="J173">
        <f>IF(piastek7[[#This Row],[Typ spalania]] = "kostka", piastek7[[#This Row],[mag koskta przed]]-$P$1, piastek7[[#This Row],[mag koskta przed]])</f>
        <v>41</v>
      </c>
      <c r="K173">
        <f>IF(piastek7[[#This Row],[Typ spalania]] = "orzech", piastek7[[#This Row],[mag orzech przed]]-$P$2, piastek7[[#This Row],[mag orzech przed]])</f>
        <v>259</v>
      </c>
      <c r="L173">
        <f>IF(piastek7[[#This Row],[Typ spalania]] = "mial", piastek7[[#This Row],[mag mial przed]]-$P$3, piastek7[[#This Row],[mag mial przed]])</f>
        <v>1031</v>
      </c>
    </row>
    <row r="174" spans="1:12" x14ac:dyDescent="0.45">
      <c r="A174">
        <v>128</v>
      </c>
      <c r="B174">
        <v>98</v>
      </c>
      <c r="C174">
        <v>40</v>
      </c>
      <c r="D174">
        <f t="shared" si="2"/>
        <v>172</v>
      </c>
      <c r="E174" s="1">
        <v>42098</v>
      </c>
      <c r="F174">
        <f>J173+piastek7[[#This Row],[Ton kostak]]</f>
        <v>169</v>
      </c>
      <c r="G174">
        <f>K173+piastek7[[#This Row],[Ton orzech]]</f>
        <v>357</v>
      </c>
      <c r="H174">
        <f>L173+piastek7[[#This Row],[Ton mial]]</f>
        <v>1071</v>
      </c>
      <c r="I174" t="str">
        <f>IF(piastek7[[#This Row],[mag koskta przed]] &lt; $P$1,IF(piastek7[[#This Row],[mag orzech przed]]&lt;$P$2, IF(piastek7[[#This Row],[mag mial przed]] &lt;$P$3, "-", "mial"), "orzech"),"kostka")</f>
        <v>orzech</v>
      </c>
      <c r="J174">
        <f>IF(piastek7[[#This Row],[Typ spalania]] = "kostka", piastek7[[#This Row],[mag koskta przed]]-$P$1, piastek7[[#This Row],[mag koskta przed]])</f>
        <v>169</v>
      </c>
      <c r="K174">
        <f>IF(piastek7[[#This Row],[Typ spalania]] = "orzech", piastek7[[#This Row],[mag orzech przed]]-$P$2, piastek7[[#This Row],[mag orzech przed]])</f>
        <v>97</v>
      </c>
      <c r="L174">
        <f>IF(piastek7[[#This Row],[Typ spalania]] = "mial", piastek7[[#This Row],[mag mial przed]]-$P$3, piastek7[[#This Row],[mag mial przed]])</f>
        <v>1071</v>
      </c>
    </row>
    <row r="175" spans="1:12" x14ac:dyDescent="0.45">
      <c r="A175">
        <v>75</v>
      </c>
      <c r="B175">
        <v>87</v>
      </c>
      <c r="C175">
        <v>47</v>
      </c>
      <c r="D175">
        <f t="shared" si="2"/>
        <v>173</v>
      </c>
      <c r="E175" s="1">
        <v>42099</v>
      </c>
      <c r="F175">
        <f>J174+piastek7[[#This Row],[Ton kostak]]</f>
        <v>244</v>
      </c>
      <c r="G175">
        <f>K174+piastek7[[#This Row],[Ton orzech]]</f>
        <v>184</v>
      </c>
      <c r="H175">
        <f>L174+piastek7[[#This Row],[Ton mial]]</f>
        <v>1118</v>
      </c>
      <c r="I175" t="str">
        <f>IF(piastek7[[#This Row],[mag koskta przed]] &lt; $P$1,IF(piastek7[[#This Row],[mag orzech przed]]&lt;$P$2, IF(piastek7[[#This Row],[mag mial przed]] &lt;$P$3, "-", "mial"), "orzech"),"kostka")</f>
        <v>kostka</v>
      </c>
      <c r="J175">
        <f>IF(piastek7[[#This Row],[Typ spalania]] = "kostka", piastek7[[#This Row],[mag koskta przed]]-$P$1, piastek7[[#This Row],[mag koskta przed]])</f>
        <v>44</v>
      </c>
      <c r="K175">
        <f>IF(piastek7[[#This Row],[Typ spalania]] = "orzech", piastek7[[#This Row],[mag orzech przed]]-$P$2, piastek7[[#This Row],[mag orzech przed]])</f>
        <v>184</v>
      </c>
      <c r="L175">
        <f>IF(piastek7[[#This Row],[Typ spalania]] = "mial", piastek7[[#This Row],[mag mial przed]]-$P$3, piastek7[[#This Row],[mag mial przed]])</f>
        <v>1118</v>
      </c>
    </row>
    <row r="176" spans="1:12" x14ac:dyDescent="0.45">
      <c r="A176">
        <v>38</v>
      </c>
      <c r="B176">
        <v>100</v>
      </c>
      <c r="C176">
        <v>50</v>
      </c>
      <c r="D176">
        <f t="shared" si="2"/>
        <v>174</v>
      </c>
      <c r="E176" s="1">
        <v>42100</v>
      </c>
      <c r="F176">
        <f>J175+piastek7[[#This Row],[Ton kostak]]</f>
        <v>82</v>
      </c>
      <c r="G176">
        <f>K175+piastek7[[#This Row],[Ton orzech]]</f>
        <v>284</v>
      </c>
      <c r="H176">
        <f>L175+piastek7[[#This Row],[Ton mial]]</f>
        <v>1168</v>
      </c>
      <c r="I176" t="str">
        <f>IF(piastek7[[#This Row],[mag koskta przed]] &lt; $P$1,IF(piastek7[[#This Row],[mag orzech przed]]&lt;$P$2, IF(piastek7[[#This Row],[mag mial przed]] &lt;$P$3, "-", "mial"), "orzech"),"kostka")</f>
        <v>orzech</v>
      </c>
      <c r="J176">
        <f>IF(piastek7[[#This Row],[Typ spalania]] = "kostka", piastek7[[#This Row],[mag koskta przed]]-$P$1, piastek7[[#This Row],[mag koskta przed]])</f>
        <v>82</v>
      </c>
      <c r="K176">
        <f>IF(piastek7[[#This Row],[Typ spalania]] = "orzech", piastek7[[#This Row],[mag orzech przed]]-$P$2, piastek7[[#This Row],[mag orzech przed]])</f>
        <v>24</v>
      </c>
      <c r="L176">
        <f>IF(piastek7[[#This Row],[Typ spalania]] = "mial", piastek7[[#This Row],[mag mial przed]]-$P$3, piastek7[[#This Row],[mag mial przed]])</f>
        <v>1168</v>
      </c>
    </row>
    <row r="177" spans="1:12" x14ac:dyDescent="0.45">
      <c r="A177">
        <v>80</v>
      </c>
      <c r="B177">
        <v>40</v>
      </c>
      <c r="C177">
        <v>30</v>
      </c>
      <c r="D177">
        <f t="shared" si="2"/>
        <v>175</v>
      </c>
      <c r="E177" s="1">
        <v>42101</v>
      </c>
      <c r="F177">
        <f>J176+piastek7[[#This Row],[Ton kostak]]</f>
        <v>162</v>
      </c>
      <c r="G177">
        <f>K176+piastek7[[#This Row],[Ton orzech]]</f>
        <v>64</v>
      </c>
      <c r="H177">
        <f>L176+piastek7[[#This Row],[Ton mial]]</f>
        <v>1198</v>
      </c>
      <c r="I177" t="str">
        <f>IF(piastek7[[#This Row],[mag koskta przed]] &lt; $P$1,IF(piastek7[[#This Row],[mag orzech przed]]&lt;$P$2, IF(piastek7[[#This Row],[mag mial przed]] &lt;$P$3, "-", "mial"), "orzech"),"kostka")</f>
        <v>mial</v>
      </c>
      <c r="J177">
        <f>IF(piastek7[[#This Row],[Typ spalania]] = "kostka", piastek7[[#This Row],[mag koskta przed]]-$P$1, piastek7[[#This Row],[mag koskta przed]])</f>
        <v>162</v>
      </c>
      <c r="K177">
        <f>IF(piastek7[[#This Row],[Typ spalania]] = "orzech", piastek7[[#This Row],[mag orzech przed]]-$P$2, piastek7[[#This Row],[mag orzech przed]])</f>
        <v>64</v>
      </c>
      <c r="L177">
        <f>IF(piastek7[[#This Row],[Typ spalania]] = "mial", piastek7[[#This Row],[mag mial przed]]-$P$3, piastek7[[#This Row],[mag mial przed]])</f>
        <v>878</v>
      </c>
    </row>
    <row r="178" spans="1:12" x14ac:dyDescent="0.45">
      <c r="A178">
        <v>55</v>
      </c>
      <c r="B178">
        <v>60</v>
      </c>
      <c r="C178">
        <v>50</v>
      </c>
      <c r="D178">
        <f t="shared" si="2"/>
        <v>176</v>
      </c>
      <c r="E178" s="1">
        <v>42102</v>
      </c>
      <c r="F178">
        <f>J177+piastek7[[#This Row],[Ton kostak]]</f>
        <v>217</v>
      </c>
      <c r="G178">
        <f>K177+piastek7[[#This Row],[Ton orzech]]</f>
        <v>124</v>
      </c>
      <c r="H178">
        <f>L177+piastek7[[#This Row],[Ton mial]]</f>
        <v>928</v>
      </c>
      <c r="I178" t="str">
        <f>IF(piastek7[[#This Row],[mag koskta przed]] &lt; $P$1,IF(piastek7[[#This Row],[mag orzech przed]]&lt;$P$2, IF(piastek7[[#This Row],[mag mial przed]] &lt;$P$3, "-", "mial"), "orzech"),"kostka")</f>
        <v>kostka</v>
      </c>
      <c r="J178">
        <f>IF(piastek7[[#This Row],[Typ spalania]] = "kostka", piastek7[[#This Row],[mag koskta przed]]-$P$1, piastek7[[#This Row],[mag koskta przed]])</f>
        <v>17</v>
      </c>
      <c r="K178">
        <f>IF(piastek7[[#This Row],[Typ spalania]] = "orzech", piastek7[[#This Row],[mag orzech przed]]-$P$2, piastek7[[#This Row],[mag orzech przed]])</f>
        <v>124</v>
      </c>
      <c r="L178">
        <f>IF(piastek7[[#This Row],[Typ spalania]] = "mial", piastek7[[#This Row],[mag mial przed]]-$P$3, piastek7[[#This Row],[mag mial przed]])</f>
        <v>928</v>
      </c>
    </row>
    <row r="179" spans="1:12" x14ac:dyDescent="0.45">
      <c r="A179">
        <v>10</v>
      </c>
      <c r="B179">
        <v>80</v>
      </c>
      <c r="C179">
        <v>48</v>
      </c>
      <c r="D179">
        <f t="shared" si="2"/>
        <v>177</v>
      </c>
      <c r="E179" s="1">
        <v>42103</v>
      </c>
      <c r="F179">
        <f>J178+piastek7[[#This Row],[Ton kostak]]</f>
        <v>27</v>
      </c>
      <c r="G179">
        <f>K178+piastek7[[#This Row],[Ton orzech]]</f>
        <v>204</v>
      </c>
      <c r="H179">
        <f>L178+piastek7[[#This Row],[Ton mial]]</f>
        <v>976</v>
      </c>
      <c r="I179" t="str">
        <f>IF(piastek7[[#This Row],[mag koskta przed]] &lt; $P$1,IF(piastek7[[#This Row],[mag orzech przed]]&lt;$P$2, IF(piastek7[[#This Row],[mag mial przed]] &lt;$P$3, "-", "mial"), "orzech"),"kostka")</f>
        <v>mial</v>
      </c>
      <c r="J179">
        <f>IF(piastek7[[#This Row],[Typ spalania]] = "kostka", piastek7[[#This Row],[mag koskta przed]]-$P$1, piastek7[[#This Row],[mag koskta przed]])</f>
        <v>27</v>
      </c>
      <c r="K179">
        <f>IF(piastek7[[#This Row],[Typ spalania]] = "orzech", piastek7[[#This Row],[mag orzech przed]]-$P$2, piastek7[[#This Row],[mag orzech przed]])</f>
        <v>204</v>
      </c>
      <c r="L179">
        <f>IF(piastek7[[#This Row],[Typ spalania]] = "mial", piastek7[[#This Row],[mag mial przed]]-$P$3, piastek7[[#This Row],[mag mial przed]])</f>
        <v>656</v>
      </c>
    </row>
    <row r="180" spans="1:12" x14ac:dyDescent="0.45">
      <c r="A180">
        <v>95</v>
      </c>
      <c r="B180">
        <v>60</v>
      </c>
      <c r="C180">
        <v>51</v>
      </c>
      <c r="D180">
        <f t="shared" si="2"/>
        <v>178</v>
      </c>
      <c r="E180" s="1">
        <v>42104</v>
      </c>
      <c r="F180">
        <f>J179+piastek7[[#This Row],[Ton kostak]]</f>
        <v>122</v>
      </c>
      <c r="G180">
        <f>K179+piastek7[[#This Row],[Ton orzech]]</f>
        <v>264</v>
      </c>
      <c r="H180">
        <f>L179+piastek7[[#This Row],[Ton mial]]</f>
        <v>707</v>
      </c>
      <c r="I180" t="str">
        <f>IF(piastek7[[#This Row],[mag koskta przed]] &lt; $P$1,IF(piastek7[[#This Row],[mag orzech przed]]&lt;$P$2, IF(piastek7[[#This Row],[mag mial przed]] &lt;$P$3, "-", "mial"), "orzech"),"kostka")</f>
        <v>orzech</v>
      </c>
      <c r="J180">
        <f>IF(piastek7[[#This Row],[Typ spalania]] = "kostka", piastek7[[#This Row],[mag koskta przed]]-$P$1, piastek7[[#This Row],[mag koskta przed]])</f>
        <v>122</v>
      </c>
      <c r="K180">
        <f>IF(piastek7[[#This Row],[Typ spalania]] = "orzech", piastek7[[#This Row],[mag orzech przed]]-$P$2, piastek7[[#This Row],[mag orzech przed]])</f>
        <v>4</v>
      </c>
      <c r="L180">
        <f>IF(piastek7[[#This Row],[Typ spalania]] = "mial", piastek7[[#This Row],[mag mial przed]]-$P$3, piastek7[[#This Row],[mag mial przed]])</f>
        <v>707</v>
      </c>
    </row>
    <row r="181" spans="1:12" x14ac:dyDescent="0.45">
      <c r="A181">
        <v>90</v>
      </c>
      <c r="B181">
        <v>100</v>
      </c>
      <c r="C181">
        <v>50</v>
      </c>
      <c r="D181">
        <f t="shared" si="2"/>
        <v>179</v>
      </c>
      <c r="E181" s="1">
        <v>42105</v>
      </c>
      <c r="F181">
        <f>J180+piastek7[[#This Row],[Ton kostak]]</f>
        <v>212</v>
      </c>
      <c r="G181">
        <f>K180+piastek7[[#This Row],[Ton orzech]]</f>
        <v>104</v>
      </c>
      <c r="H181">
        <f>L180+piastek7[[#This Row],[Ton mial]]</f>
        <v>757</v>
      </c>
      <c r="I181" t="str">
        <f>IF(piastek7[[#This Row],[mag koskta przed]] &lt; $P$1,IF(piastek7[[#This Row],[mag orzech przed]]&lt;$P$2, IF(piastek7[[#This Row],[mag mial przed]] &lt;$P$3, "-", "mial"), "orzech"),"kostka")</f>
        <v>kostka</v>
      </c>
      <c r="J181">
        <f>IF(piastek7[[#This Row],[Typ spalania]] = "kostka", piastek7[[#This Row],[mag koskta przed]]-$P$1, piastek7[[#This Row],[mag koskta przed]])</f>
        <v>12</v>
      </c>
      <c r="K181">
        <f>IF(piastek7[[#This Row],[Typ spalania]] = "orzech", piastek7[[#This Row],[mag orzech przed]]-$P$2, piastek7[[#This Row],[mag orzech przed]])</f>
        <v>104</v>
      </c>
      <c r="L181">
        <f>IF(piastek7[[#This Row],[Typ spalania]] = "mial", piastek7[[#This Row],[mag mial przed]]-$P$3, piastek7[[#This Row],[mag mial przed]])</f>
        <v>757</v>
      </c>
    </row>
    <row r="182" spans="1:12" x14ac:dyDescent="0.45">
      <c r="A182">
        <v>186</v>
      </c>
      <c r="B182">
        <v>60</v>
      </c>
      <c r="C182">
        <v>92</v>
      </c>
      <c r="D182">
        <f t="shared" si="2"/>
        <v>180</v>
      </c>
      <c r="E182" s="1">
        <v>42106</v>
      </c>
      <c r="F182">
        <f>J181+piastek7[[#This Row],[Ton kostak]]</f>
        <v>198</v>
      </c>
      <c r="G182">
        <f>K181+piastek7[[#This Row],[Ton orzech]]</f>
        <v>164</v>
      </c>
      <c r="H182">
        <f>L181+piastek7[[#This Row],[Ton mial]]</f>
        <v>849</v>
      </c>
      <c r="I182" t="str">
        <f>IF(piastek7[[#This Row],[mag koskta przed]] &lt; $P$1,IF(piastek7[[#This Row],[mag orzech przed]]&lt;$P$2, IF(piastek7[[#This Row],[mag mial przed]] &lt;$P$3, "-", "mial"), "orzech"),"kostka")</f>
        <v>mial</v>
      </c>
      <c r="J182">
        <f>IF(piastek7[[#This Row],[Typ spalania]] = "kostka", piastek7[[#This Row],[mag koskta przed]]-$P$1, piastek7[[#This Row],[mag koskta przed]])</f>
        <v>198</v>
      </c>
      <c r="K182">
        <f>IF(piastek7[[#This Row],[Typ spalania]] = "orzech", piastek7[[#This Row],[mag orzech przed]]-$P$2, piastek7[[#This Row],[mag orzech przed]])</f>
        <v>164</v>
      </c>
      <c r="L182">
        <f>IF(piastek7[[#This Row],[Typ spalania]] = "mial", piastek7[[#This Row],[mag mial przed]]-$P$3, piastek7[[#This Row],[mag mial przed]])</f>
        <v>529</v>
      </c>
    </row>
    <row r="183" spans="1:12" x14ac:dyDescent="0.45">
      <c r="A183">
        <v>2</v>
      </c>
      <c r="B183">
        <v>40</v>
      </c>
      <c r="C183">
        <v>50</v>
      </c>
      <c r="D183">
        <f t="shared" si="2"/>
        <v>181</v>
      </c>
      <c r="E183" s="1">
        <v>42107</v>
      </c>
      <c r="F183">
        <f>J182+piastek7[[#This Row],[Ton kostak]]</f>
        <v>200</v>
      </c>
      <c r="G183">
        <f>K182+piastek7[[#This Row],[Ton orzech]]</f>
        <v>204</v>
      </c>
      <c r="H183">
        <f>L182+piastek7[[#This Row],[Ton mial]]</f>
        <v>579</v>
      </c>
      <c r="I183" t="str">
        <f>IF(piastek7[[#This Row],[mag koskta przed]] &lt; $P$1,IF(piastek7[[#This Row],[mag orzech przed]]&lt;$P$2, IF(piastek7[[#This Row],[mag mial przed]] &lt;$P$3, "-", "mial"), "orzech"),"kostka")</f>
        <v>kostka</v>
      </c>
      <c r="J183">
        <f>IF(piastek7[[#This Row],[Typ spalania]] = "kostka", piastek7[[#This Row],[mag koskta przed]]-$P$1, piastek7[[#This Row],[mag koskta przed]])</f>
        <v>0</v>
      </c>
      <c r="K183">
        <f>IF(piastek7[[#This Row],[Typ spalania]] = "orzech", piastek7[[#This Row],[mag orzech przed]]-$P$2, piastek7[[#This Row],[mag orzech przed]])</f>
        <v>204</v>
      </c>
      <c r="L183">
        <f>IF(piastek7[[#This Row],[Typ spalania]] = "mial", piastek7[[#This Row],[mag mial przed]]-$P$3, piastek7[[#This Row],[mag mial przed]])</f>
        <v>579</v>
      </c>
    </row>
    <row r="184" spans="1:12" x14ac:dyDescent="0.45">
      <c r="A184">
        <v>136</v>
      </c>
      <c r="B184">
        <v>20</v>
      </c>
      <c r="C184">
        <v>66</v>
      </c>
      <c r="D184">
        <f t="shared" si="2"/>
        <v>182</v>
      </c>
      <c r="E184" s="1">
        <v>42108</v>
      </c>
      <c r="F184">
        <f>J183+piastek7[[#This Row],[Ton kostak]]</f>
        <v>136</v>
      </c>
      <c r="G184">
        <f>K183+piastek7[[#This Row],[Ton orzech]]</f>
        <v>224</v>
      </c>
      <c r="H184">
        <f>L183+piastek7[[#This Row],[Ton mial]]</f>
        <v>645</v>
      </c>
      <c r="I184" t="str">
        <f>IF(piastek7[[#This Row],[mag koskta przed]] &lt; $P$1,IF(piastek7[[#This Row],[mag orzech przed]]&lt;$P$2, IF(piastek7[[#This Row],[mag mial przed]] &lt;$P$3, "-", "mial"), "orzech"),"kostka")</f>
        <v>mial</v>
      </c>
      <c r="J184">
        <f>IF(piastek7[[#This Row],[Typ spalania]] = "kostka", piastek7[[#This Row],[mag koskta przed]]-$P$1, piastek7[[#This Row],[mag koskta przed]])</f>
        <v>136</v>
      </c>
      <c r="K184">
        <f>IF(piastek7[[#This Row],[Typ spalania]] = "orzech", piastek7[[#This Row],[mag orzech przed]]-$P$2, piastek7[[#This Row],[mag orzech przed]])</f>
        <v>224</v>
      </c>
      <c r="L184">
        <f>IF(piastek7[[#This Row],[Typ spalania]] = "mial", piastek7[[#This Row],[mag mial przed]]-$P$3, piastek7[[#This Row],[mag mial przed]])</f>
        <v>325</v>
      </c>
    </row>
    <row r="185" spans="1:12" x14ac:dyDescent="0.45">
      <c r="A185">
        <v>4</v>
      </c>
      <c r="B185">
        <v>20</v>
      </c>
      <c r="C185">
        <v>10</v>
      </c>
      <c r="D185">
        <f t="shared" si="2"/>
        <v>183</v>
      </c>
      <c r="E185" s="1">
        <v>42109</v>
      </c>
      <c r="F185">
        <f>J184+piastek7[[#This Row],[Ton kostak]]</f>
        <v>140</v>
      </c>
      <c r="G185">
        <f>K184+piastek7[[#This Row],[Ton orzech]]</f>
        <v>244</v>
      </c>
      <c r="H185">
        <f>L184+piastek7[[#This Row],[Ton mial]]</f>
        <v>335</v>
      </c>
      <c r="I185" t="str">
        <f>IF(piastek7[[#This Row],[mag koskta przed]] &lt; $P$1,IF(piastek7[[#This Row],[mag orzech przed]]&lt;$P$2, IF(piastek7[[#This Row],[mag mial przed]] &lt;$P$3, "-", "mial"), "orzech"),"kostka")</f>
        <v>mial</v>
      </c>
      <c r="J185">
        <f>IF(piastek7[[#This Row],[Typ spalania]] = "kostka", piastek7[[#This Row],[mag koskta przed]]-$P$1, piastek7[[#This Row],[mag koskta przed]])</f>
        <v>140</v>
      </c>
      <c r="K185">
        <f>IF(piastek7[[#This Row],[Typ spalania]] = "orzech", piastek7[[#This Row],[mag orzech przed]]-$P$2, piastek7[[#This Row],[mag orzech przed]])</f>
        <v>244</v>
      </c>
      <c r="L185">
        <f>IF(piastek7[[#This Row],[Typ spalania]] = "mial", piastek7[[#This Row],[mag mial przed]]-$P$3, piastek7[[#This Row],[mag mial przed]])</f>
        <v>15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59B35-E016-4B4E-9391-AE749D00817D}">
  <dimension ref="A1:P185"/>
  <sheetViews>
    <sheetView tabSelected="1" workbookViewId="0">
      <selection sqref="A1:XFD1048576"/>
    </sheetView>
  </sheetViews>
  <sheetFormatPr defaultRowHeight="14.25" x14ac:dyDescent="0.45"/>
  <cols>
    <col min="1" max="3" width="10.19921875" bestFit="1" customWidth="1"/>
    <col min="5" max="5" width="9.9296875" bestFit="1" customWidth="1"/>
  </cols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13</v>
      </c>
      <c r="P1">
        <v>200</v>
      </c>
    </row>
    <row r="2" spans="1:16" x14ac:dyDescent="0.45">
      <c r="A2">
        <v>0</v>
      </c>
      <c r="B2">
        <v>0</v>
      </c>
      <c r="C2">
        <v>0</v>
      </c>
      <c r="D2">
        <v>0</v>
      </c>
      <c r="E2" s="1">
        <v>41926</v>
      </c>
      <c r="F2">
        <v>80</v>
      </c>
      <c r="G2">
        <v>80</v>
      </c>
      <c r="H2">
        <v>80</v>
      </c>
      <c r="I2" t="s">
        <v>12</v>
      </c>
      <c r="J2">
        <f>IF(piastek8[[#This Row],[Typ spalania]] = "kostka", piastek8[[#This Row],[mag koskta przed]]-$P$1, piastek8[[#This Row],[mag koskta przed]])</f>
        <v>80</v>
      </c>
      <c r="K2">
        <f>IF(piastek8[[#This Row],[Typ spalania]] = "orzech", piastek8[[#This Row],[mag orzech przed]]-$P$2, piastek8[[#This Row],[mag orzech przed]])</f>
        <v>80</v>
      </c>
      <c r="L2">
        <f>IF(piastek8[[#This Row],[Typ spalania]] = "mial", piastek8[[#This Row],[mag mial przed]]-$P$3, piastek8[[#This Row],[mag mial przed]])</f>
        <v>80</v>
      </c>
      <c r="O2" t="s">
        <v>14</v>
      </c>
      <c r="P2">
        <f>P1*1.3</f>
        <v>260</v>
      </c>
    </row>
    <row r="3" spans="1:16" x14ac:dyDescent="0.45">
      <c r="A3">
        <v>200</v>
      </c>
      <c r="B3">
        <v>120</v>
      </c>
      <c r="C3">
        <v>81</v>
      </c>
      <c r="D3">
        <v>1</v>
      </c>
      <c r="E3" s="1">
        <v>41927</v>
      </c>
      <c r="F3">
        <f>J2+piastek8[[#This Row],[Ton kostak]]</f>
        <v>280</v>
      </c>
      <c r="G3">
        <f>K2+piastek8[[#This Row],[Ton orzech]]</f>
        <v>200</v>
      </c>
      <c r="H3">
        <f>L2+piastek8[[#This Row],[Ton mial]]</f>
        <v>161</v>
      </c>
      <c r="I3" t="str">
        <f>IF(piastek8[[#This Row],[mag koskta przed]] &lt; $P$1,IF(piastek8[[#This Row],[mag orzech przed]]&lt;$P$2, IF(piastek8[[#This Row],[mag mial przed]] &lt;$P$3, "-", "mial"), "orzech"),"kostka")</f>
        <v>kostka</v>
      </c>
      <c r="J3">
        <f>IF(piastek8[[#This Row],[Typ spalania]] = "kostka", piastek8[[#This Row],[mag koskta przed]]-$P$1, piastek8[[#This Row],[mag koskta przed]])</f>
        <v>80</v>
      </c>
      <c r="K3">
        <f>IF(piastek8[[#This Row],[Typ spalania]] = "orzech", piastek8[[#This Row],[mag orzech przed]]-$P$2, piastek8[[#This Row],[mag orzech przed]])</f>
        <v>200</v>
      </c>
      <c r="L3">
        <f>IF(piastek8[[#This Row],[Typ spalania]] = "mial", piastek8[[#This Row],[mag mial przed]]-$P$3, piastek8[[#This Row],[mag mial przed]])</f>
        <v>161</v>
      </c>
      <c r="O3" t="s">
        <v>15</v>
      </c>
      <c r="P3">
        <f>P1*1.6</f>
        <v>320</v>
      </c>
    </row>
    <row r="4" spans="1:16" x14ac:dyDescent="0.45">
      <c r="A4">
        <v>100</v>
      </c>
      <c r="B4">
        <v>135</v>
      </c>
      <c r="C4">
        <v>33</v>
      </c>
      <c r="D4">
        <f>D3+1</f>
        <v>2</v>
      </c>
      <c r="E4" s="1">
        <v>41928</v>
      </c>
      <c r="F4">
        <f>J3+piastek8[[#This Row],[Ton kostak]]</f>
        <v>180</v>
      </c>
      <c r="G4">
        <f>K3+piastek8[[#This Row],[Ton orzech]]</f>
        <v>335</v>
      </c>
      <c r="H4">
        <f>L3+piastek8[[#This Row],[Ton mial]]</f>
        <v>194</v>
      </c>
      <c r="I4" t="str">
        <f>IF(piastek8[[#This Row],[mag koskta przed]] &lt; $P$1,IF(piastek8[[#This Row],[mag orzech przed]]&lt;$P$2, IF(piastek8[[#This Row],[mag mial przed]] &lt;$P$3, "-", "mial"), "orzech"),"kostka")</f>
        <v>orzech</v>
      </c>
      <c r="J4">
        <f>IF(piastek8[[#This Row],[Typ spalania]] = "kostka", piastek8[[#This Row],[mag koskta przed]]-$P$1, piastek8[[#This Row],[mag koskta przed]])</f>
        <v>180</v>
      </c>
      <c r="K4">
        <f>IF(piastek8[[#This Row],[Typ spalania]] = "orzech", piastek8[[#This Row],[mag orzech przed]]-$P$2, piastek8[[#This Row],[mag orzech przed]])</f>
        <v>75</v>
      </c>
      <c r="L4">
        <f>IF(piastek8[[#This Row],[Typ spalania]] = "mial", piastek8[[#This Row],[mag mial przed]]-$P$3, piastek8[[#This Row],[mag mial przed]])</f>
        <v>194</v>
      </c>
    </row>
    <row r="5" spans="1:16" x14ac:dyDescent="0.45">
      <c r="A5">
        <v>50</v>
      </c>
      <c r="B5">
        <v>29</v>
      </c>
      <c r="C5">
        <v>85</v>
      </c>
      <c r="D5">
        <f t="shared" ref="D5:D68" si="0">D4+1</f>
        <v>3</v>
      </c>
      <c r="E5" s="1">
        <v>41929</v>
      </c>
      <c r="F5">
        <f>J4+piastek8[[#This Row],[Ton kostak]]</f>
        <v>230</v>
      </c>
      <c r="G5">
        <f>K4+piastek8[[#This Row],[Ton orzech]]</f>
        <v>104</v>
      </c>
      <c r="H5">
        <f>L4+piastek8[[#This Row],[Ton mial]]</f>
        <v>279</v>
      </c>
      <c r="I5" t="str">
        <f>IF(piastek8[[#This Row],[mag koskta przed]] &lt; $P$1,IF(piastek8[[#This Row],[mag orzech przed]]&lt;$P$2, IF(piastek8[[#This Row],[mag mial przed]] &lt;$P$3, "-", "mial"), "orzech"),"kostka")</f>
        <v>kostka</v>
      </c>
      <c r="J5">
        <f>IF(piastek8[[#This Row],[Typ spalania]] = "kostka", piastek8[[#This Row],[mag koskta przed]]-$P$1, piastek8[[#This Row],[mag koskta przed]])</f>
        <v>30</v>
      </c>
      <c r="K5">
        <f>IF(piastek8[[#This Row],[Typ spalania]] = "orzech", piastek8[[#This Row],[mag orzech przed]]-$P$2, piastek8[[#This Row],[mag orzech przed]])</f>
        <v>104</v>
      </c>
      <c r="L5">
        <f>IF(piastek8[[#This Row],[Typ spalania]] = "mial", piastek8[[#This Row],[mag mial przed]]-$P$3, piastek8[[#This Row],[mag mial przed]])</f>
        <v>279</v>
      </c>
    </row>
    <row r="6" spans="1:16" x14ac:dyDescent="0.45">
      <c r="A6">
        <v>68</v>
      </c>
      <c r="B6">
        <v>107</v>
      </c>
      <c r="C6">
        <v>84</v>
      </c>
      <c r="D6">
        <f t="shared" si="0"/>
        <v>4</v>
      </c>
      <c r="E6" s="1">
        <v>41930</v>
      </c>
      <c r="F6">
        <f>J5+piastek8[[#This Row],[Ton kostak]]</f>
        <v>98</v>
      </c>
      <c r="G6">
        <f>K5+piastek8[[#This Row],[Ton orzech]]</f>
        <v>211</v>
      </c>
      <c r="H6">
        <f>L5+piastek8[[#This Row],[Ton mial]]</f>
        <v>363</v>
      </c>
      <c r="I6" t="str">
        <f>IF(piastek8[[#This Row],[mag koskta przed]] &lt; $P$1,IF(piastek8[[#This Row],[mag orzech przed]]&lt;$P$2, IF(piastek8[[#This Row],[mag mial przed]] &lt;$P$3, "-", "mial"), "orzech"),"kostka")</f>
        <v>mial</v>
      </c>
      <c r="J6">
        <f>IF(piastek8[[#This Row],[Typ spalania]] = "kostka", piastek8[[#This Row],[mag koskta przed]]-$P$1, piastek8[[#This Row],[mag koskta przed]])</f>
        <v>98</v>
      </c>
      <c r="K6">
        <f>IF(piastek8[[#This Row],[Typ spalania]] = "orzech", piastek8[[#This Row],[mag orzech przed]]-$P$2, piastek8[[#This Row],[mag orzech przed]])</f>
        <v>211</v>
      </c>
      <c r="L6">
        <f>IF(piastek8[[#This Row],[Typ spalania]] = "mial", piastek8[[#This Row],[mag mial przed]]-$P$3, piastek8[[#This Row],[mag mial przed]])</f>
        <v>43</v>
      </c>
    </row>
    <row r="7" spans="1:16" x14ac:dyDescent="0.45">
      <c r="A7">
        <v>75</v>
      </c>
      <c r="B7">
        <v>49</v>
      </c>
      <c r="C7">
        <v>23</v>
      </c>
      <c r="D7">
        <f t="shared" si="0"/>
        <v>5</v>
      </c>
      <c r="E7" s="1">
        <v>41931</v>
      </c>
      <c r="F7">
        <f>J6+piastek8[[#This Row],[Ton kostak]]</f>
        <v>173</v>
      </c>
      <c r="G7">
        <f>K6+piastek8[[#This Row],[Ton orzech]]</f>
        <v>260</v>
      </c>
      <c r="H7">
        <f>L6+piastek8[[#This Row],[Ton mial]]</f>
        <v>66</v>
      </c>
      <c r="I7" t="str">
        <f>IF(piastek8[[#This Row],[mag koskta przed]] &lt; $P$1,IF(piastek8[[#This Row],[mag orzech przed]]&lt;$P$2, IF(piastek8[[#This Row],[mag mial przed]] &lt;$P$3, "-", "mial"), "orzech"),"kostka")</f>
        <v>orzech</v>
      </c>
      <c r="J7">
        <f>IF(piastek8[[#This Row],[Typ spalania]] = "kostka", piastek8[[#This Row],[mag koskta przed]]-$P$1, piastek8[[#This Row],[mag koskta przed]])</f>
        <v>173</v>
      </c>
      <c r="K7">
        <f>IF(piastek8[[#This Row],[Typ spalania]] = "orzech", piastek8[[#This Row],[mag orzech przed]]-$P$2, piastek8[[#This Row],[mag orzech przed]])</f>
        <v>0</v>
      </c>
      <c r="L7">
        <f>IF(piastek8[[#This Row],[Typ spalania]] = "mial", piastek8[[#This Row],[mag mial przed]]-$P$3, piastek8[[#This Row],[mag mial przed]])</f>
        <v>66</v>
      </c>
    </row>
    <row r="8" spans="1:16" x14ac:dyDescent="0.45">
      <c r="A8">
        <v>109</v>
      </c>
      <c r="B8">
        <v>90</v>
      </c>
      <c r="C8">
        <v>48</v>
      </c>
      <c r="D8">
        <f t="shared" si="0"/>
        <v>6</v>
      </c>
      <c r="E8" s="1">
        <v>41932</v>
      </c>
      <c r="F8">
        <f>J7+piastek8[[#This Row],[Ton kostak]]</f>
        <v>282</v>
      </c>
      <c r="G8">
        <f>K7+piastek8[[#This Row],[Ton orzech]]</f>
        <v>90</v>
      </c>
      <c r="H8">
        <f>L7+piastek8[[#This Row],[Ton mial]]</f>
        <v>114</v>
      </c>
      <c r="I8" t="str">
        <f>IF(piastek8[[#This Row],[mag koskta przed]] &lt; $P$1,IF(piastek8[[#This Row],[mag orzech przed]]&lt;$P$2, IF(piastek8[[#This Row],[mag mial przed]] &lt;$P$3, "-", "mial"), "orzech"),"kostka")</f>
        <v>kostka</v>
      </c>
      <c r="J8">
        <f>IF(piastek8[[#This Row],[Typ spalania]] = "kostka", piastek8[[#This Row],[mag koskta przed]]-$P$1, piastek8[[#This Row],[mag koskta przed]])</f>
        <v>82</v>
      </c>
      <c r="K8">
        <f>IF(piastek8[[#This Row],[Typ spalania]] = "orzech", piastek8[[#This Row],[mag orzech przed]]-$P$2, piastek8[[#This Row],[mag orzech przed]])</f>
        <v>90</v>
      </c>
      <c r="L8">
        <f>IF(piastek8[[#This Row],[Typ spalania]] = "mial", piastek8[[#This Row],[mag mial przed]]-$P$3, piastek8[[#This Row],[mag mial przed]])</f>
        <v>114</v>
      </c>
    </row>
    <row r="9" spans="1:16" x14ac:dyDescent="0.45">
      <c r="A9">
        <v>161</v>
      </c>
      <c r="B9">
        <v>2</v>
      </c>
      <c r="C9">
        <v>16</v>
      </c>
      <c r="D9">
        <f t="shared" si="0"/>
        <v>7</v>
      </c>
      <c r="E9" s="1">
        <v>41933</v>
      </c>
      <c r="F9">
        <f>J8+piastek8[[#This Row],[Ton kostak]]</f>
        <v>243</v>
      </c>
      <c r="G9">
        <f>K8+piastek8[[#This Row],[Ton orzech]]</f>
        <v>92</v>
      </c>
      <c r="H9">
        <f>L8+piastek8[[#This Row],[Ton mial]]</f>
        <v>130</v>
      </c>
      <c r="I9" t="str">
        <f>IF(piastek8[[#This Row],[mag koskta przed]] &lt; $P$1,IF(piastek8[[#This Row],[mag orzech przed]]&lt;$P$2, IF(piastek8[[#This Row],[mag mial przed]] &lt;$P$3, "-", "mial"), "orzech"),"kostka")</f>
        <v>kostka</v>
      </c>
      <c r="J9">
        <f>IF(piastek8[[#This Row],[Typ spalania]] = "kostka", piastek8[[#This Row],[mag koskta przed]]-$P$1, piastek8[[#This Row],[mag koskta przed]])</f>
        <v>43</v>
      </c>
      <c r="K9">
        <f>IF(piastek8[[#This Row],[Typ spalania]] = "orzech", piastek8[[#This Row],[mag orzech przed]]-$P$2, piastek8[[#This Row],[mag orzech przed]])</f>
        <v>92</v>
      </c>
      <c r="L9">
        <f>IF(piastek8[[#This Row],[Typ spalania]] = "mial", piastek8[[#This Row],[mag mial przed]]-$P$3, piastek8[[#This Row],[mag mial przed]])</f>
        <v>130</v>
      </c>
    </row>
    <row r="10" spans="1:16" x14ac:dyDescent="0.45">
      <c r="A10">
        <v>97</v>
      </c>
      <c r="B10">
        <v>129</v>
      </c>
      <c r="C10">
        <v>43</v>
      </c>
      <c r="D10">
        <f t="shared" si="0"/>
        <v>8</v>
      </c>
      <c r="E10" s="1">
        <v>41934</v>
      </c>
      <c r="F10">
        <f>J9+piastek8[[#This Row],[Ton kostak]]</f>
        <v>140</v>
      </c>
      <c r="G10">
        <f>K9+piastek8[[#This Row],[Ton orzech]]</f>
        <v>221</v>
      </c>
      <c r="H10">
        <f>L9+piastek8[[#This Row],[Ton mial]]</f>
        <v>173</v>
      </c>
      <c r="I10" t="str">
        <f>IF(piastek8[[#This Row],[mag koskta przed]] &lt; $P$1,IF(piastek8[[#This Row],[mag orzech przed]]&lt;$P$2, IF(piastek8[[#This Row],[mag mial przed]] &lt;$P$3, "-", "mial"), "orzech"),"kostka")</f>
        <v>-</v>
      </c>
      <c r="J10">
        <f>IF(piastek8[[#This Row],[Typ spalania]] = "kostka", piastek8[[#This Row],[mag koskta przed]]-$P$1, piastek8[[#This Row],[mag koskta przed]])</f>
        <v>140</v>
      </c>
      <c r="K10">
        <f>IF(piastek8[[#This Row],[Typ spalania]] = "orzech", piastek8[[#This Row],[mag orzech przed]]-$P$2, piastek8[[#This Row],[mag orzech przed]])</f>
        <v>221</v>
      </c>
      <c r="L10">
        <f>IF(piastek8[[#This Row],[Typ spalania]] = "mial", piastek8[[#This Row],[mag mial przed]]-$P$3, piastek8[[#This Row],[mag mial przed]])</f>
        <v>173</v>
      </c>
    </row>
    <row r="11" spans="1:16" x14ac:dyDescent="0.45">
      <c r="A11">
        <v>25</v>
      </c>
      <c r="B11">
        <v>186</v>
      </c>
      <c r="C11">
        <v>4</v>
      </c>
      <c r="D11">
        <f t="shared" si="0"/>
        <v>9</v>
      </c>
      <c r="E11" s="1">
        <v>41935</v>
      </c>
      <c r="F11">
        <f>J10+piastek8[[#This Row],[Ton kostak]]</f>
        <v>165</v>
      </c>
      <c r="G11">
        <f>K10+piastek8[[#This Row],[Ton orzech]]</f>
        <v>407</v>
      </c>
      <c r="H11">
        <f>L10+piastek8[[#This Row],[Ton mial]]</f>
        <v>177</v>
      </c>
      <c r="I11" t="str">
        <f>IF(piastek8[[#This Row],[mag koskta przed]] &lt; $P$1,IF(piastek8[[#This Row],[mag orzech przed]]&lt;$P$2, IF(piastek8[[#This Row],[mag mial przed]] &lt;$P$3, "-", "mial"), "orzech"),"kostka")</f>
        <v>orzech</v>
      </c>
      <c r="J11">
        <f>IF(piastek8[[#This Row],[Typ spalania]] = "kostka", piastek8[[#This Row],[mag koskta przed]]-$P$1, piastek8[[#This Row],[mag koskta przed]])</f>
        <v>165</v>
      </c>
      <c r="K11">
        <f>IF(piastek8[[#This Row],[Typ spalania]] = "orzech", piastek8[[#This Row],[mag orzech przed]]-$P$2, piastek8[[#This Row],[mag orzech przed]])</f>
        <v>147</v>
      </c>
      <c r="L11">
        <f>IF(piastek8[[#This Row],[Typ spalania]] = "mial", piastek8[[#This Row],[mag mial przed]]-$P$3, piastek8[[#This Row],[mag mial przed]])</f>
        <v>177</v>
      </c>
    </row>
    <row r="12" spans="1:16" x14ac:dyDescent="0.45">
      <c r="A12">
        <v>113</v>
      </c>
      <c r="B12">
        <v>97</v>
      </c>
      <c r="C12">
        <v>97</v>
      </c>
      <c r="D12">
        <f t="shared" si="0"/>
        <v>10</v>
      </c>
      <c r="E12" s="1">
        <v>41936</v>
      </c>
      <c r="F12">
        <f>J11+piastek8[[#This Row],[Ton kostak]]</f>
        <v>278</v>
      </c>
      <c r="G12">
        <f>K11+piastek8[[#This Row],[Ton orzech]]</f>
        <v>244</v>
      </c>
      <c r="H12">
        <f>L11+piastek8[[#This Row],[Ton mial]]</f>
        <v>274</v>
      </c>
      <c r="I12" t="str">
        <f>IF(piastek8[[#This Row],[mag koskta przed]] &lt; $P$1,IF(piastek8[[#This Row],[mag orzech przed]]&lt;$P$2, IF(piastek8[[#This Row],[mag mial przed]] &lt;$P$3, "-", "mial"), "orzech"),"kostka")</f>
        <v>kostka</v>
      </c>
      <c r="J12">
        <f>IF(piastek8[[#This Row],[Typ spalania]] = "kostka", piastek8[[#This Row],[mag koskta przed]]-$P$1, piastek8[[#This Row],[mag koskta przed]])</f>
        <v>78</v>
      </c>
      <c r="K12">
        <f>IF(piastek8[[#This Row],[Typ spalania]] = "orzech", piastek8[[#This Row],[mag orzech przed]]-$P$2, piastek8[[#This Row],[mag orzech przed]])</f>
        <v>244</v>
      </c>
      <c r="L12">
        <f>IF(piastek8[[#This Row],[Typ spalania]] = "mial", piastek8[[#This Row],[mag mial przed]]-$P$3, piastek8[[#This Row],[mag mial przed]])</f>
        <v>274</v>
      </c>
    </row>
    <row r="13" spans="1:16" x14ac:dyDescent="0.45">
      <c r="A13">
        <v>70</v>
      </c>
      <c r="B13">
        <v>12</v>
      </c>
      <c r="C13">
        <v>53</v>
      </c>
      <c r="D13">
        <f t="shared" si="0"/>
        <v>11</v>
      </c>
      <c r="E13" s="1">
        <v>41937</v>
      </c>
      <c r="F13">
        <f>J12+piastek8[[#This Row],[Ton kostak]]</f>
        <v>148</v>
      </c>
      <c r="G13">
        <f>K12+piastek8[[#This Row],[Ton orzech]]</f>
        <v>256</v>
      </c>
      <c r="H13">
        <f>L12+piastek8[[#This Row],[Ton mial]]</f>
        <v>327</v>
      </c>
      <c r="I13" t="str">
        <f>IF(piastek8[[#This Row],[mag koskta przed]] &lt; $P$1,IF(piastek8[[#This Row],[mag orzech przed]]&lt;$P$2, IF(piastek8[[#This Row],[mag mial przed]] &lt;$P$3, "-", "mial"), "orzech"),"kostka")</f>
        <v>mial</v>
      </c>
      <c r="J13">
        <f>IF(piastek8[[#This Row],[Typ spalania]] = "kostka", piastek8[[#This Row],[mag koskta przed]]-$P$1, piastek8[[#This Row],[mag koskta przed]])</f>
        <v>148</v>
      </c>
      <c r="K13">
        <f>IF(piastek8[[#This Row],[Typ spalania]] = "orzech", piastek8[[#This Row],[mag orzech przed]]-$P$2, piastek8[[#This Row],[mag orzech przed]])</f>
        <v>256</v>
      </c>
      <c r="L13">
        <f>IF(piastek8[[#This Row],[Typ spalania]] = "mial", piastek8[[#This Row],[mag mial przed]]-$P$3, piastek8[[#This Row],[mag mial przed]])</f>
        <v>7</v>
      </c>
    </row>
    <row r="14" spans="1:16" x14ac:dyDescent="0.45">
      <c r="A14">
        <v>117</v>
      </c>
      <c r="B14">
        <v>142</v>
      </c>
      <c r="C14">
        <v>90</v>
      </c>
      <c r="D14">
        <f t="shared" si="0"/>
        <v>12</v>
      </c>
      <c r="E14" s="1">
        <v>41938</v>
      </c>
      <c r="F14">
        <f>J13+piastek8[[#This Row],[Ton kostak]]</f>
        <v>265</v>
      </c>
      <c r="G14">
        <f>K13+piastek8[[#This Row],[Ton orzech]]</f>
        <v>398</v>
      </c>
      <c r="H14">
        <f>L13+piastek8[[#This Row],[Ton mial]]</f>
        <v>97</v>
      </c>
      <c r="I14" t="str">
        <f>IF(piastek8[[#This Row],[mag koskta przed]] &lt; $P$1,IF(piastek8[[#This Row],[mag orzech przed]]&lt;$P$2, IF(piastek8[[#This Row],[mag mial przed]] &lt;$P$3, "-", "mial"), "orzech"),"kostka")</f>
        <v>kostka</v>
      </c>
      <c r="J14">
        <f>IF(piastek8[[#This Row],[Typ spalania]] = "kostka", piastek8[[#This Row],[mag koskta przed]]-$P$1, piastek8[[#This Row],[mag koskta przed]])</f>
        <v>65</v>
      </c>
      <c r="K14">
        <f>IF(piastek8[[#This Row],[Typ spalania]] = "orzech", piastek8[[#This Row],[mag orzech przed]]-$P$2, piastek8[[#This Row],[mag orzech przed]])</f>
        <v>398</v>
      </c>
      <c r="L14">
        <f>IF(piastek8[[#This Row],[Typ spalania]] = "mial", piastek8[[#This Row],[mag mial przed]]-$P$3, piastek8[[#This Row],[mag mial przed]])</f>
        <v>97</v>
      </c>
    </row>
    <row r="15" spans="1:16" x14ac:dyDescent="0.45">
      <c r="A15">
        <v>189</v>
      </c>
      <c r="B15">
        <v>28</v>
      </c>
      <c r="C15">
        <v>43</v>
      </c>
      <c r="D15">
        <f t="shared" si="0"/>
        <v>13</v>
      </c>
      <c r="E15" s="1">
        <v>41939</v>
      </c>
      <c r="F15">
        <f>J14+piastek8[[#This Row],[Ton kostak]]</f>
        <v>254</v>
      </c>
      <c r="G15">
        <f>K14+piastek8[[#This Row],[Ton orzech]]</f>
        <v>426</v>
      </c>
      <c r="H15">
        <f>L14+piastek8[[#This Row],[Ton mial]]</f>
        <v>140</v>
      </c>
      <c r="I15" t="str">
        <f>IF(piastek8[[#This Row],[mag koskta przed]] &lt; $P$1,IF(piastek8[[#This Row],[mag orzech przed]]&lt;$P$2, IF(piastek8[[#This Row],[mag mial przed]] &lt;$P$3, "-", "mial"), "orzech"),"kostka")</f>
        <v>kostka</v>
      </c>
      <c r="J15">
        <f>IF(piastek8[[#This Row],[Typ spalania]] = "kostka", piastek8[[#This Row],[mag koskta przed]]-$P$1, piastek8[[#This Row],[mag koskta przed]])</f>
        <v>54</v>
      </c>
      <c r="K15">
        <f>IF(piastek8[[#This Row],[Typ spalania]] = "orzech", piastek8[[#This Row],[mag orzech przed]]-$P$2, piastek8[[#This Row],[mag orzech przed]])</f>
        <v>426</v>
      </c>
      <c r="L15">
        <f>IF(piastek8[[#This Row],[Typ spalania]] = "mial", piastek8[[#This Row],[mag mial przed]]-$P$3, piastek8[[#This Row],[mag mial przed]])</f>
        <v>140</v>
      </c>
    </row>
    <row r="16" spans="1:16" x14ac:dyDescent="0.45">
      <c r="A16">
        <v>140</v>
      </c>
      <c r="B16">
        <v>191</v>
      </c>
      <c r="C16">
        <v>40</v>
      </c>
      <c r="D16">
        <f t="shared" si="0"/>
        <v>14</v>
      </c>
      <c r="E16" s="1">
        <v>41940</v>
      </c>
      <c r="F16">
        <f>J15+piastek8[[#This Row],[Ton kostak]]</f>
        <v>194</v>
      </c>
      <c r="G16">
        <f>K15+piastek8[[#This Row],[Ton orzech]]</f>
        <v>617</v>
      </c>
      <c r="H16">
        <f>L15+piastek8[[#This Row],[Ton mial]]</f>
        <v>180</v>
      </c>
      <c r="I16" t="str">
        <f>IF(piastek8[[#This Row],[mag koskta przed]] &lt; $P$1,IF(piastek8[[#This Row],[mag orzech przed]]&lt;$P$2, IF(piastek8[[#This Row],[mag mial przed]] &lt;$P$3, "-", "mial"), "orzech"),"kostka")</f>
        <v>orzech</v>
      </c>
      <c r="J16">
        <f>IF(piastek8[[#This Row],[Typ spalania]] = "kostka", piastek8[[#This Row],[mag koskta przed]]-$P$1, piastek8[[#This Row],[mag koskta przed]])</f>
        <v>194</v>
      </c>
      <c r="K16">
        <f>IF(piastek8[[#This Row],[Typ spalania]] = "orzech", piastek8[[#This Row],[mag orzech przed]]-$P$2, piastek8[[#This Row],[mag orzech przed]])</f>
        <v>357</v>
      </c>
      <c r="L16">
        <f>IF(piastek8[[#This Row],[Typ spalania]] = "mial", piastek8[[#This Row],[mag mial przed]]-$P$3, piastek8[[#This Row],[mag mial przed]])</f>
        <v>180</v>
      </c>
    </row>
    <row r="17" spans="1:12" x14ac:dyDescent="0.45">
      <c r="A17">
        <v>167</v>
      </c>
      <c r="B17">
        <v>48</v>
      </c>
      <c r="C17">
        <v>30</v>
      </c>
      <c r="D17">
        <f t="shared" si="0"/>
        <v>15</v>
      </c>
      <c r="E17" s="1">
        <v>41941</v>
      </c>
      <c r="F17">
        <f>J16+piastek8[[#This Row],[Ton kostak]]</f>
        <v>361</v>
      </c>
      <c r="G17">
        <f>K16+piastek8[[#This Row],[Ton orzech]]</f>
        <v>405</v>
      </c>
      <c r="H17">
        <f>L16+piastek8[[#This Row],[Ton mial]]</f>
        <v>210</v>
      </c>
      <c r="I17" t="str">
        <f>IF(piastek8[[#This Row],[mag koskta przed]] &lt; $P$1,IF(piastek8[[#This Row],[mag orzech przed]]&lt;$P$2, IF(piastek8[[#This Row],[mag mial przed]] &lt;$P$3, "-", "mial"), "orzech"),"kostka")</f>
        <v>kostka</v>
      </c>
      <c r="J17">
        <f>IF(piastek8[[#This Row],[Typ spalania]] = "kostka", piastek8[[#This Row],[mag koskta przed]]-$P$1, piastek8[[#This Row],[mag koskta przed]])</f>
        <v>161</v>
      </c>
      <c r="K17">
        <f>IF(piastek8[[#This Row],[Typ spalania]] = "orzech", piastek8[[#This Row],[mag orzech przed]]-$P$2, piastek8[[#This Row],[mag orzech przed]])</f>
        <v>405</v>
      </c>
      <c r="L17">
        <f>IF(piastek8[[#This Row],[Typ spalania]] = "mial", piastek8[[#This Row],[mag mial przed]]-$P$3, piastek8[[#This Row],[mag mial przed]])</f>
        <v>210</v>
      </c>
    </row>
    <row r="18" spans="1:12" x14ac:dyDescent="0.45">
      <c r="A18">
        <v>0</v>
      </c>
      <c r="B18">
        <v>154</v>
      </c>
      <c r="C18">
        <v>68</v>
      </c>
      <c r="D18">
        <f t="shared" si="0"/>
        <v>16</v>
      </c>
      <c r="E18" s="1">
        <v>41942</v>
      </c>
      <c r="F18">
        <f>J17+piastek8[[#This Row],[Ton kostak]]</f>
        <v>161</v>
      </c>
      <c r="G18">
        <f>K17+piastek8[[#This Row],[Ton orzech]]</f>
        <v>559</v>
      </c>
      <c r="H18">
        <f>L17+piastek8[[#This Row],[Ton mial]]</f>
        <v>278</v>
      </c>
      <c r="I18" t="str">
        <f>IF(piastek8[[#This Row],[mag koskta przed]] &lt; $P$1,IF(piastek8[[#This Row],[mag orzech przed]]&lt;$P$2, IF(piastek8[[#This Row],[mag mial przed]] &lt;$P$3, "-", "mial"), "orzech"),"kostka")</f>
        <v>orzech</v>
      </c>
      <c r="J18">
        <f>IF(piastek8[[#This Row],[Typ spalania]] = "kostka", piastek8[[#This Row],[mag koskta przed]]-$P$1, piastek8[[#This Row],[mag koskta przed]])</f>
        <v>161</v>
      </c>
      <c r="K18">
        <f>IF(piastek8[[#This Row],[Typ spalania]] = "orzech", piastek8[[#This Row],[mag orzech przed]]-$P$2, piastek8[[#This Row],[mag orzech przed]])</f>
        <v>299</v>
      </c>
      <c r="L18">
        <f>IF(piastek8[[#This Row],[Typ spalania]] = "mial", piastek8[[#This Row],[mag mial przed]]-$P$3, piastek8[[#This Row],[mag mial przed]])</f>
        <v>278</v>
      </c>
    </row>
    <row r="19" spans="1:12" x14ac:dyDescent="0.45">
      <c r="A19">
        <v>61</v>
      </c>
      <c r="B19">
        <v>139</v>
      </c>
      <c r="C19">
        <v>77</v>
      </c>
      <c r="D19">
        <f t="shared" si="0"/>
        <v>17</v>
      </c>
      <c r="E19" s="1">
        <v>41943</v>
      </c>
      <c r="F19">
        <f>J18+piastek8[[#This Row],[Ton kostak]]</f>
        <v>222</v>
      </c>
      <c r="G19">
        <f>K18+piastek8[[#This Row],[Ton orzech]]</f>
        <v>438</v>
      </c>
      <c r="H19">
        <f>L18+piastek8[[#This Row],[Ton mial]]</f>
        <v>355</v>
      </c>
      <c r="I19" t="str">
        <f>IF(piastek8[[#This Row],[mag koskta przed]] &lt; $P$1,IF(piastek8[[#This Row],[mag orzech przed]]&lt;$P$2, IF(piastek8[[#This Row],[mag mial przed]] &lt;$P$3, "-", "mial"), "orzech"),"kostka")</f>
        <v>kostka</v>
      </c>
      <c r="J19">
        <f>IF(piastek8[[#This Row],[Typ spalania]] = "kostka", piastek8[[#This Row],[mag koskta przed]]-$P$1, piastek8[[#This Row],[mag koskta przed]])</f>
        <v>22</v>
      </c>
      <c r="K19">
        <f>IF(piastek8[[#This Row],[Typ spalania]] = "orzech", piastek8[[#This Row],[mag orzech przed]]-$P$2, piastek8[[#This Row],[mag orzech przed]])</f>
        <v>438</v>
      </c>
      <c r="L19">
        <f>IF(piastek8[[#This Row],[Typ spalania]] = "mial", piastek8[[#This Row],[mag mial przed]]-$P$3, piastek8[[#This Row],[mag mial przed]])</f>
        <v>355</v>
      </c>
    </row>
    <row r="20" spans="1:12" x14ac:dyDescent="0.45">
      <c r="A20">
        <v>18</v>
      </c>
      <c r="B20">
        <v>163</v>
      </c>
      <c r="C20">
        <v>75</v>
      </c>
      <c r="D20">
        <f t="shared" si="0"/>
        <v>18</v>
      </c>
      <c r="E20" s="1">
        <v>41944</v>
      </c>
      <c r="F20">
        <f>J19+piastek8[[#This Row],[Ton kostak]]</f>
        <v>40</v>
      </c>
      <c r="G20">
        <f>K19+piastek8[[#This Row],[Ton orzech]]</f>
        <v>601</v>
      </c>
      <c r="H20">
        <f>L19+piastek8[[#This Row],[Ton mial]]</f>
        <v>430</v>
      </c>
      <c r="I20" t="str">
        <f>IF(piastek8[[#This Row],[mag koskta przed]] &lt; $P$1,IF(piastek8[[#This Row],[mag orzech przed]]&lt;$P$2, IF(piastek8[[#This Row],[mag mial przed]] &lt;$P$3, "-", "mial"), "orzech"),"kostka")</f>
        <v>orzech</v>
      </c>
      <c r="J20">
        <f>IF(piastek8[[#This Row],[Typ spalania]] = "kostka", piastek8[[#This Row],[mag koskta przed]]-$P$1, piastek8[[#This Row],[mag koskta przed]])</f>
        <v>40</v>
      </c>
      <c r="K20">
        <f>IF(piastek8[[#This Row],[Typ spalania]] = "orzech", piastek8[[#This Row],[mag orzech przed]]-$P$2, piastek8[[#This Row],[mag orzech przed]])</f>
        <v>341</v>
      </c>
      <c r="L20">
        <f>IF(piastek8[[#This Row],[Typ spalania]] = "mial", piastek8[[#This Row],[mag mial przed]]-$P$3, piastek8[[#This Row],[mag mial przed]])</f>
        <v>430</v>
      </c>
    </row>
    <row r="21" spans="1:12" x14ac:dyDescent="0.45">
      <c r="A21">
        <v>43</v>
      </c>
      <c r="B21">
        <v>169</v>
      </c>
      <c r="C21">
        <v>0</v>
      </c>
      <c r="D21">
        <f t="shared" si="0"/>
        <v>19</v>
      </c>
      <c r="E21" s="1">
        <v>41945</v>
      </c>
      <c r="F21">
        <f>J20+piastek8[[#This Row],[Ton kostak]]</f>
        <v>83</v>
      </c>
      <c r="G21">
        <f>K20+piastek8[[#This Row],[Ton orzech]]</f>
        <v>510</v>
      </c>
      <c r="H21">
        <f>L20+piastek8[[#This Row],[Ton mial]]</f>
        <v>430</v>
      </c>
      <c r="I21" t="str">
        <f>IF(piastek8[[#This Row],[mag koskta przed]] &lt; $P$1,IF(piastek8[[#This Row],[mag orzech przed]]&lt;$P$2, IF(piastek8[[#This Row],[mag mial przed]] &lt;$P$3, "-", "mial"), "orzech"),"kostka")</f>
        <v>orzech</v>
      </c>
      <c r="J21">
        <f>IF(piastek8[[#This Row],[Typ spalania]] = "kostka", piastek8[[#This Row],[mag koskta przed]]-$P$1, piastek8[[#This Row],[mag koskta przed]])</f>
        <v>83</v>
      </c>
      <c r="K21">
        <f>IF(piastek8[[#This Row],[Typ spalania]] = "orzech", piastek8[[#This Row],[mag orzech przed]]-$P$2, piastek8[[#This Row],[mag orzech przed]])</f>
        <v>250</v>
      </c>
      <c r="L21">
        <f>IF(piastek8[[#This Row],[Typ spalania]] = "mial", piastek8[[#This Row],[mag mial przed]]-$P$3, piastek8[[#This Row],[mag mial przed]])</f>
        <v>430</v>
      </c>
    </row>
    <row r="22" spans="1:12" x14ac:dyDescent="0.45">
      <c r="A22">
        <v>160</v>
      </c>
      <c r="B22">
        <v>135</v>
      </c>
      <c r="C22">
        <v>34</v>
      </c>
      <c r="D22">
        <f t="shared" si="0"/>
        <v>20</v>
      </c>
      <c r="E22" s="1">
        <v>41946</v>
      </c>
      <c r="F22">
        <f>J21+piastek8[[#This Row],[Ton kostak]]</f>
        <v>243</v>
      </c>
      <c r="G22">
        <f>K21+piastek8[[#This Row],[Ton orzech]]</f>
        <v>385</v>
      </c>
      <c r="H22">
        <f>L21+piastek8[[#This Row],[Ton mial]]</f>
        <v>464</v>
      </c>
      <c r="I22" t="str">
        <f>IF(piastek8[[#This Row],[mag koskta przed]] &lt; $P$1,IF(piastek8[[#This Row],[mag orzech przed]]&lt;$P$2, IF(piastek8[[#This Row],[mag mial przed]] &lt;$P$3, "-", "mial"), "orzech"),"kostka")</f>
        <v>kostka</v>
      </c>
      <c r="J22">
        <f>IF(piastek8[[#This Row],[Typ spalania]] = "kostka", piastek8[[#This Row],[mag koskta przed]]-$P$1, piastek8[[#This Row],[mag koskta przed]])</f>
        <v>43</v>
      </c>
      <c r="K22">
        <f>IF(piastek8[[#This Row],[Typ spalania]] = "orzech", piastek8[[#This Row],[mag orzech przed]]-$P$2, piastek8[[#This Row],[mag orzech przed]])</f>
        <v>385</v>
      </c>
      <c r="L22">
        <f>IF(piastek8[[#This Row],[Typ spalania]] = "mial", piastek8[[#This Row],[mag mial przed]]-$P$3, piastek8[[#This Row],[mag mial przed]])</f>
        <v>464</v>
      </c>
    </row>
    <row r="23" spans="1:12" x14ac:dyDescent="0.45">
      <c r="A23">
        <v>150</v>
      </c>
      <c r="B23">
        <v>89</v>
      </c>
      <c r="C23">
        <v>17</v>
      </c>
      <c r="D23">
        <f t="shared" si="0"/>
        <v>21</v>
      </c>
      <c r="E23" s="1">
        <v>41947</v>
      </c>
      <c r="F23">
        <f>J22+piastek8[[#This Row],[Ton kostak]]</f>
        <v>193</v>
      </c>
      <c r="G23">
        <f>K22+piastek8[[#This Row],[Ton orzech]]</f>
        <v>474</v>
      </c>
      <c r="H23">
        <f>L22+piastek8[[#This Row],[Ton mial]]</f>
        <v>481</v>
      </c>
      <c r="I23" t="str">
        <f>IF(piastek8[[#This Row],[mag koskta przed]] &lt; $P$1,IF(piastek8[[#This Row],[mag orzech przed]]&lt;$P$2, IF(piastek8[[#This Row],[mag mial przed]] &lt;$P$3, "-", "mial"), "orzech"),"kostka")</f>
        <v>orzech</v>
      </c>
      <c r="J23">
        <f>IF(piastek8[[#This Row],[Typ spalania]] = "kostka", piastek8[[#This Row],[mag koskta przed]]-$P$1, piastek8[[#This Row],[mag koskta przed]])</f>
        <v>193</v>
      </c>
      <c r="K23">
        <f>IF(piastek8[[#This Row],[Typ spalania]] = "orzech", piastek8[[#This Row],[mag orzech przed]]-$P$2, piastek8[[#This Row],[mag orzech przed]])</f>
        <v>214</v>
      </c>
      <c r="L23">
        <f>IF(piastek8[[#This Row],[Typ spalania]] = "mial", piastek8[[#This Row],[mag mial przed]]-$P$3, piastek8[[#This Row],[mag mial przed]])</f>
        <v>481</v>
      </c>
    </row>
    <row r="24" spans="1:12" x14ac:dyDescent="0.45">
      <c r="A24">
        <v>57</v>
      </c>
      <c r="B24">
        <v>109</v>
      </c>
      <c r="C24">
        <v>93</v>
      </c>
      <c r="D24">
        <f t="shared" si="0"/>
        <v>22</v>
      </c>
      <c r="E24" s="1">
        <v>41948</v>
      </c>
      <c r="F24">
        <f>J23+piastek8[[#This Row],[Ton kostak]]</f>
        <v>250</v>
      </c>
      <c r="G24">
        <f>K23+piastek8[[#This Row],[Ton orzech]]</f>
        <v>323</v>
      </c>
      <c r="H24">
        <f>L23+piastek8[[#This Row],[Ton mial]]</f>
        <v>574</v>
      </c>
      <c r="I24" t="str">
        <f>IF(piastek8[[#This Row],[mag koskta przed]] &lt; $P$1,IF(piastek8[[#This Row],[mag orzech przed]]&lt;$P$2, IF(piastek8[[#This Row],[mag mial przed]] &lt;$P$3, "-", "mial"), "orzech"),"kostka")</f>
        <v>kostka</v>
      </c>
      <c r="J24">
        <f>IF(piastek8[[#This Row],[Typ spalania]] = "kostka", piastek8[[#This Row],[mag koskta przed]]-$P$1, piastek8[[#This Row],[mag koskta przed]])</f>
        <v>50</v>
      </c>
      <c r="K24">
        <f>IF(piastek8[[#This Row],[Typ spalania]] = "orzech", piastek8[[#This Row],[mag orzech przed]]-$P$2, piastek8[[#This Row],[mag orzech przed]])</f>
        <v>323</v>
      </c>
      <c r="L24">
        <f>IF(piastek8[[#This Row],[Typ spalania]] = "mial", piastek8[[#This Row],[mag mial przed]]-$P$3, piastek8[[#This Row],[mag mial przed]])</f>
        <v>574</v>
      </c>
    </row>
    <row r="25" spans="1:12" x14ac:dyDescent="0.45">
      <c r="A25">
        <v>62</v>
      </c>
      <c r="B25">
        <v>80</v>
      </c>
      <c r="C25">
        <v>62</v>
      </c>
      <c r="D25">
        <f t="shared" si="0"/>
        <v>23</v>
      </c>
      <c r="E25" s="1">
        <v>41949</v>
      </c>
      <c r="F25">
        <f>J24+piastek8[[#This Row],[Ton kostak]]</f>
        <v>112</v>
      </c>
      <c r="G25">
        <f>K24+piastek8[[#This Row],[Ton orzech]]</f>
        <v>403</v>
      </c>
      <c r="H25">
        <f>L24+piastek8[[#This Row],[Ton mial]]</f>
        <v>636</v>
      </c>
      <c r="I25" t="str">
        <f>IF(piastek8[[#This Row],[mag koskta przed]] &lt; $P$1,IF(piastek8[[#This Row],[mag orzech przed]]&lt;$P$2, IF(piastek8[[#This Row],[mag mial przed]] &lt;$P$3, "-", "mial"), "orzech"),"kostka")</f>
        <v>orzech</v>
      </c>
      <c r="J25">
        <f>IF(piastek8[[#This Row],[Typ spalania]] = "kostka", piastek8[[#This Row],[mag koskta przed]]-$P$1, piastek8[[#This Row],[mag koskta przed]])</f>
        <v>112</v>
      </c>
      <c r="K25">
        <f>IF(piastek8[[#This Row],[Typ spalania]] = "orzech", piastek8[[#This Row],[mag orzech przed]]-$P$2, piastek8[[#This Row],[mag orzech przed]])</f>
        <v>143</v>
      </c>
      <c r="L25">
        <f>IF(piastek8[[#This Row],[Typ spalania]] = "mial", piastek8[[#This Row],[mag mial przed]]-$P$3, piastek8[[#This Row],[mag mial przed]])</f>
        <v>636</v>
      </c>
    </row>
    <row r="26" spans="1:12" x14ac:dyDescent="0.45">
      <c r="A26">
        <v>162</v>
      </c>
      <c r="B26">
        <v>62</v>
      </c>
      <c r="C26">
        <v>88</v>
      </c>
      <c r="D26">
        <f t="shared" si="0"/>
        <v>24</v>
      </c>
      <c r="E26" s="1">
        <v>41950</v>
      </c>
      <c r="F26">
        <f>J25+piastek8[[#This Row],[Ton kostak]]</f>
        <v>274</v>
      </c>
      <c r="G26">
        <f>K25+piastek8[[#This Row],[Ton orzech]]</f>
        <v>205</v>
      </c>
      <c r="H26">
        <f>L25+piastek8[[#This Row],[Ton mial]]</f>
        <v>724</v>
      </c>
      <c r="I26" t="str">
        <f>IF(piastek8[[#This Row],[mag koskta przed]] &lt; $P$1,IF(piastek8[[#This Row],[mag orzech przed]]&lt;$P$2, IF(piastek8[[#This Row],[mag mial przed]] &lt;$P$3, "-", "mial"), "orzech"),"kostka")</f>
        <v>kostka</v>
      </c>
      <c r="J26">
        <f>IF(piastek8[[#This Row],[Typ spalania]] = "kostka", piastek8[[#This Row],[mag koskta przed]]-$P$1, piastek8[[#This Row],[mag koskta przed]])</f>
        <v>74</v>
      </c>
      <c r="K26">
        <f>IF(piastek8[[#This Row],[Typ spalania]] = "orzech", piastek8[[#This Row],[mag orzech przed]]-$P$2, piastek8[[#This Row],[mag orzech przed]])</f>
        <v>205</v>
      </c>
      <c r="L26">
        <f>IF(piastek8[[#This Row],[Typ spalania]] = "mial", piastek8[[#This Row],[mag mial przed]]-$P$3, piastek8[[#This Row],[mag mial przed]])</f>
        <v>724</v>
      </c>
    </row>
    <row r="27" spans="1:12" x14ac:dyDescent="0.45">
      <c r="A27">
        <v>142</v>
      </c>
      <c r="B27">
        <v>79</v>
      </c>
      <c r="C27">
        <v>76</v>
      </c>
      <c r="D27">
        <f t="shared" si="0"/>
        <v>25</v>
      </c>
      <c r="E27" s="1">
        <v>41951</v>
      </c>
      <c r="F27">
        <f>J26+piastek8[[#This Row],[Ton kostak]]</f>
        <v>216</v>
      </c>
      <c r="G27">
        <f>K26+piastek8[[#This Row],[Ton orzech]]</f>
        <v>284</v>
      </c>
      <c r="H27">
        <f>L26+piastek8[[#This Row],[Ton mial]]</f>
        <v>800</v>
      </c>
      <c r="I27" t="str">
        <f>IF(piastek8[[#This Row],[mag koskta przed]] &lt; $P$1,IF(piastek8[[#This Row],[mag orzech przed]]&lt;$P$2, IF(piastek8[[#This Row],[mag mial przed]] &lt;$P$3, "-", "mial"), "orzech"),"kostka")</f>
        <v>kostka</v>
      </c>
      <c r="J27">
        <f>IF(piastek8[[#This Row],[Typ spalania]] = "kostka", piastek8[[#This Row],[mag koskta przed]]-$P$1, piastek8[[#This Row],[mag koskta przed]])</f>
        <v>16</v>
      </c>
      <c r="K27">
        <f>IF(piastek8[[#This Row],[Typ spalania]] = "orzech", piastek8[[#This Row],[mag orzech przed]]-$P$2, piastek8[[#This Row],[mag orzech przed]])</f>
        <v>284</v>
      </c>
      <c r="L27">
        <f>IF(piastek8[[#This Row],[Typ spalania]] = "mial", piastek8[[#This Row],[mag mial przed]]-$P$3, piastek8[[#This Row],[mag mial przed]])</f>
        <v>800</v>
      </c>
    </row>
    <row r="28" spans="1:12" x14ac:dyDescent="0.45">
      <c r="A28">
        <v>7</v>
      </c>
      <c r="B28">
        <v>30</v>
      </c>
      <c r="C28">
        <v>68</v>
      </c>
      <c r="D28">
        <f t="shared" si="0"/>
        <v>26</v>
      </c>
      <c r="E28" s="1">
        <v>41952</v>
      </c>
      <c r="F28">
        <f>J27+piastek8[[#This Row],[Ton kostak]]</f>
        <v>23</v>
      </c>
      <c r="G28">
        <f>K27+piastek8[[#This Row],[Ton orzech]]</f>
        <v>314</v>
      </c>
      <c r="H28">
        <f>L27+piastek8[[#This Row],[Ton mial]]</f>
        <v>868</v>
      </c>
      <c r="I28" t="str">
        <f>IF(piastek8[[#This Row],[mag koskta przed]] &lt; $P$1,IF(piastek8[[#This Row],[mag orzech przed]]&lt;$P$2, IF(piastek8[[#This Row],[mag mial przed]] &lt;$P$3, "-", "mial"), "orzech"),"kostka")</f>
        <v>orzech</v>
      </c>
      <c r="J28">
        <f>IF(piastek8[[#This Row],[Typ spalania]] = "kostka", piastek8[[#This Row],[mag koskta przed]]-$P$1, piastek8[[#This Row],[mag koskta przed]])</f>
        <v>23</v>
      </c>
      <c r="K28">
        <f>IF(piastek8[[#This Row],[Typ spalania]] = "orzech", piastek8[[#This Row],[mag orzech przed]]-$P$2, piastek8[[#This Row],[mag orzech przed]])</f>
        <v>54</v>
      </c>
      <c r="L28">
        <f>IF(piastek8[[#This Row],[Typ spalania]] = "mial", piastek8[[#This Row],[mag mial przed]]-$P$3, piastek8[[#This Row],[mag mial przed]])</f>
        <v>868</v>
      </c>
    </row>
    <row r="29" spans="1:12" x14ac:dyDescent="0.45">
      <c r="A29">
        <v>116</v>
      </c>
      <c r="B29">
        <v>6</v>
      </c>
      <c r="C29">
        <v>88</v>
      </c>
      <c r="D29">
        <f t="shared" si="0"/>
        <v>27</v>
      </c>
      <c r="E29" s="1">
        <v>41953</v>
      </c>
      <c r="F29">
        <f>J28+piastek8[[#This Row],[Ton kostak]]</f>
        <v>139</v>
      </c>
      <c r="G29">
        <f>K28+piastek8[[#This Row],[Ton orzech]]</f>
        <v>60</v>
      </c>
      <c r="H29">
        <f>L28+piastek8[[#This Row],[Ton mial]]</f>
        <v>956</v>
      </c>
      <c r="I29" t="str">
        <f>IF(piastek8[[#This Row],[mag koskta przed]] &lt; $P$1,IF(piastek8[[#This Row],[mag orzech przed]]&lt;$P$2, IF(piastek8[[#This Row],[mag mial przed]] &lt;$P$3, "-", "mial"), "orzech"),"kostka")</f>
        <v>mial</v>
      </c>
      <c r="J29">
        <f>IF(piastek8[[#This Row],[Typ spalania]] = "kostka", piastek8[[#This Row],[mag koskta przed]]-$P$1, piastek8[[#This Row],[mag koskta przed]])</f>
        <v>139</v>
      </c>
      <c r="K29">
        <f>IF(piastek8[[#This Row],[Typ spalania]] = "orzech", piastek8[[#This Row],[mag orzech przed]]-$P$2, piastek8[[#This Row],[mag orzech przed]])</f>
        <v>60</v>
      </c>
      <c r="L29">
        <f>IF(piastek8[[#This Row],[Typ spalania]] = "mial", piastek8[[#This Row],[mag mial przed]]-$P$3, piastek8[[#This Row],[mag mial przed]])</f>
        <v>636</v>
      </c>
    </row>
    <row r="30" spans="1:12" x14ac:dyDescent="0.45">
      <c r="A30">
        <v>0</v>
      </c>
      <c r="B30">
        <v>1</v>
      </c>
      <c r="C30">
        <v>47</v>
      </c>
      <c r="D30">
        <f t="shared" si="0"/>
        <v>28</v>
      </c>
      <c r="E30" s="1">
        <v>41954</v>
      </c>
      <c r="F30">
        <f>J29+piastek8[[#This Row],[Ton kostak]]</f>
        <v>139</v>
      </c>
      <c r="G30">
        <f>K29+piastek8[[#This Row],[Ton orzech]]</f>
        <v>61</v>
      </c>
      <c r="H30">
        <f>L29+piastek8[[#This Row],[Ton mial]]</f>
        <v>683</v>
      </c>
      <c r="I30" t="str">
        <f>IF(piastek8[[#This Row],[mag koskta przed]] &lt; $P$1,IF(piastek8[[#This Row],[mag orzech przed]]&lt;$P$2, IF(piastek8[[#This Row],[mag mial przed]] &lt;$P$3, "-", "mial"), "orzech"),"kostka")</f>
        <v>mial</v>
      </c>
      <c r="J30">
        <f>IF(piastek8[[#This Row],[Typ spalania]] = "kostka", piastek8[[#This Row],[mag koskta przed]]-$P$1, piastek8[[#This Row],[mag koskta przed]])</f>
        <v>139</v>
      </c>
      <c r="K30">
        <f>IF(piastek8[[#This Row],[Typ spalania]] = "orzech", piastek8[[#This Row],[mag orzech przed]]-$P$2, piastek8[[#This Row],[mag orzech przed]])</f>
        <v>61</v>
      </c>
      <c r="L30">
        <f>IF(piastek8[[#This Row],[Typ spalania]] = "mial", piastek8[[#This Row],[mag mial przed]]-$P$3, piastek8[[#This Row],[mag mial przed]])</f>
        <v>363</v>
      </c>
    </row>
    <row r="31" spans="1:12" x14ac:dyDescent="0.45">
      <c r="A31">
        <v>78</v>
      </c>
      <c r="B31">
        <v>84</v>
      </c>
      <c r="C31">
        <v>16</v>
      </c>
      <c r="D31">
        <f t="shared" si="0"/>
        <v>29</v>
      </c>
      <c r="E31" s="1">
        <v>41955</v>
      </c>
      <c r="F31">
        <f>J30+piastek8[[#This Row],[Ton kostak]]</f>
        <v>217</v>
      </c>
      <c r="G31">
        <f>K30+piastek8[[#This Row],[Ton orzech]]</f>
        <v>145</v>
      </c>
      <c r="H31">
        <f>L30+piastek8[[#This Row],[Ton mial]]</f>
        <v>379</v>
      </c>
      <c r="I31" t="str">
        <f>IF(piastek8[[#This Row],[mag koskta przed]] &lt; $P$1,IF(piastek8[[#This Row],[mag orzech przed]]&lt;$P$2, IF(piastek8[[#This Row],[mag mial przed]] &lt;$P$3, "-", "mial"), "orzech"),"kostka")</f>
        <v>kostka</v>
      </c>
      <c r="J31">
        <f>IF(piastek8[[#This Row],[Typ spalania]] = "kostka", piastek8[[#This Row],[mag koskta przed]]-$P$1, piastek8[[#This Row],[mag koskta przed]])</f>
        <v>17</v>
      </c>
      <c r="K31">
        <f>IF(piastek8[[#This Row],[Typ spalania]] = "orzech", piastek8[[#This Row],[mag orzech przed]]-$P$2, piastek8[[#This Row],[mag orzech przed]])</f>
        <v>145</v>
      </c>
      <c r="L31">
        <f>IF(piastek8[[#This Row],[Typ spalania]] = "mial", piastek8[[#This Row],[mag mial przed]]-$P$3, piastek8[[#This Row],[mag mial przed]])</f>
        <v>379</v>
      </c>
    </row>
    <row r="32" spans="1:12" x14ac:dyDescent="0.45">
      <c r="A32">
        <v>112</v>
      </c>
      <c r="B32">
        <v>140</v>
      </c>
      <c r="C32">
        <v>97</v>
      </c>
      <c r="D32">
        <f t="shared" si="0"/>
        <v>30</v>
      </c>
      <c r="E32" s="1">
        <v>41956</v>
      </c>
      <c r="F32">
        <f>J31+piastek8[[#This Row],[Ton kostak]]</f>
        <v>129</v>
      </c>
      <c r="G32">
        <f>K31+piastek8[[#This Row],[Ton orzech]]</f>
        <v>285</v>
      </c>
      <c r="H32">
        <f>L31+piastek8[[#This Row],[Ton mial]]</f>
        <v>476</v>
      </c>
      <c r="I32" t="str">
        <f>IF(piastek8[[#This Row],[mag koskta przed]] &lt; $P$1,IF(piastek8[[#This Row],[mag orzech przed]]&lt;$P$2, IF(piastek8[[#This Row],[mag mial przed]] &lt;$P$3, "-", "mial"), "orzech"),"kostka")</f>
        <v>orzech</v>
      </c>
      <c r="J32">
        <f>IF(piastek8[[#This Row],[Typ spalania]] = "kostka", piastek8[[#This Row],[mag koskta przed]]-$P$1, piastek8[[#This Row],[mag koskta przed]])</f>
        <v>129</v>
      </c>
      <c r="K32">
        <f>IF(piastek8[[#This Row],[Typ spalania]] = "orzech", piastek8[[#This Row],[mag orzech przed]]-$P$2, piastek8[[#This Row],[mag orzech przed]])</f>
        <v>25</v>
      </c>
      <c r="L32">
        <f>IF(piastek8[[#This Row],[Typ spalania]] = "mial", piastek8[[#This Row],[mag mial przed]]-$P$3, piastek8[[#This Row],[mag mial przed]])</f>
        <v>476</v>
      </c>
    </row>
    <row r="33" spans="1:12" x14ac:dyDescent="0.45">
      <c r="A33">
        <v>109</v>
      </c>
      <c r="B33">
        <v>74</v>
      </c>
      <c r="C33">
        <v>53</v>
      </c>
      <c r="D33">
        <f t="shared" si="0"/>
        <v>31</v>
      </c>
      <c r="E33" s="1">
        <v>41957</v>
      </c>
      <c r="F33">
        <f>J32+piastek8[[#This Row],[Ton kostak]]</f>
        <v>238</v>
      </c>
      <c r="G33">
        <f>K32+piastek8[[#This Row],[Ton orzech]]</f>
        <v>99</v>
      </c>
      <c r="H33">
        <f>L32+piastek8[[#This Row],[Ton mial]]</f>
        <v>529</v>
      </c>
      <c r="I33" t="str">
        <f>IF(piastek8[[#This Row],[mag koskta przed]] &lt; $P$1,IF(piastek8[[#This Row],[mag orzech przed]]&lt;$P$2, IF(piastek8[[#This Row],[mag mial przed]] &lt;$P$3, "-", "mial"), "orzech"),"kostka")</f>
        <v>kostka</v>
      </c>
      <c r="J33">
        <f>IF(piastek8[[#This Row],[Typ spalania]] = "kostka", piastek8[[#This Row],[mag koskta przed]]-$P$1, piastek8[[#This Row],[mag koskta przed]])</f>
        <v>38</v>
      </c>
      <c r="K33">
        <f>IF(piastek8[[#This Row],[Typ spalania]] = "orzech", piastek8[[#This Row],[mag orzech przed]]-$P$2, piastek8[[#This Row],[mag orzech przed]])</f>
        <v>99</v>
      </c>
      <c r="L33">
        <f>IF(piastek8[[#This Row],[Typ spalania]] = "mial", piastek8[[#This Row],[mag mial przed]]-$P$3, piastek8[[#This Row],[mag mial przed]])</f>
        <v>529</v>
      </c>
    </row>
    <row r="34" spans="1:12" x14ac:dyDescent="0.45">
      <c r="A34">
        <v>121</v>
      </c>
      <c r="B34">
        <v>77</v>
      </c>
      <c r="C34">
        <v>70</v>
      </c>
      <c r="D34">
        <f t="shared" si="0"/>
        <v>32</v>
      </c>
      <c r="E34" s="1">
        <v>41958</v>
      </c>
      <c r="F34">
        <f>J33+piastek8[[#This Row],[Ton kostak]]</f>
        <v>159</v>
      </c>
      <c r="G34">
        <f>K33+piastek8[[#This Row],[Ton orzech]]</f>
        <v>176</v>
      </c>
      <c r="H34">
        <f>L33+piastek8[[#This Row],[Ton mial]]</f>
        <v>599</v>
      </c>
      <c r="I34" t="str">
        <f>IF(piastek8[[#This Row],[mag koskta przed]] &lt; $P$1,IF(piastek8[[#This Row],[mag orzech przed]]&lt;$P$2, IF(piastek8[[#This Row],[mag mial przed]] &lt;$P$3, "-", "mial"), "orzech"),"kostka")</f>
        <v>mial</v>
      </c>
      <c r="J34">
        <f>IF(piastek8[[#This Row],[Typ spalania]] = "kostka", piastek8[[#This Row],[mag koskta przed]]-$P$1, piastek8[[#This Row],[mag koskta przed]])</f>
        <v>159</v>
      </c>
      <c r="K34">
        <f>IF(piastek8[[#This Row],[Typ spalania]] = "orzech", piastek8[[#This Row],[mag orzech przed]]-$P$2, piastek8[[#This Row],[mag orzech przed]])</f>
        <v>176</v>
      </c>
      <c r="L34">
        <f>IF(piastek8[[#This Row],[Typ spalania]] = "mial", piastek8[[#This Row],[mag mial przed]]-$P$3, piastek8[[#This Row],[mag mial przed]])</f>
        <v>279</v>
      </c>
    </row>
    <row r="35" spans="1:12" x14ac:dyDescent="0.45">
      <c r="A35">
        <v>106</v>
      </c>
      <c r="B35">
        <v>89</v>
      </c>
      <c r="C35">
        <v>75</v>
      </c>
      <c r="D35">
        <f t="shared" si="0"/>
        <v>33</v>
      </c>
      <c r="E35" s="1">
        <v>41959</v>
      </c>
      <c r="F35">
        <f>J34+piastek8[[#This Row],[Ton kostak]]</f>
        <v>265</v>
      </c>
      <c r="G35">
        <f>K34+piastek8[[#This Row],[Ton orzech]]</f>
        <v>265</v>
      </c>
      <c r="H35">
        <f>L34+piastek8[[#This Row],[Ton mial]]</f>
        <v>354</v>
      </c>
      <c r="I35" t="str">
        <f>IF(piastek8[[#This Row],[mag koskta przed]] &lt; $P$1,IF(piastek8[[#This Row],[mag orzech przed]]&lt;$P$2, IF(piastek8[[#This Row],[mag mial przed]] &lt;$P$3, "-", "mial"), "orzech"),"kostka")</f>
        <v>kostka</v>
      </c>
      <c r="J35">
        <f>IF(piastek8[[#This Row],[Typ spalania]] = "kostka", piastek8[[#This Row],[mag koskta przed]]-$P$1, piastek8[[#This Row],[mag koskta przed]])</f>
        <v>65</v>
      </c>
      <c r="K35">
        <f>IF(piastek8[[#This Row],[Typ spalania]] = "orzech", piastek8[[#This Row],[mag orzech przed]]-$P$2, piastek8[[#This Row],[mag orzech przed]])</f>
        <v>265</v>
      </c>
      <c r="L35">
        <f>IF(piastek8[[#This Row],[Typ spalania]] = "mial", piastek8[[#This Row],[mag mial przed]]-$P$3, piastek8[[#This Row],[mag mial przed]])</f>
        <v>354</v>
      </c>
    </row>
    <row r="36" spans="1:12" x14ac:dyDescent="0.45">
      <c r="A36">
        <v>57</v>
      </c>
      <c r="B36">
        <v>119</v>
      </c>
      <c r="C36">
        <v>64</v>
      </c>
      <c r="D36">
        <f t="shared" si="0"/>
        <v>34</v>
      </c>
      <c r="E36" s="1">
        <v>41960</v>
      </c>
      <c r="F36">
        <f>J35+piastek8[[#This Row],[Ton kostak]]</f>
        <v>122</v>
      </c>
      <c r="G36">
        <f>K35+piastek8[[#This Row],[Ton orzech]]</f>
        <v>384</v>
      </c>
      <c r="H36">
        <f>L35+piastek8[[#This Row],[Ton mial]]</f>
        <v>418</v>
      </c>
      <c r="I36" t="str">
        <f>IF(piastek8[[#This Row],[mag koskta przed]] &lt; $P$1,IF(piastek8[[#This Row],[mag orzech przed]]&lt;$P$2, IF(piastek8[[#This Row],[mag mial przed]] &lt;$P$3, "-", "mial"), "orzech"),"kostka")</f>
        <v>orzech</v>
      </c>
      <c r="J36">
        <f>IF(piastek8[[#This Row],[Typ spalania]] = "kostka", piastek8[[#This Row],[mag koskta przed]]-$P$1, piastek8[[#This Row],[mag koskta przed]])</f>
        <v>122</v>
      </c>
      <c r="K36">
        <f>IF(piastek8[[#This Row],[Typ spalania]] = "orzech", piastek8[[#This Row],[mag orzech przed]]-$P$2, piastek8[[#This Row],[mag orzech przed]])</f>
        <v>124</v>
      </c>
      <c r="L36">
        <f>IF(piastek8[[#This Row],[Typ spalania]] = "mial", piastek8[[#This Row],[mag mial przed]]-$P$3, piastek8[[#This Row],[mag mial przed]])</f>
        <v>418</v>
      </c>
    </row>
    <row r="37" spans="1:12" x14ac:dyDescent="0.45">
      <c r="A37">
        <v>26</v>
      </c>
      <c r="B37">
        <v>87</v>
      </c>
      <c r="C37">
        <v>84</v>
      </c>
      <c r="D37">
        <f t="shared" si="0"/>
        <v>35</v>
      </c>
      <c r="E37" s="1">
        <v>41961</v>
      </c>
      <c r="F37">
        <f>J36+piastek8[[#This Row],[Ton kostak]]</f>
        <v>148</v>
      </c>
      <c r="G37">
        <f>K36+piastek8[[#This Row],[Ton orzech]]</f>
        <v>211</v>
      </c>
      <c r="H37">
        <f>L36+piastek8[[#This Row],[Ton mial]]</f>
        <v>502</v>
      </c>
      <c r="I37" t="str">
        <f>IF(piastek8[[#This Row],[mag koskta przed]] &lt; $P$1,IF(piastek8[[#This Row],[mag orzech przed]]&lt;$P$2, IF(piastek8[[#This Row],[mag mial przed]] &lt;$P$3, "-", "mial"), "orzech"),"kostka")</f>
        <v>mial</v>
      </c>
      <c r="J37">
        <f>IF(piastek8[[#This Row],[Typ spalania]] = "kostka", piastek8[[#This Row],[mag koskta przed]]-$P$1, piastek8[[#This Row],[mag koskta przed]])</f>
        <v>148</v>
      </c>
      <c r="K37">
        <f>IF(piastek8[[#This Row],[Typ spalania]] = "orzech", piastek8[[#This Row],[mag orzech przed]]-$P$2, piastek8[[#This Row],[mag orzech przed]])</f>
        <v>211</v>
      </c>
      <c r="L37">
        <f>IF(piastek8[[#This Row],[Typ spalania]] = "mial", piastek8[[#This Row],[mag mial przed]]-$P$3, piastek8[[#This Row],[mag mial przed]])</f>
        <v>182</v>
      </c>
    </row>
    <row r="38" spans="1:12" x14ac:dyDescent="0.45">
      <c r="A38">
        <v>79</v>
      </c>
      <c r="B38">
        <v>171</v>
      </c>
      <c r="C38">
        <v>75</v>
      </c>
      <c r="D38">
        <f t="shared" si="0"/>
        <v>36</v>
      </c>
      <c r="E38" s="1">
        <v>41962</v>
      </c>
      <c r="F38">
        <f>J37+piastek8[[#This Row],[Ton kostak]]</f>
        <v>227</v>
      </c>
      <c r="G38">
        <f>K37+piastek8[[#This Row],[Ton orzech]]</f>
        <v>382</v>
      </c>
      <c r="H38">
        <f>L37+piastek8[[#This Row],[Ton mial]]</f>
        <v>257</v>
      </c>
      <c r="I38" t="str">
        <f>IF(piastek8[[#This Row],[mag koskta przed]] &lt; $P$1,IF(piastek8[[#This Row],[mag orzech przed]]&lt;$P$2, IF(piastek8[[#This Row],[mag mial przed]] &lt;$P$3, "-", "mial"), "orzech"),"kostka")</f>
        <v>kostka</v>
      </c>
      <c r="J38">
        <f>IF(piastek8[[#This Row],[Typ spalania]] = "kostka", piastek8[[#This Row],[mag koskta przed]]-$P$1, piastek8[[#This Row],[mag koskta przed]])</f>
        <v>27</v>
      </c>
      <c r="K38">
        <f>IF(piastek8[[#This Row],[Typ spalania]] = "orzech", piastek8[[#This Row],[mag orzech przed]]-$P$2, piastek8[[#This Row],[mag orzech przed]])</f>
        <v>382</v>
      </c>
      <c r="L38">
        <f>IF(piastek8[[#This Row],[Typ spalania]] = "mial", piastek8[[#This Row],[mag mial przed]]-$P$3, piastek8[[#This Row],[mag mial przed]])</f>
        <v>257</v>
      </c>
    </row>
    <row r="39" spans="1:12" x14ac:dyDescent="0.45">
      <c r="A39">
        <v>192</v>
      </c>
      <c r="B39">
        <v>151</v>
      </c>
      <c r="C39">
        <v>45</v>
      </c>
      <c r="D39">
        <f t="shared" si="0"/>
        <v>37</v>
      </c>
      <c r="E39" s="1">
        <v>41963</v>
      </c>
      <c r="F39">
        <f>J38+piastek8[[#This Row],[Ton kostak]]</f>
        <v>219</v>
      </c>
      <c r="G39">
        <f>K38+piastek8[[#This Row],[Ton orzech]]</f>
        <v>533</v>
      </c>
      <c r="H39">
        <f>L38+piastek8[[#This Row],[Ton mial]]</f>
        <v>302</v>
      </c>
      <c r="I39" t="str">
        <f>IF(piastek8[[#This Row],[mag koskta przed]] &lt; $P$1,IF(piastek8[[#This Row],[mag orzech przed]]&lt;$P$2, IF(piastek8[[#This Row],[mag mial przed]] &lt;$P$3, "-", "mial"), "orzech"),"kostka")</f>
        <v>kostka</v>
      </c>
      <c r="J39">
        <f>IF(piastek8[[#This Row],[Typ spalania]] = "kostka", piastek8[[#This Row],[mag koskta przed]]-$P$1, piastek8[[#This Row],[mag koskta przed]])</f>
        <v>19</v>
      </c>
      <c r="K39">
        <f>IF(piastek8[[#This Row],[Typ spalania]] = "orzech", piastek8[[#This Row],[mag orzech przed]]-$P$2, piastek8[[#This Row],[mag orzech przed]])</f>
        <v>533</v>
      </c>
      <c r="L39">
        <f>IF(piastek8[[#This Row],[Typ spalania]] = "mial", piastek8[[#This Row],[mag mial przed]]-$P$3, piastek8[[#This Row],[mag mial przed]])</f>
        <v>302</v>
      </c>
    </row>
    <row r="40" spans="1:12" x14ac:dyDescent="0.45">
      <c r="A40">
        <v>9</v>
      </c>
      <c r="B40">
        <v>64</v>
      </c>
      <c r="C40">
        <v>22</v>
      </c>
      <c r="D40">
        <f t="shared" si="0"/>
        <v>38</v>
      </c>
      <c r="E40" s="1">
        <v>41964</v>
      </c>
      <c r="F40">
        <f>J39+piastek8[[#This Row],[Ton kostak]]</f>
        <v>28</v>
      </c>
      <c r="G40">
        <f>K39+piastek8[[#This Row],[Ton orzech]]</f>
        <v>597</v>
      </c>
      <c r="H40">
        <f>L39+piastek8[[#This Row],[Ton mial]]</f>
        <v>324</v>
      </c>
      <c r="I40" t="str">
        <f>IF(piastek8[[#This Row],[mag koskta przed]] &lt; $P$1,IF(piastek8[[#This Row],[mag orzech przed]]&lt;$P$2, IF(piastek8[[#This Row],[mag mial przed]] &lt;$P$3, "-", "mial"), "orzech"),"kostka")</f>
        <v>orzech</v>
      </c>
      <c r="J40">
        <f>IF(piastek8[[#This Row],[Typ spalania]] = "kostka", piastek8[[#This Row],[mag koskta przed]]-$P$1, piastek8[[#This Row],[mag koskta przed]])</f>
        <v>28</v>
      </c>
      <c r="K40">
        <f>IF(piastek8[[#This Row],[Typ spalania]] = "orzech", piastek8[[#This Row],[mag orzech przed]]-$P$2, piastek8[[#This Row],[mag orzech przed]])</f>
        <v>337</v>
      </c>
      <c r="L40">
        <f>IF(piastek8[[#This Row],[Typ spalania]] = "mial", piastek8[[#This Row],[mag mial przed]]-$P$3, piastek8[[#This Row],[mag mial przed]])</f>
        <v>324</v>
      </c>
    </row>
    <row r="41" spans="1:12" x14ac:dyDescent="0.45">
      <c r="A41">
        <v>123</v>
      </c>
      <c r="B41">
        <v>150</v>
      </c>
      <c r="C41">
        <v>10</v>
      </c>
      <c r="D41">
        <f t="shared" si="0"/>
        <v>39</v>
      </c>
      <c r="E41" s="1">
        <v>41965</v>
      </c>
      <c r="F41">
        <f>J40+piastek8[[#This Row],[Ton kostak]]</f>
        <v>151</v>
      </c>
      <c r="G41">
        <f>K40+piastek8[[#This Row],[Ton orzech]]</f>
        <v>487</v>
      </c>
      <c r="H41">
        <f>L40+piastek8[[#This Row],[Ton mial]]</f>
        <v>334</v>
      </c>
      <c r="I41" t="str">
        <f>IF(piastek8[[#This Row],[mag koskta przed]] &lt; $P$1,IF(piastek8[[#This Row],[mag orzech przed]]&lt;$P$2, IF(piastek8[[#This Row],[mag mial przed]] &lt;$P$3, "-", "mial"), "orzech"),"kostka")</f>
        <v>orzech</v>
      </c>
      <c r="J41">
        <f>IF(piastek8[[#This Row],[Typ spalania]] = "kostka", piastek8[[#This Row],[mag koskta przed]]-$P$1, piastek8[[#This Row],[mag koskta przed]])</f>
        <v>151</v>
      </c>
      <c r="K41">
        <f>IF(piastek8[[#This Row],[Typ spalania]] = "orzech", piastek8[[#This Row],[mag orzech przed]]-$P$2, piastek8[[#This Row],[mag orzech przed]])</f>
        <v>227</v>
      </c>
      <c r="L41">
        <f>IF(piastek8[[#This Row],[Typ spalania]] = "mial", piastek8[[#This Row],[mag mial przed]]-$P$3, piastek8[[#This Row],[mag mial przed]])</f>
        <v>334</v>
      </c>
    </row>
    <row r="42" spans="1:12" x14ac:dyDescent="0.45">
      <c r="A42">
        <v>87</v>
      </c>
      <c r="B42">
        <v>123</v>
      </c>
      <c r="C42">
        <v>33</v>
      </c>
      <c r="D42">
        <f t="shared" si="0"/>
        <v>40</v>
      </c>
      <c r="E42" s="1">
        <v>41966</v>
      </c>
      <c r="F42">
        <f>J41+piastek8[[#This Row],[Ton kostak]]</f>
        <v>238</v>
      </c>
      <c r="G42">
        <f>K41+piastek8[[#This Row],[Ton orzech]]</f>
        <v>350</v>
      </c>
      <c r="H42">
        <f>L41+piastek8[[#This Row],[Ton mial]]</f>
        <v>367</v>
      </c>
      <c r="I42" t="str">
        <f>IF(piastek8[[#This Row],[mag koskta przed]] &lt; $P$1,IF(piastek8[[#This Row],[mag orzech przed]]&lt;$P$2, IF(piastek8[[#This Row],[mag mial przed]] &lt;$P$3, "-", "mial"), "orzech"),"kostka")</f>
        <v>kostka</v>
      </c>
      <c r="J42">
        <f>IF(piastek8[[#This Row],[Typ spalania]] = "kostka", piastek8[[#This Row],[mag koskta przed]]-$P$1, piastek8[[#This Row],[mag koskta przed]])</f>
        <v>38</v>
      </c>
      <c r="K42">
        <f>IF(piastek8[[#This Row],[Typ spalania]] = "orzech", piastek8[[#This Row],[mag orzech przed]]-$P$2, piastek8[[#This Row],[mag orzech przed]])</f>
        <v>350</v>
      </c>
      <c r="L42">
        <f>IF(piastek8[[#This Row],[Typ spalania]] = "mial", piastek8[[#This Row],[mag mial przed]]-$P$3, piastek8[[#This Row],[mag mial przed]])</f>
        <v>367</v>
      </c>
    </row>
    <row r="43" spans="1:12" x14ac:dyDescent="0.45">
      <c r="A43">
        <v>165</v>
      </c>
      <c r="B43">
        <v>88</v>
      </c>
      <c r="C43">
        <v>13</v>
      </c>
      <c r="D43">
        <f t="shared" si="0"/>
        <v>41</v>
      </c>
      <c r="E43" s="1">
        <v>41967</v>
      </c>
      <c r="F43">
        <f>J42+piastek8[[#This Row],[Ton kostak]]</f>
        <v>203</v>
      </c>
      <c r="G43">
        <f>K42+piastek8[[#This Row],[Ton orzech]]</f>
        <v>438</v>
      </c>
      <c r="H43">
        <f>L42+piastek8[[#This Row],[Ton mial]]</f>
        <v>380</v>
      </c>
      <c r="I43" t="str">
        <f>IF(piastek8[[#This Row],[mag koskta przed]] &lt; $P$1,IF(piastek8[[#This Row],[mag orzech przed]]&lt;$P$2, IF(piastek8[[#This Row],[mag mial przed]] &lt;$P$3, "-", "mial"), "orzech"),"kostka")</f>
        <v>kostka</v>
      </c>
      <c r="J43">
        <f>IF(piastek8[[#This Row],[Typ spalania]] = "kostka", piastek8[[#This Row],[mag koskta przed]]-$P$1, piastek8[[#This Row],[mag koskta przed]])</f>
        <v>3</v>
      </c>
      <c r="K43">
        <f>IF(piastek8[[#This Row],[Typ spalania]] = "orzech", piastek8[[#This Row],[mag orzech przed]]-$P$2, piastek8[[#This Row],[mag orzech przed]])</f>
        <v>438</v>
      </c>
      <c r="L43">
        <f>IF(piastek8[[#This Row],[Typ spalania]] = "mial", piastek8[[#This Row],[mag mial przed]]-$P$3, piastek8[[#This Row],[mag mial przed]])</f>
        <v>380</v>
      </c>
    </row>
    <row r="44" spans="1:12" x14ac:dyDescent="0.45">
      <c r="A44">
        <v>144</v>
      </c>
      <c r="B44">
        <v>78</v>
      </c>
      <c r="C44">
        <v>82</v>
      </c>
      <c r="D44">
        <f t="shared" si="0"/>
        <v>42</v>
      </c>
      <c r="E44" s="1">
        <v>41968</v>
      </c>
      <c r="F44">
        <f>J43+piastek8[[#This Row],[Ton kostak]]</f>
        <v>147</v>
      </c>
      <c r="G44">
        <f>K43+piastek8[[#This Row],[Ton orzech]]</f>
        <v>516</v>
      </c>
      <c r="H44">
        <f>L43+piastek8[[#This Row],[Ton mial]]</f>
        <v>462</v>
      </c>
      <c r="I44" t="str">
        <f>IF(piastek8[[#This Row],[mag koskta przed]] &lt; $P$1,IF(piastek8[[#This Row],[mag orzech przed]]&lt;$P$2, IF(piastek8[[#This Row],[mag mial przed]] &lt;$P$3, "-", "mial"), "orzech"),"kostka")</f>
        <v>orzech</v>
      </c>
      <c r="J44">
        <f>IF(piastek8[[#This Row],[Typ spalania]] = "kostka", piastek8[[#This Row],[mag koskta przed]]-$P$1, piastek8[[#This Row],[mag koskta przed]])</f>
        <v>147</v>
      </c>
      <c r="K44">
        <f>IF(piastek8[[#This Row],[Typ spalania]] = "orzech", piastek8[[#This Row],[mag orzech przed]]-$P$2, piastek8[[#This Row],[mag orzech przed]])</f>
        <v>256</v>
      </c>
      <c r="L44">
        <f>IF(piastek8[[#This Row],[Typ spalania]] = "mial", piastek8[[#This Row],[mag mial przed]]-$P$3, piastek8[[#This Row],[mag mial przed]])</f>
        <v>462</v>
      </c>
    </row>
    <row r="45" spans="1:12" x14ac:dyDescent="0.45">
      <c r="A45">
        <v>54</v>
      </c>
      <c r="B45">
        <v>38</v>
      </c>
      <c r="C45">
        <v>68</v>
      </c>
      <c r="D45">
        <f t="shared" si="0"/>
        <v>43</v>
      </c>
      <c r="E45" s="1">
        <v>41969</v>
      </c>
      <c r="F45">
        <f>J44+piastek8[[#This Row],[Ton kostak]]</f>
        <v>201</v>
      </c>
      <c r="G45">
        <f>K44+piastek8[[#This Row],[Ton orzech]]</f>
        <v>294</v>
      </c>
      <c r="H45">
        <f>L44+piastek8[[#This Row],[Ton mial]]</f>
        <v>530</v>
      </c>
      <c r="I45" t="str">
        <f>IF(piastek8[[#This Row],[mag koskta przed]] &lt; $P$1,IF(piastek8[[#This Row],[mag orzech przed]]&lt;$P$2, IF(piastek8[[#This Row],[mag mial przed]] &lt;$P$3, "-", "mial"), "orzech"),"kostka")</f>
        <v>kostka</v>
      </c>
      <c r="J45">
        <f>IF(piastek8[[#This Row],[Typ spalania]] = "kostka", piastek8[[#This Row],[mag koskta przed]]-$P$1, piastek8[[#This Row],[mag koskta przed]])</f>
        <v>1</v>
      </c>
      <c r="K45">
        <f>IF(piastek8[[#This Row],[Typ spalania]] = "orzech", piastek8[[#This Row],[mag orzech przed]]-$P$2, piastek8[[#This Row],[mag orzech przed]])</f>
        <v>294</v>
      </c>
      <c r="L45">
        <f>IF(piastek8[[#This Row],[Typ spalania]] = "mial", piastek8[[#This Row],[mag mial przed]]-$P$3, piastek8[[#This Row],[mag mial przed]])</f>
        <v>530</v>
      </c>
    </row>
    <row r="46" spans="1:12" x14ac:dyDescent="0.45">
      <c r="A46">
        <v>188</v>
      </c>
      <c r="B46">
        <v>44</v>
      </c>
      <c r="C46">
        <v>86</v>
      </c>
      <c r="D46">
        <f t="shared" si="0"/>
        <v>44</v>
      </c>
      <c r="E46" s="1">
        <v>41970</v>
      </c>
      <c r="F46">
        <f>J45+piastek8[[#This Row],[Ton kostak]]</f>
        <v>189</v>
      </c>
      <c r="G46">
        <f>K45+piastek8[[#This Row],[Ton orzech]]</f>
        <v>338</v>
      </c>
      <c r="H46">
        <f>L45+piastek8[[#This Row],[Ton mial]]</f>
        <v>616</v>
      </c>
      <c r="I46" t="str">
        <f>IF(piastek8[[#This Row],[mag koskta przed]] &lt; $P$1,IF(piastek8[[#This Row],[mag orzech przed]]&lt;$P$2, IF(piastek8[[#This Row],[mag mial przed]] &lt;$P$3, "-", "mial"), "orzech"),"kostka")</f>
        <v>orzech</v>
      </c>
      <c r="J46">
        <f>IF(piastek8[[#This Row],[Typ spalania]] = "kostka", piastek8[[#This Row],[mag koskta przed]]-$P$1, piastek8[[#This Row],[mag koskta przed]])</f>
        <v>189</v>
      </c>
      <c r="K46">
        <f>IF(piastek8[[#This Row],[Typ spalania]] = "orzech", piastek8[[#This Row],[mag orzech przed]]-$P$2, piastek8[[#This Row],[mag orzech przed]])</f>
        <v>78</v>
      </c>
      <c r="L46">
        <f>IF(piastek8[[#This Row],[Typ spalania]] = "mial", piastek8[[#This Row],[mag mial przed]]-$P$3, piastek8[[#This Row],[mag mial przed]])</f>
        <v>616</v>
      </c>
    </row>
    <row r="47" spans="1:12" x14ac:dyDescent="0.45">
      <c r="A47">
        <v>165</v>
      </c>
      <c r="B47">
        <v>170</v>
      </c>
      <c r="C47">
        <v>62</v>
      </c>
      <c r="D47">
        <f t="shared" si="0"/>
        <v>45</v>
      </c>
      <c r="E47" s="1">
        <v>41971</v>
      </c>
      <c r="F47">
        <f>J46+piastek8[[#This Row],[Ton kostak]]</f>
        <v>354</v>
      </c>
      <c r="G47">
        <f>K46+piastek8[[#This Row],[Ton orzech]]</f>
        <v>248</v>
      </c>
      <c r="H47">
        <f>L46+piastek8[[#This Row],[Ton mial]]</f>
        <v>678</v>
      </c>
      <c r="I47" t="str">
        <f>IF(piastek8[[#This Row],[mag koskta przed]] &lt; $P$1,IF(piastek8[[#This Row],[mag orzech przed]]&lt;$P$2, IF(piastek8[[#This Row],[mag mial przed]] &lt;$P$3, "-", "mial"), "orzech"),"kostka")</f>
        <v>kostka</v>
      </c>
      <c r="J47">
        <f>IF(piastek8[[#This Row],[Typ spalania]] = "kostka", piastek8[[#This Row],[mag koskta przed]]-$P$1, piastek8[[#This Row],[mag koskta przed]])</f>
        <v>154</v>
      </c>
      <c r="K47">
        <f>IF(piastek8[[#This Row],[Typ spalania]] = "orzech", piastek8[[#This Row],[mag orzech przed]]-$P$2, piastek8[[#This Row],[mag orzech przed]])</f>
        <v>248</v>
      </c>
      <c r="L47">
        <f>IF(piastek8[[#This Row],[Typ spalania]] = "mial", piastek8[[#This Row],[mag mial przed]]-$P$3, piastek8[[#This Row],[mag mial przed]])</f>
        <v>678</v>
      </c>
    </row>
    <row r="48" spans="1:12" x14ac:dyDescent="0.45">
      <c r="A48">
        <v>24</v>
      </c>
      <c r="B48">
        <v>94</v>
      </c>
      <c r="C48">
        <v>87</v>
      </c>
      <c r="D48">
        <f t="shared" si="0"/>
        <v>46</v>
      </c>
      <c r="E48" s="1">
        <v>41972</v>
      </c>
      <c r="F48">
        <f>J47+piastek8[[#This Row],[Ton kostak]]</f>
        <v>178</v>
      </c>
      <c r="G48">
        <f>K47+piastek8[[#This Row],[Ton orzech]]</f>
        <v>342</v>
      </c>
      <c r="H48">
        <f>L47+piastek8[[#This Row],[Ton mial]]</f>
        <v>765</v>
      </c>
      <c r="I48" t="str">
        <f>IF(piastek8[[#This Row],[mag koskta przed]] &lt; $P$1,IF(piastek8[[#This Row],[mag orzech przed]]&lt;$P$2, IF(piastek8[[#This Row],[mag mial przed]] &lt;$P$3, "-", "mial"), "orzech"),"kostka")</f>
        <v>orzech</v>
      </c>
      <c r="J48">
        <f>IF(piastek8[[#This Row],[Typ spalania]] = "kostka", piastek8[[#This Row],[mag koskta przed]]-$P$1, piastek8[[#This Row],[mag koskta przed]])</f>
        <v>178</v>
      </c>
      <c r="K48">
        <f>IF(piastek8[[#This Row],[Typ spalania]] = "orzech", piastek8[[#This Row],[mag orzech przed]]-$P$2, piastek8[[#This Row],[mag orzech przed]])</f>
        <v>82</v>
      </c>
      <c r="L48">
        <f>IF(piastek8[[#This Row],[Typ spalania]] = "mial", piastek8[[#This Row],[mag mial przed]]-$P$3, piastek8[[#This Row],[mag mial przed]])</f>
        <v>765</v>
      </c>
    </row>
    <row r="49" spans="1:12" x14ac:dyDescent="0.45">
      <c r="A49">
        <v>0</v>
      </c>
      <c r="B49">
        <v>120</v>
      </c>
      <c r="C49">
        <v>60</v>
      </c>
      <c r="D49">
        <f t="shared" si="0"/>
        <v>47</v>
      </c>
      <c r="E49" s="1">
        <v>41973</v>
      </c>
      <c r="F49">
        <f>J48+piastek8[[#This Row],[Ton kostak]]</f>
        <v>178</v>
      </c>
      <c r="G49">
        <f>K48+piastek8[[#This Row],[Ton orzech]]</f>
        <v>202</v>
      </c>
      <c r="H49">
        <f>L48+piastek8[[#This Row],[Ton mial]]</f>
        <v>825</v>
      </c>
      <c r="I49" t="str">
        <f>IF(piastek8[[#This Row],[mag koskta przed]] &lt; $P$1,IF(piastek8[[#This Row],[mag orzech przed]]&lt;$P$2, IF(piastek8[[#This Row],[mag mial przed]] &lt;$P$3, "-", "mial"), "orzech"),"kostka")</f>
        <v>mial</v>
      </c>
      <c r="J49">
        <f>IF(piastek8[[#This Row],[Typ spalania]] = "kostka", piastek8[[#This Row],[mag koskta przed]]-$P$1, piastek8[[#This Row],[mag koskta przed]])</f>
        <v>178</v>
      </c>
      <c r="K49">
        <f>IF(piastek8[[#This Row],[Typ spalania]] = "orzech", piastek8[[#This Row],[mag orzech przed]]-$P$2, piastek8[[#This Row],[mag orzech przed]])</f>
        <v>202</v>
      </c>
      <c r="L49">
        <f>IF(piastek8[[#This Row],[Typ spalania]] = "mial", piastek8[[#This Row],[mag mial przed]]-$P$3, piastek8[[#This Row],[mag mial przed]])</f>
        <v>505</v>
      </c>
    </row>
    <row r="50" spans="1:12" x14ac:dyDescent="0.45">
      <c r="A50">
        <v>101</v>
      </c>
      <c r="B50">
        <v>53</v>
      </c>
      <c r="C50">
        <v>62</v>
      </c>
      <c r="D50">
        <f t="shared" si="0"/>
        <v>48</v>
      </c>
      <c r="E50" s="1">
        <v>41974</v>
      </c>
      <c r="F50">
        <f>J49+piastek8[[#This Row],[Ton kostak]]</f>
        <v>279</v>
      </c>
      <c r="G50">
        <f>K49+piastek8[[#This Row],[Ton orzech]]</f>
        <v>255</v>
      </c>
      <c r="H50">
        <f>L49+piastek8[[#This Row],[Ton mial]]</f>
        <v>567</v>
      </c>
      <c r="I50" t="str">
        <f>IF(piastek8[[#This Row],[mag koskta przed]] &lt; $P$1,IF(piastek8[[#This Row],[mag orzech przed]]&lt;$P$2, IF(piastek8[[#This Row],[mag mial przed]] &lt;$P$3, "-", "mial"), "orzech"),"kostka")</f>
        <v>kostka</v>
      </c>
      <c r="J50">
        <f>IF(piastek8[[#This Row],[Typ spalania]] = "kostka", piastek8[[#This Row],[mag koskta przed]]-$P$1, piastek8[[#This Row],[mag koskta przed]])</f>
        <v>79</v>
      </c>
      <c r="K50">
        <f>IF(piastek8[[#This Row],[Typ spalania]] = "orzech", piastek8[[#This Row],[mag orzech przed]]-$P$2, piastek8[[#This Row],[mag orzech przed]])</f>
        <v>255</v>
      </c>
      <c r="L50">
        <f>IF(piastek8[[#This Row],[Typ spalania]] = "mial", piastek8[[#This Row],[mag mial przed]]-$P$3, piastek8[[#This Row],[mag mial przed]])</f>
        <v>567</v>
      </c>
    </row>
    <row r="51" spans="1:12" x14ac:dyDescent="0.45">
      <c r="A51">
        <v>67</v>
      </c>
      <c r="B51">
        <v>147</v>
      </c>
      <c r="C51">
        <v>20</v>
      </c>
      <c r="D51">
        <f t="shared" si="0"/>
        <v>49</v>
      </c>
      <c r="E51" s="1">
        <v>41975</v>
      </c>
      <c r="F51">
        <f>J50+piastek8[[#This Row],[Ton kostak]]</f>
        <v>146</v>
      </c>
      <c r="G51">
        <f>K50+piastek8[[#This Row],[Ton orzech]]</f>
        <v>402</v>
      </c>
      <c r="H51">
        <f>L50+piastek8[[#This Row],[Ton mial]]</f>
        <v>587</v>
      </c>
      <c r="I51" t="str">
        <f>IF(piastek8[[#This Row],[mag koskta przed]] &lt; $P$1,IF(piastek8[[#This Row],[mag orzech przed]]&lt;$P$2, IF(piastek8[[#This Row],[mag mial przed]] &lt;$P$3, "-", "mial"), "orzech"),"kostka")</f>
        <v>orzech</v>
      </c>
      <c r="J51">
        <f>IF(piastek8[[#This Row],[Typ spalania]] = "kostka", piastek8[[#This Row],[mag koskta przed]]-$P$1, piastek8[[#This Row],[mag koskta przed]])</f>
        <v>146</v>
      </c>
      <c r="K51">
        <f>IF(piastek8[[#This Row],[Typ spalania]] = "orzech", piastek8[[#This Row],[mag orzech przed]]-$P$2, piastek8[[#This Row],[mag orzech przed]])</f>
        <v>142</v>
      </c>
      <c r="L51">
        <f>IF(piastek8[[#This Row],[Typ spalania]] = "mial", piastek8[[#This Row],[mag mial przed]]-$P$3, piastek8[[#This Row],[mag mial przed]])</f>
        <v>587</v>
      </c>
    </row>
    <row r="52" spans="1:12" x14ac:dyDescent="0.45">
      <c r="A52">
        <v>109</v>
      </c>
      <c r="B52">
        <v>99</v>
      </c>
      <c r="C52">
        <v>70</v>
      </c>
      <c r="D52">
        <f t="shared" si="0"/>
        <v>50</v>
      </c>
      <c r="E52" s="1">
        <v>41976</v>
      </c>
      <c r="F52">
        <f>J51+piastek8[[#This Row],[Ton kostak]]</f>
        <v>255</v>
      </c>
      <c r="G52">
        <f>K51+piastek8[[#This Row],[Ton orzech]]</f>
        <v>241</v>
      </c>
      <c r="H52">
        <f>L51+piastek8[[#This Row],[Ton mial]]</f>
        <v>657</v>
      </c>
      <c r="I52" t="str">
        <f>IF(piastek8[[#This Row],[mag koskta przed]] &lt; $P$1,IF(piastek8[[#This Row],[mag orzech przed]]&lt;$P$2, IF(piastek8[[#This Row],[mag mial przed]] &lt;$P$3, "-", "mial"), "orzech"),"kostka")</f>
        <v>kostka</v>
      </c>
      <c r="J52">
        <f>IF(piastek8[[#This Row],[Typ spalania]] = "kostka", piastek8[[#This Row],[mag koskta przed]]-$P$1, piastek8[[#This Row],[mag koskta przed]])</f>
        <v>55</v>
      </c>
      <c r="K52">
        <f>IF(piastek8[[#This Row],[Typ spalania]] = "orzech", piastek8[[#This Row],[mag orzech przed]]-$P$2, piastek8[[#This Row],[mag orzech przed]])</f>
        <v>241</v>
      </c>
      <c r="L52">
        <f>IF(piastek8[[#This Row],[Typ spalania]] = "mial", piastek8[[#This Row],[mag mial przed]]-$P$3, piastek8[[#This Row],[mag mial przed]])</f>
        <v>657</v>
      </c>
    </row>
    <row r="53" spans="1:12" x14ac:dyDescent="0.45">
      <c r="A53">
        <v>22</v>
      </c>
      <c r="B53">
        <v>16</v>
      </c>
      <c r="C53">
        <v>59</v>
      </c>
      <c r="D53">
        <f t="shared" si="0"/>
        <v>51</v>
      </c>
      <c r="E53" s="1">
        <v>41977</v>
      </c>
      <c r="F53">
        <f>J52+piastek8[[#This Row],[Ton kostak]]</f>
        <v>77</v>
      </c>
      <c r="G53">
        <f>K52+piastek8[[#This Row],[Ton orzech]]</f>
        <v>257</v>
      </c>
      <c r="H53">
        <f>L52+piastek8[[#This Row],[Ton mial]]</f>
        <v>716</v>
      </c>
      <c r="I53" t="str">
        <f>IF(piastek8[[#This Row],[mag koskta przed]] &lt; $P$1,IF(piastek8[[#This Row],[mag orzech przed]]&lt;$P$2, IF(piastek8[[#This Row],[mag mial przed]] &lt;$P$3, "-", "mial"), "orzech"),"kostka")</f>
        <v>mial</v>
      </c>
      <c r="J53">
        <f>IF(piastek8[[#This Row],[Typ spalania]] = "kostka", piastek8[[#This Row],[mag koskta przed]]-$P$1, piastek8[[#This Row],[mag koskta przed]])</f>
        <v>77</v>
      </c>
      <c r="K53">
        <f>IF(piastek8[[#This Row],[Typ spalania]] = "orzech", piastek8[[#This Row],[mag orzech przed]]-$P$2, piastek8[[#This Row],[mag orzech przed]])</f>
        <v>257</v>
      </c>
      <c r="L53">
        <f>IF(piastek8[[#This Row],[Typ spalania]] = "mial", piastek8[[#This Row],[mag mial przed]]-$P$3, piastek8[[#This Row],[mag mial przed]])</f>
        <v>396</v>
      </c>
    </row>
    <row r="54" spans="1:12" x14ac:dyDescent="0.45">
      <c r="A54">
        <v>5</v>
      </c>
      <c r="B54">
        <v>91</v>
      </c>
      <c r="C54">
        <v>73</v>
      </c>
      <c r="D54">
        <f t="shared" si="0"/>
        <v>52</v>
      </c>
      <c r="E54" s="1">
        <v>41978</v>
      </c>
      <c r="F54">
        <f>J53+piastek8[[#This Row],[Ton kostak]]</f>
        <v>82</v>
      </c>
      <c r="G54">
        <f>K53+piastek8[[#This Row],[Ton orzech]]</f>
        <v>348</v>
      </c>
      <c r="H54">
        <f>L53+piastek8[[#This Row],[Ton mial]]</f>
        <v>469</v>
      </c>
      <c r="I54" t="str">
        <f>IF(piastek8[[#This Row],[mag koskta przed]] &lt; $P$1,IF(piastek8[[#This Row],[mag orzech przed]]&lt;$P$2, IF(piastek8[[#This Row],[mag mial przed]] &lt;$P$3, "-", "mial"), "orzech"),"kostka")</f>
        <v>orzech</v>
      </c>
      <c r="J54">
        <f>IF(piastek8[[#This Row],[Typ spalania]] = "kostka", piastek8[[#This Row],[mag koskta przed]]-$P$1, piastek8[[#This Row],[mag koskta przed]])</f>
        <v>82</v>
      </c>
      <c r="K54">
        <f>IF(piastek8[[#This Row],[Typ spalania]] = "orzech", piastek8[[#This Row],[mag orzech przed]]-$P$2, piastek8[[#This Row],[mag orzech przed]])</f>
        <v>88</v>
      </c>
      <c r="L54">
        <f>IF(piastek8[[#This Row],[Typ spalania]] = "mial", piastek8[[#This Row],[mag mial przed]]-$P$3, piastek8[[#This Row],[mag mial przed]])</f>
        <v>469</v>
      </c>
    </row>
    <row r="55" spans="1:12" x14ac:dyDescent="0.45">
      <c r="A55">
        <v>105</v>
      </c>
      <c r="B55">
        <v>154</v>
      </c>
      <c r="C55">
        <v>48</v>
      </c>
      <c r="D55">
        <f t="shared" si="0"/>
        <v>53</v>
      </c>
      <c r="E55" s="1">
        <v>41979</v>
      </c>
      <c r="F55">
        <f>J54+piastek8[[#This Row],[Ton kostak]]</f>
        <v>187</v>
      </c>
      <c r="G55">
        <f>K54+piastek8[[#This Row],[Ton orzech]]</f>
        <v>242</v>
      </c>
      <c r="H55">
        <f>L54+piastek8[[#This Row],[Ton mial]]</f>
        <v>517</v>
      </c>
      <c r="I55" t="str">
        <f>IF(piastek8[[#This Row],[mag koskta przed]] &lt; $P$1,IF(piastek8[[#This Row],[mag orzech przed]]&lt;$P$2, IF(piastek8[[#This Row],[mag mial przed]] &lt;$P$3, "-", "mial"), "orzech"),"kostka")</f>
        <v>mial</v>
      </c>
      <c r="J55">
        <f>IF(piastek8[[#This Row],[Typ spalania]] = "kostka", piastek8[[#This Row],[mag koskta przed]]-$P$1, piastek8[[#This Row],[mag koskta przed]])</f>
        <v>187</v>
      </c>
      <c r="K55">
        <f>IF(piastek8[[#This Row],[Typ spalania]] = "orzech", piastek8[[#This Row],[mag orzech przed]]-$P$2, piastek8[[#This Row],[mag orzech przed]])</f>
        <v>242</v>
      </c>
      <c r="L55">
        <f>IF(piastek8[[#This Row],[Typ spalania]] = "mial", piastek8[[#This Row],[mag mial przed]]-$P$3, piastek8[[#This Row],[mag mial przed]])</f>
        <v>197</v>
      </c>
    </row>
    <row r="56" spans="1:12" x14ac:dyDescent="0.45">
      <c r="A56">
        <v>108</v>
      </c>
      <c r="B56">
        <v>5</v>
      </c>
      <c r="C56">
        <v>71</v>
      </c>
      <c r="D56">
        <f t="shared" si="0"/>
        <v>54</v>
      </c>
      <c r="E56" s="1">
        <v>41980</v>
      </c>
      <c r="F56">
        <f>J55+piastek8[[#This Row],[Ton kostak]]</f>
        <v>295</v>
      </c>
      <c r="G56">
        <f>K55+piastek8[[#This Row],[Ton orzech]]</f>
        <v>247</v>
      </c>
      <c r="H56">
        <f>L55+piastek8[[#This Row],[Ton mial]]</f>
        <v>268</v>
      </c>
      <c r="I56" t="str">
        <f>IF(piastek8[[#This Row],[mag koskta przed]] &lt; $P$1,IF(piastek8[[#This Row],[mag orzech przed]]&lt;$P$2, IF(piastek8[[#This Row],[mag mial przed]] &lt;$P$3, "-", "mial"), "orzech"),"kostka")</f>
        <v>kostka</v>
      </c>
      <c r="J56">
        <f>IF(piastek8[[#This Row],[Typ spalania]] = "kostka", piastek8[[#This Row],[mag koskta przed]]-$P$1, piastek8[[#This Row],[mag koskta przed]])</f>
        <v>95</v>
      </c>
      <c r="K56">
        <f>IF(piastek8[[#This Row],[Typ spalania]] = "orzech", piastek8[[#This Row],[mag orzech przed]]-$P$2, piastek8[[#This Row],[mag orzech przed]])</f>
        <v>247</v>
      </c>
      <c r="L56">
        <f>IF(piastek8[[#This Row],[Typ spalania]] = "mial", piastek8[[#This Row],[mag mial przed]]-$P$3, piastek8[[#This Row],[mag mial przed]])</f>
        <v>268</v>
      </c>
    </row>
    <row r="57" spans="1:12" x14ac:dyDescent="0.45">
      <c r="A57">
        <v>64</v>
      </c>
      <c r="B57">
        <v>37</v>
      </c>
      <c r="C57">
        <v>89</v>
      </c>
      <c r="D57">
        <f t="shared" si="0"/>
        <v>55</v>
      </c>
      <c r="E57" s="1">
        <v>41981</v>
      </c>
      <c r="F57">
        <f>J56+piastek8[[#This Row],[Ton kostak]]</f>
        <v>159</v>
      </c>
      <c r="G57">
        <f>K56+piastek8[[#This Row],[Ton orzech]]</f>
        <v>284</v>
      </c>
      <c r="H57">
        <f>L56+piastek8[[#This Row],[Ton mial]]</f>
        <v>357</v>
      </c>
      <c r="I57" t="str">
        <f>IF(piastek8[[#This Row],[mag koskta przed]] &lt; $P$1,IF(piastek8[[#This Row],[mag orzech przed]]&lt;$P$2, IF(piastek8[[#This Row],[mag mial przed]] &lt;$P$3, "-", "mial"), "orzech"),"kostka")</f>
        <v>orzech</v>
      </c>
      <c r="J57">
        <f>IF(piastek8[[#This Row],[Typ spalania]] = "kostka", piastek8[[#This Row],[mag koskta przed]]-$P$1, piastek8[[#This Row],[mag koskta przed]])</f>
        <v>159</v>
      </c>
      <c r="K57">
        <f>IF(piastek8[[#This Row],[Typ spalania]] = "orzech", piastek8[[#This Row],[mag orzech przed]]-$P$2, piastek8[[#This Row],[mag orzech przed]])</f>
        <v>24</v>
      </c>
      <c r="L57">
        <f>IF(piastek8[[#This Row],[Typ spalania]] = "mial", piastek8[[#This Row],[mag mial przed]]-$P$3, piastek8[[#This Row],[mag mial przed]])</f>
        <v>357</v>
      </c>
    </row>
    <row r="58" spans="1:12" x14ac:dyDescent="0.45">
      <c r="A58">
        <v>114</v>
      </c>
      <c r="B58">
        <v>140</v>
      </c>
      <c r="C58">
        <v>36</v>
      </c>
      <c r="D58">
        <f t="shared" si="0"/>
        <v>56</v>
      </c>
      <c r="E58" s="1">
        <v>41982</v>
      </c>
      <c r="F58">
        <f>J57+piastek8[[#This Row],[Ton kostak]]</f>
        <v>273</v>
      </c>
      <c r="G58">
        <f>K57+piastek8[[#This Row],[Ton orzech]]</f>
        <v>164</v>
      </c>
      <c r="H58">
        <f>L57+piastek8[[#This Row],[Ton mial]]</f>
        <v>393</v>
      </c>
      <c r="I58" t="str">
        <f>IF(piastek8[[#This Row],[mag koskta przed]] &lt; $P$1,IF(piastek8[[#This Row],[mag orzech przed]]&lt;$P$2, IF(piastek8[[#This Row],[mag mial przed]] &lt;$P$3, "-", "mial"), "orzech"),"kostka")</f>
        <v>kostka</v>
      </c>
      <c r="J58">
        <f>IF(piastek8[[#This Row],[Typ spalania]] = "kostka", piastek8[[#This Row],[mag koskta przed]]-$P$1, piastek8[[#This Row],[mag koskta przed]])</f>
        <v>73</v>
      </c>
      <c r="K58">
        <f>IF(piastek8[[#This Row],[Typ spalania]] = "orzech", piastek8[[#This Row],[mag orzech przed]]-$P$2, piastek8[[#This Row],[mag orzech przed]])</f>
        <v>164</v>
      </c>
      <c r="L58">
        <f>IF(piastek8[[#This Row],[Typ spalania]] = "mial", piastek8[[#This Row],[mag mial przed]]-$P$3, piastek8[[#This Row],[mag mial przed]])</f>
        <v>393</v>
      </c>
    </row>
    <row r="59" spans="1:12" x14ac:dyDescent="0.45">
      <c r="A59">
        <v>147</v>
      </c>
      <c r="B59">
        <v>140</v>
      </c>
      <c r="C59">
        <v>61</v>
      </c>
      <c r="D59">
        <f t="shared" si="0"/>
        <v>57</v>
      </c>
      <c r="E59" s="1">
        <v>41983</v>
      </c>
      <c r="F59">
        <f>J58+piastek8[[#This Row],[Ton kostak]]</f>
        <v>220</v>
      </c>
      <c r="G59">
        <f>K58+piastek8[[#This Row],[Ton orzech]]</f>
        <v>304</v>
      </c>
      <c r="H59">
        <f>L58+piastek8[[#This Row],[Ton mial]]</f>
        <v>454</v>
      </c>
      <c r="I59" t="str">
        <f>IF(piastek8[[#This Row],[mag koskta przed]] &lt; $P$1,IF(piastek8[[#This Row],[mag orzech przed]]&lt;$P$2, IF(piastek8[[#This Row],[mag mial przed]] &lt;$P$3, "-", "mial"), "orzech"),"kostka")</f>
        <v>kostka</v>
      </c>
      <c r="J59">
        <f>IF(piastek8[[#This Row],[Typ spalania]] = "kostka", piastek8[[#This Row],[mag koskta przed]]-$P$1, piastek8[[#This Row],[mag koskta przed]])</f>
        <v>20</v>
      </c>
      <c r="K59">
        <f>IF(piastek8[[#This Row],[Typ spalania]] = "orzech", piastek8[[#This Row],[mag orzech przed]]-$P$2, piastek8[[#This Row],[mag orzech przed]])</f>
        <v>304</v>
      </c>
      <c r="L59">
        <f>IF(piastek8[[#This Row],[Typ spalania]] = "mial", piastek8[[#This Row],[mag mial przed]]-$P$3, piastek8[[#This Row],[mag mial przed]])</f>
        <v>454</v>
      </c>
    </row>
    <row r="60" spans="1:12" x14ac:dyDescent="0.45">
      <c r="A60">
        <v>69</v>
      </c>
      <c r="B60">
        <v>120</v>
      </c>
      <c r="C60">
        <v>52</v>
      </c>
      <c r="D60">
        <f t="shared" si="0"/>
        <v>58</v>
      </c>
      <c r="E60" s="1">
        <v>41984</v>
      </c>
      <c r="F60">
        <f>J59+piastek8[[#This Row],[Ton kostak]]</f>
        <v>89</v>
      </c>
      <c r="G60">
        <f>K59+piastek8[[#This Row],[Ton orzech]]</f>
        <v>424</v>
      </c>
      <c r="H60">
        <f>L59+piastek8[[#This Row],[Ton mial]]</f>
        <v>506</v>
      </c>
      <c r="I60" t="str">
        <f>IF(piastek8[[#This Row],[mag koskta przed]] &lt; $P$1,IF(piastek8[[#This Row],[mag orzech przed]]&lt;$P$2, IF(piastek8[[#This Row],[mag mial przed]] &lt;$P$3, "-", "mial"), "orzech"),"kostka")</f>
        <v>orzech</v>
      </c>
      <c r="J60">
        <f>IF(piastek8[[#This Row],[Typ spalania]] = "kostka", piastek8[[#This Row],[mag koskta przed]]-$P$1, piastek8[[#This Row],[mag koskta przed]])</f>
        <v>89</v>
      </c>
      <c r="K60">
        <f>IF(piastek8[[#This Row],[Typ spalania]] = "orzech", piastek8[[#This Row],[mag orzech przed]]-$P$2, piastek8[[#This Row],[mag orzech przed]])</f>
        <v>164</v>
      </c>
      <c r="L60">
        <f>IF(piastek8[[#This Row],[Typ spalania]] = "mial", piastek8[[#This Row],[mag mial przed]]-$P$3, piastek8[[#This Row],[mag mial przed]])</f>
        <v>506</v>
      </c>
    </row>
    <row r="61" spans="1:12" x14ac:dyDescent="0.45">
      <c r="A61">
        <v>101</v>
      </c>
      <c r="B61">
        <v>39</v>
      </c>
      <c r="C61">
        <v>10</v>
      </c>
      <c r="D61">
        <f t="shared" si="0"/>
        <v>59</v>
      </c>
      <c r="E61" s="1">
        <v>41985</v>
      </c>
      <c r="F61">
        <f>J60+piastek8[[#This Row],[Ton kostak]]</f>
        <v>190</v>
      </c>
      <c r="G61">
        <f>K60+piastek8[[#This Row],[Ton orzech]]</f>
        <v>203</v>
      </c>
      <c r="H61">
        <f>L60+piastek8[[#This Row],[Ton mial]]</f>
        <v>516</v>
      </c>
      <c r="I61" t="str">
        <f>IF(piastek8[[#This Row],[mag koskta przed]] &lt; $P$1,IF(piastek8[[#This Row],[mag orzech przed]]&lt;$P$2, IF(piastek8[[#This Row],[mag mial przed]] &lt;$P$3, "-", "mial"), "orzech"),"kostka")</f>
        <v>mial</v>
      </c>
      <c r="J61">
        <f>IF(piastek8[[#This Row],[Typ spalania]] = "kostka", piastek8[[#This Row],[mag koskta przed]]-$P$1, piastek8[[#This Row],[mag koskta przed]])</f>
        <v>190</v>
      </c>
      <c r="K61">
        <f>IF(piastek8[[#This Row],[Typ spalania]] = "orzech", piastek8[[#This Row],[mag orzech przed]]-$P$2, piastek8[[#This Row],[mag orzech przed]])</f>
        <v>203</v>
      </c>
      <c r="L61">
        <f>IF(piastek8[[#This Row],[Typ spalania]] = "mial", piastek8[[#This Row],[mag mial przed]]-$P$3, piastek8[[#This Row],[mag mial przed]])</f>
        <v>196</v>
      </c>
    </row>
    <row r="62" spans="1:12" x14ac:dyDescent="0.45">
      <c r="A62">
        <v>158</v>
      </c>
      <c r="B62">
        <v>36</v>
      </c>
      <c r="C62">
        <v>79</v>
      </c>
      <c r="D62">
        <f t="shared" si="0"/>
        <v>60</v>
      </c>
      <c r="E62" s="1">
        <v>41986</v>
      </c>
      <c r="F62">
        <f>J61+piastek8[[#This Row],[Ton kostak]]</f>
        <v>348</v>
      </c>
      <c r="G62">
        <f>K61+piastek8[[#This Row],[Ton orzech]]</f>
        <v>239</v>
      </c>
      <c r="H62">
        <f>L61+piastek8[[#This Row],[Ton mial]]</f>
        <v>275</v>
      </c>
      <c r="I62" t="str">
        <f>IF(piastek8[[#This Row],[mag koskta przed]] &lt; $P$1,IF(piastek8[[#This Row],[mag orzech przed]]&lt;$P$2, IF(piastek8[[#This Row],[mag mial przed]] &lt;$P$3, "-", "mial"), "orzech"),"kostka")</f>
        <v>kostka</v>
      </c>
      <c r="J62">
        <f>IF(piastek8[[#This Row],[Typ spalania]] = "kostka", piastek8[[#This Row],[mag koskta przed]]-$P$1, piastek8[[#This Row],[mag koskta przed]])</f>
        <v>148</v>
      </c>
      <c r="K62">
        <f>IF(piastek8[[#This Row],[Typ spalania]] = "orzech", piastek8[[#This Row],[mag orzech przed]]-$P$2, piastek8[[#This Row],[mag orzech przed]])</f>
        <v>239</v>
      </c>
      <c r="L62">
        <f>IF(piastek8[[#This Row],[Typ spalania]] = "mial", piastek8[[#This Row],[mag mial przed]]-$P$3, piastek8[[#This Row],[mag mial przed]])</f>
        <v>275</v>
      </c>
    </row>
    <row r="63" spans="1:12" x14ac:dyDescent="0.45">
      <c r="A63">
        <v>79</v>
      </c>
      <c r="B63">
        <v>105</v>
      </c>
      <c r="C63">
        <v>73</v>
      </c>
      <c r="D63">
        <f t="shared" si="0"/>
        <v>61</v>
      </c>
      <c r="E63" s="1">
        <v>41987</v>
      </c>
      <c r="F63">
        <f>J62+piastek8[[#This Row],[Ton kostak]]</f>
        <v>227</v>
      </c>
      <c r="G63">
        <f>K62+piastek8[[#This Row],[Ton orzech]]</f>
        <v>344</v>
      </c>
      <c r="H63">
        <f>L62+piastek8[[#This Row],[Ton mial]]</f>
        <v>348</v>
      </c>
      <c r="I63" t="str">
        <f>IF(piastek8[[#This Row],[mag koskta przed]] &lt; $P$1,IF(piastek8[[#This Row],[mag orzech przed]]&lt;$P$2, IF(piastek8[[#This Row],[mag mial przed]] &lt;$P$3, "-", "mial"), "orzech"),"kostka")</f>
        <v>kostka</v>
      </c>
      <c r="J63">
        <f>IF(piastek8[[#This Row],[Typ spalania]] = "kostka", piastek8[[#This Row],[mag koskta przed]]-$P$1, piastek8[[#This Row],[mag koskta przed]])</f>
        <v>27</v>
      </c>
      <c r="K63">
        <f>IF(piastek8[[#This Row],[Typ spalania]] = "orzech", piastek8[[#This Row],[mag orzech przed]]-$P$2, piastek8[[#This Row],[mag orzech przed]])</f>
        <v>344</v>
      </c>
      <c r="L63">
        <f>IF(piastek8[[#This Row],[Typ spalania]] = "mial", piastek8[[#This Row],[mag mial przed]]-$P$3, piastek8[[#This Row],[mag mial przed]])</f>
        <v>348</v>
      </c>
    </row>
    <row r="64" spans="1:12" x14ac:dyDescent="0.45">
      <c r="A64">
        <v>5</v>
      </c>
      <c r="B64">
        <v>24</v>
      </c>
      <c r="C64">
        <v>43</v>
      </c>
      <c r="D64">
        <f t="shared" si="0"/>
        <v>62</v>
      </c>
      <c r="E64" s="1">
        <v>41988</v>
      </c>
      <c r="F64">
        <f>J63+piastek8[[#This Row],[Ton kostak]]</f>
        <v>32</v>
      </c>
      <c r="G64">
        <f>K63+piastek8[[#This Row],[Ton orzech]]</f>
        <v>368</v>
      </c>
      <c r="H64">
        <f>L63+piastek8[[#This Row],[Ton mial]]</f>
        <v>391</v>
      </c>
      <c r="I64" t="str">
        <f>IF(piastek8[[#This Row],[mag koskta przed]] &lt; $P$1,IF(piastek8[[#This Row],[mag orzech przed]]&lt;$P$2, IF(piastek8[[#This Row],[mag mial przed]] &lt;$P$3, "-", "mial"), "orzech"),"kostka")</f>
        <v>orzech</v>
      </c>
      <c r="J64">
        <f>IF(piastek8[[#This Row],[Typ spalania]] = "kostka", piastek8[[#This Row],[mag koskta przed]]-$P$1, piastek8[[#This Row],[mag koskta przed]])</f>
        <v>32</v>
      </c>
      <c r="K64">
        <f>IF(piastek8[[#This Row],[Typ spalania]] = "orzech", piastek8[[#This Row],[mag orzech przed]]-$P$2, piastek8[[#This Row],[mag orzech przed]])</f>
        <v>108</v>
      </c>
      <c r="L64">
        <f>IF(piastek8[[#This Row],[Typ spalania]] = "mial", piastek8[[#This Row],[mag mial przed]]-$P$3, piastek8[[#This Row],[mag mial przed]])</f>
        <v>391</v>
      </c>
    </row>
    <row r="65" spans="1:12" x14ac:dyDescent="0.45">
      <c r="A65">
        <v>68</v>
      </c>
      <c r="B65">
        <v>112</v>
      </c>
      <c r="C65">
        <v>25</v>
      </c>
      <c r="D65">
        <f t="shared" si="0"/>
        <v>63</v>
      </c>
      <c r="E65" s="1">
        <v>41989</v>
      </c>
      <c r="F65">
        <f>J64+piastek8[[#This Row],[Ton kostak]]</f>
        <v>100</v>
      </c>
      <c r="G65">
        <f>K64+piastek8[[#This Row],[Ton orzech]]</f>
        <v>220</v>
      </c>
      <c r="H65">
        <f>L64+piastek8[[#This Row],[Ton mial]]</f>
        <v>416</v>
      </c>
      <c r="I65" t="str">
        <f>IF(piastek8[[#This Row],[mag koskta przed]] &lt; $P$1,IF(piastek8[[#This Row],[mag orzech przed]]&lt;$P$2, IF(piastek8[[#This Row],[mag mial przed]] &lt;$P$3, "-", "mial"), "orzech"),"kostka")</f>
        <v>mial</v>
      </c>
      <c r="J65">
        <f>IF(piastek8[[#This Row],[Typ spalania]] = "kostka", piastek8[[#This Row],[mag koskta przed]]-$P$1, piastek8[[#This Row],[mag koskta przed]])</f>
        <v>100</v>
      </c>
      <c r="K65">
        <f>IF(piastek8[[#This Row],[Typ spalania]] = "orzech", piastek8[[#This Row],[mag orzech przed]]-$P$2, piastek8[[#This Row],[mag orzech przed]])</f>
        <v>220</v>
      </c>
      <c r="L65">
        <f>IF(piastek8[[#This Row],[Typ spalania]] = "mial", piastek8[[#This Row],[mag mial przed]]-$P$3, piastek8[[#This Row],[mag mial przed]])</f>
        <v>96</v>
      </c>
    </row>
    <row r="66" spans="1:12" x14ac:dyDescent="0.45">
      <c r="A66">
        <v>37</v>
      </c>
      <c r="B66">
        <v>57</v>
      </c>
      <c r="C66">
        <v>81</v>
      </c>
      <c r="D66">
        <f t="shared" si="0"/>
        <v>64</v>
      </c>
      <c r="E66" s="1">
        <v>41990</v>
      </c>
      <c r="F66">
        <f>J65+piastek8[[#This Row],[Ton kostak]]</f>
        <v>137</v>
      </c>
      <c r="G66">
        <f>K65+piastek8[[#This Row],[Ton orzech]]</f>
        <v>277</v>
      </c>
      <c r="H66">
        <f>L65+piastek8[[#This Row],[Ton mial]]</f>
        <v>177</v>
      </c>
      <c r="I66" t="str">
        <f>IF(piastek8[[#This Row],[mag koskta przed]] &lt; $P$1,IF(piastek8[[#This Row],[mag orzech przed]]&lt;$P$2, IF(piastek8[[#This Row],[mag mial przed]] &lt;$P$3, "-", "mial"), "orzech"),"kostka")</f>
        <v>orzech</v>
      </c>
      <c r="J66">
        <f>IF(piastek8[[#This Row],[Typ spalania]] = "kostka", piastek8[[#This Row],[mag koskta przed]]-$P$1, piastek8[[#This Row],[mag koskta przed]])</f>
        <v>137</v>
      </c>
      <c r="K66">
        <f>IF(piastek8[[#This Row],[Typ spalania]] = "orzech", piastek8[[#This Row],[mag orzech przed]]-$P$2, piastek8[[#This Row],[mag orzech przed]])</f>
        <v>17</v>
      </c>
      <c r="L66">
        <f>IF(piastek8[[#This Row],[Typ spalania]] = "mial", piastek8[[#This Row],[mag mial przed]]-$P$3, piastek8[[#This Row],[mag mial przed]])</f>
        <v>177</v>
      </c>
    </row>
    <row r="67" spans="1:12" x14ac:dyDescent="0.45">
      <c r="A67">
        <v>188</v>
      </c>
      <c r="B67">
        <v>28</v>
      </c>
      <c r="C67">
        <v>7</v>
      </c>
      <c r="D67">
        <f t="shared" si="0"/>
        <v>65</v>
      </c>
      <c r="E67" s="1">
        <v>41991</v>
      </c>
      <c r="F67">
        <f>J66+piastek8[[#This Row],[Ton kostak]]</f>
        <v>325</v>
      </c>
      <c r="G67">
        <f>K66+piastek8[[#This Row],[Ton orzech]]</f>
        <v>45</v>
      </c>
      <c r="H67">
        <f>L66+piastek8[[#This Row],[Ton mial]]</f>
        <v>184</v>
      </c>
      <c r="I67" t="str">
        <f>IF(piastek8[[#This Row],[mag koskta przed]] &lt; $P$1,IF(piastek8[[#This Row],[mag orzech przed]]&lt;$P$2, IF(piastek8[[#This Row],[mag mial przed]] &lt;$P$3, "-", "mial"), "orzech"),"kostka")</f>
        <v>kostka</v>
      </c>
      <c r="J67">
        <f>IF(piastek8[[#This Row],[Typ spalania]] = "kostka", piastek8[[#This Row],[mag koskta przed]]-$P$1, piastek8[[#This Row],[mag koskta przed]])</f>
        <v>125</v>
      </c>
      <c r="K67">
        <f>IF(piastek8[[#This Row],[Typ spalania]] = "orzech", piastek8[[#This Row],[mag orzech przed]]-$P$2, piastek8[[#This Row],[mag orzech przed]])</f>
        <v>45</v>
      </c>
      <c r="L67">
        <f>IF(piastek8[[#This Row],[Typ spalania]] = "mial", piastek8[[#This Row],[mag mial przed]]-$P$3, piastek8[[#This Row],[mag mial przed]])</f>
        <v>184</v>
      </c>
    </row>
    <row r="68" spans="1:12" x14ac:dyDescent="0.45">
      <c r="A68">
        <v>167</v>
      </c>
      <c r="B68">
        <v>41</v>
      </c>
      <c r="C68">
        <v>45</v>
      </c>
      <c r="D68">
        <f t="shared" si="0"/>
        <v>66</v>
      </c>
      <c r="E68" s="1">
        <v>41992</v>
      </c>
      <c r="F68">
        <f>J67+piastek8[[#This Row],[Ton kostak]]</f>
        <v>292</v>
      </c>
      <c r="G68">
        <f>K67+piastek8[[#This Row],[Ton orzech]]</f>
        <v>86</v>
      </c>
      <c r="H68">
        <f>L67+piastek8[[#This Row],[Ton mial]]</f>
        <v>229</v>
      </c>
      <c r="I68" t="str">
        <f>IF(piastek8[[#This Row],[mag koskta przed]] &lt; $P$1,IF(piastek8[[#This Row],[mag orzech przed]]&lt;$P$2, IF(piastek8[[#This Row],[mag mial przed]] &lt;$P$3, "-", "mial"), "orzech"),"kostka")</f>
        <v>kostka</v>
      </c>
      <c r="J68">
        <f>IF(piastek8[[#This Row],[Typ spalania]] = "kostka", piastek8[[#This Row],[mag koskta przed]]-$P$1, piastek8[[#This Row],[mag koskta przed]])</f>
        <v>92</v>
      </c>
      <c r="K68">
        <f>IF(piastek8[[#This Row],[Typ spalania]] = "orzech", piastek8[[#This Row],[mag orzech przed]]-$P$2, piastek8[[#This Row],[mag orzech przed]])</f>
        <v>86</v>
      </c>
      <c r="L68">
        <f>IF(piastek8[[#This Row],[Typ spalania]] = "mial", piastek8[[#This Row],[mag mial przed]]-$P$3, piastek8[[#This Row],[mag mial przed]])</f>
        <v>229</v>
      </c>
    </row>
    <row r="69" spans="1:12" x14ac:dyDescent="0.45">
      <c r="A69">
        <v>197</v>
      </c>
      <c r="B69">
        <v>82</v>
      </c>
      <c r="C69">
        <v>43</v>
      </c>
      <c r="D69">
        <f t="shared" ref="D69:D132" si="1">D68+1</f>
        <v>67</v>
      </c>
      <c r="E69" s="1">
        <v>41993</v>
      </c>
      <c r="F69">
        <f>J68+piastek8[[#This Row],[Ton kostak]]</f>
        <v>289</v>
      </c>
      <c r="G69">
        <f>K68+piastek8[[#This Row],[Ton orzech]]</f>
        <v>168</v>
      </c>
      <c r="H69">
        <f>L68+piastek8[[#This Row],[Ton mial]]</f>
        <v>272</v>
      </c>
      <c r="I69" t="str">
        <f>IF(piastek8[[#This Row],[mag koskta przed]] &lt; $P$1,IF(piastek8[[#This Row],[mag orzech przed]]&lt;$P$2, IF(piastek8[[#This Row],[mag mial przed]] &lt;$P$3, "-", "mial"), "orzech"),"kostka")</f>
        <v>kostka</v>
      </c>
      <c r="J69">
        <f>IF(piastek8[[#This Row],[Typ spalania]] = "kostka", piastek8[[#This Row],[mag koskta przed]]-$P$1, piastek8[[#This Row],[mag koskta przed]])</f>
        <v>89</v>
      </c>
      <c r="K69">
        <f>IF(piastek8[[#This Row],[Typ spalania]] = "orzech", piastek8[[#This Row],[mag orzech przed]]-$P$2, piastek8[[#This Row],[mag orzech przed]])</f>
        <v>168</v>
      </c>
      <c r="L69">
        <f>IF(piastek8[[#This Row],[Typ spalania]] = "mial", piastek8[[#This Row],[mag mial przed]]-$P$3, piastek8[[#This Row],[mag mial przed]])</f>
        <v>272</v>
      </c>
    </row>
    <row r="70" spans="1:12" x14ac:dyDescent="0.45">
      <c r="A70">
        <v>54</v>
      </c>
      <c r="B70">
        <v>130</v>
      </c>
      <c r="C70">
        <v>50</v>
      </c>
      <c r="D70">
        <f t="shared" si="1"/>
        <v>68</v>
      </c>
      <c r="E70" s="1">
        <v>41994</v>
      </c>
      <c r="F70">
        <f>J69+piastek8[[#This Row],[Ton kostak]]</f>
        <v>143</v>
      </c>
      <c r="G70">
        <f>K69+piastek8[[#This Row],[Ton orzech]]</f>
        <v>298</v>
      </c>
      <c r="H70">
        <f>L69+piastek8[[#This Row],[Ton mial]]</f>
        <v>322</v>
      </c>
      <c r="I70" t="str">
        <f>IF(piastek8[[#This Row],[mag koskta przed]] &lt; $P$1,IF(piastek8[[#This Row],[mag orzech przed]]&lt;$P$2, IF(piastek8[[#This Row],[mag mial przed]] &lt;$P$3, "-", "mial"), "orzech"),"kostka")</f>
        <v>orzech</v>
      </c>
      <c r="J70">
        <f>IF(piastek8[[#This Row],[Typ spalania]] = "kostka", piastek8[[#This Row],[mag koskta przed]]-$P$1, piastek8[[#This Row],[mag koskta przed]])</f>
        <v>143</v>
      </c>
      <c r="K70">
        <f>IF(piastek8[[#This Row],[Typ spalania]] = "orzech", piastek8[[#This Row],[mag orzech przed]]-$P$2, piastek8[[#This Row],[mag orzech przed]])</f>
        <v>38</v>
      </c>
      <c r="L70">
        <f>IF(piastek8[[#This Row],[Typ spalania]] = "mial", piastek8[[#This Row],[mag mial przed]]-$P$3, piastek8[[#This Row],[mag mial przed]])</f>
        <v>322</v>
      </c>
    </row>
    <row r="71" spans="1:12" x14ac:dyDescent="0.45">
      <c r="A71">
        <v>19</v>
      </c>
      <c r="B71">
        <v>153</v>
      </c>
      <c r="C71">
        <v>65</v>
      </c>
      <c r="D71">
        <f t="shared" si="1"/>
        <v>69</v>
      </c>
      <c r="E71" s="1">
        <v>41995</v>
      </c>
      <c r="F71">
        <f>J70+piastek8[[#This Row],[Ton kostak]]</f>
        <v>162</v>
      </c>
      <c r="G71">
        <f>K70+piastek8[[#This Row],[Ton orzech]]</f>
        <v>191</v>
      </c>
      <c r="H71">
        <f>L70+piastek8[[#This Row],[Ton mial]]</f>
        <v>387</v>
      </c>
      <c r="I71" t="str">
        <f>IF(piastek8[[#This Row],[mag koskta przed]] &lt; $P$1,IF(piastek8[[#This Row],[mag orzech przed]]&lt;$P$2, IF(piastek8[[#This Row],[mag mial przed]] &lt;$P$3, "-", "mial"), "orzech"),"kostka")</f>
        <v>mial</v>
      </c>
      <c r="J71">
        <f>IF(piastek8[[#This Row],[Typ spalania]] = "kostka", piastek8[[#This Row],[mag koskta przed]]-$P$1, piastek8[[#This Row],[mag koskta przed]])</f>
        <v>162</v>
      </c>
      <c r="K71">
        <f>IF(piastek8[[#This Row],[Typ spalania]] = "orzech", piastek8[[#This Row],[mag orzech przed]]-$P$2, piastek8[[#This Row],[mag orzech przed]])</f>
        <v>191</v>
      </c>
      <c r="L71">
        <f>IF(piastek8[[#This Row],[Typ spalania]] = "mial", piastek8[[#This Row],[mag mial przed]]-$P$3, piastek8[[#This Row],[mag mial przed]])</f>
        <v>67</v>
      </c>
    </row>
    <row r="72" spans="1:12" x14ac:dyDescent="0.45">
      <c r="A72">
        <v>27</v>
      </c>
      <c r="B72">
        <v>160</v>
      </c>
      <c r="C72">
        <v>81</v>
      </c>
      <c r="D72">
        <f t="shared" si="1"/>
        <v>70</v>
      </c>
      <c r="E72" s="1">
        <v>41996</v>
      </c>
      <c r="F72">
        <f>J71+piastek8[[#This Row],[Ton kostak]]</f>
        <v>189</v>
      </c>
      <c r="G72">
        <f>K71+piastek8[[#This Row],[Ton orzech]]</f>
        <v>351</v>
      </c>
      <c r="H72">
        <f>L71+piastek8[[#This Row],[Ton mial]]</f>
        <v>148</v>
      </c>
      <c r="I72" t="str">
        <f>IF(piastek8[[#This Row],[mag koskta przed]] &lt; $P$1,IF(piastek8[[#This Row],[mag orzech przed]]&lt;$P$2, IF(piastek8[[#This Row],[mag mial przed]] &lt;$P$3, "-", "mial"), "orzech"),"kostka")</f>
        <v>orzech</v>
      </c>
      <c r="J72">
        <f>IF(piastek8[[#This Row],[Typ spalania]] = "kostka", piastek8[[#This Row],[mag koskta przed]]-$P$1, piastek8[[#This Row],[mag koskta przed]])</f>
        <v>189</v>
      </c>
      <c r="K72">
        <f>IF(piastek8[[#This Row],[Typ spalania]] = "orzech", piastek8[[#This Row],[mag orzech przed]]-$P$2, piastek8[[#This Row],[mag orzech przed]])</f>
        <v>91</v>
      </c>
      <c r="L72">
        <f>IF(piastek8[[#This Row],[Typ spalania]] = "mial", piastek8[[#This Row],[mag mial przed]]-$P$3, piastek8[[#This Row],[mag mial przed]])</f>
        <v>148</v>
      </c>
    </row>
    <row r="73" spans="1:12" x14ac:dyDescent="0.45">
      <c r="A73">
        <v>11</v>
      </c>
      <c r="B73">
        <v>140</v>
      </c>
      <c r="C73">
        <v>77</v>
      </c>
      <c r="D73">
        <f t="shared" si="1"/>
        <v>71</v>
      </c>
      <c r="E73" s="1">
        <v>41997</v>
      </c>
      <c r="F73">
        <f>J72+piastek8[[#This Row],[Ton kostak]]</f>
        <v>200</v>
      </c>
      <c r="G73">
        <f>K72+piastek8[[#This Row],[Ton orzech]]</f>
        <v>231</v>
      </c>
      <c r="H73">
        <f>L72+piastek8[[#This Row],[Ton mial]]</f>
        <v>225</v>
      </c>
      <c r="I73" t="str">
        <f>IF(piastek8[[#This Row],[mag koskta przed]] &lt; $P$1,IF(piastek8[[#This Row],[mag orzech przed]]&lt;$P$2, IF(piastek8[[#This Row],[mag mial przed]] &lt;$P$3, "-", "mial"), "orzech"),"kostka")</f>
        <v>kostka</v>
      </c>
      <c r="J73">
        <f>IF(piastek8[[#This Row],[Typ spalania]] = "kostka", piastek8[[#This Row],[mag koskta przed]]-$P$1, piastek8[[#This Row],[mag koskta przed]])</f>
        <v>0</v>
      </c>
      <c r="K73">
        <f>IF(piastek8[[#This Row],[Typ spalania]] = "orzech", piastek8[[#This Row],[mag orzech przed]]-$P$2, piastek8[[#This Row],[mag orzech przed]])</f>
        <v>231</v>
      </c>
      <c r="L73">
        <f>IF(piastek8[[#This Row],[Typ spalania]] = "mial", piastek8[[#This Row],[mag mial przed]]-$P$3, piastek8[[#This Row],[mag mial przed]])</f>
        <v>225</v>
      </c>
    </row>
    <row r="74" spans="1:12" x14ac:dyDescent="0.45">
      <c r="A74">
        <v>182</v>
      </c>
      <c r="B74">
        <v>50</v>
      </c>
      <c r="C74">
        <v>22</v>
      </c>
      <c r="D74">
        <f t="shared" si="1"/>
        <v>72</v>
      </c>
      <c r="E74" s="1">
        <v>41998</v>
      </c>
      <c r="F74">
        <f>J73+piastek8[[#This Row],[Ton kostak]]</f>
        <v>182</v>
      </c>
      <c r="G74">
        <f>K73+piastek8[[#This Row],[Ton orzech]]</f>
        <v>281</v>
      </c>
      <c r="H74">
        <f>L73+piastek8[[#This Row],[Ton mial]]</f>
        <v>247</v>
      </c>
      <c r="I74" t="str">
        <f>IF(piastek8[[#This Row],[mag koskta przed]] &lt; $P$1,IF(piastek8[[#This Row],[mag orzech przed]]&lt;$P$2, IF(piastek8[[#This Row],[mag mial przed]] &lt;$P$3, "-", "mial"), "orzech"),"kostka")</f>
        <v>orzech</v>
      </c>
      <c r="J74">
        <f>IF(piastek8[[#This Row],[Typ spalania]] = "kostka", piastek8[[#This Row],[mag koskta przed]]-$P$1, piastek8[[#This Row],[mag koskta przed]])</f>
        <v>182</v>
      </c>
      <c r="K74">
        <f>IF(piastek8[[#This Row],[Typ spalania]] = "orzech", piastek8[[#This Row],[mag orzech przed]]-$P$2, piastek8[[#This Row],[mag orzech przed]])</f>
        <v>21</v>
      </c>
      <c r="L74">
        <f>IF(piastek8[[#This Row],[Typ spalania]] = "mial", piastek8[[#This Row],[mag mial przed]]-$P$3, piastek8[[#This Row],[mag mial przed]])</f>
        <v>247</v>
      </c>
    </row>
    <row r="75" spans="1:12" x14ac:dyDescent="0.45">
      <c r="A75">
        <v>63</v>
      </c>
      <c r="B75">
        <v>83</v>
      </c>
      <c r="C75">
        <v>69</v>
      </c>
      <c r="D75">
        <f t="shared" si="1"/>
        <v>73</v>
      </c>
      <c r="E75" s="1">
        <v>41999</v>
      </c>
      <c r="F75">
        <f>J74+piastek8[[#This Row],[Ton kostak]]</f>
        <v>245</v>
      </c>
      <c r="G75">
        <f>K74+piastek8[[#This Row],[Ton orzech]]</f>
        <v>104</v>
      </c>
      <c r="H75">
        <f>L74+piastek8[[#This Row],[Ton mial]]</f>
        <v>316</v>
      </c>
      <c r="I75" t="str">
        <f>IF(piastek8[[#This Row],[mag koskta przed]] &lt; $P$1,IF(piastek8[[#This Row],[mag orzech przed]]&lt;$P$2, IF(piastek8[[#This Row],[mag mial przed]] &lt;$P$3, "-", "mial"), "orzech"),"kostka")</f>
        <v>kostka</v>
      </c>
      <c r="J75">
        <f>IF(piastek8[[#This Row],[Typ spalania]] = "kostka", piastek8[[#This Row],[mag koskta przed]]-$P$1, piastek8[[#This Row],[mag koskta przed]])</f>
        <v>45</v>
      </c>
      <c r="K75">
        <f>IF(piastek8[[#This Row],[Typ spalania]] = "orzech", piastek8[[#This Row],[mag orzech przed]]-$P$2, piastek8[[#This Row],[mag orzech przed]])</f>
        <v>104</v>
      </c>
      <c r="L75">
        <f>IF(piastek8[[#This Row],[Typ spalania]] = "mial", piastek8[[#This Row],[mag mial przed]]-$P$3, piastek8[[#This Row],[mag mial przed]])</f>
        <v>316</v>
      </c>
    </row>
    <row r="76" spans="1:12" x14ac:dyDescent="0.45">
      <c r="A76">
        <v>33</v>
      </c>
      <c r="B76">
        <v>59</v>
      </c>
      <c r="C76">
        <v>46</v>
      </c>
      <c r="D76">
        <f t="shared" si="1"/>
        <v>74</v>
      </c>
      <c r="E76" s="1">
        <v>42000</v>
      </c>
      <c r="F76">
        <f>J75+piastek8[[#This Row],[Ton kostak]]</f>
        <v>78</v>
      </c>
      <c r="G76">
        <f>K75+piastek8[[#This Row],[Ton orzech]]</f>
        <v>163</v>
      </c>
      <c r="H76">
        <f>L75+piastek8[[#This Row],[Ton mial]]</f>
        <v>362</v>
      </c>
      <c r="I76" t="str">
        <f>IF(piastek8[[#This Row],[mag koskta przed]] &lt; $P$1,IF(piastek8[[#This Row],[mag orzech przed]]&lt;$P$2, IF(piastek8[[#This Row],[mag mial przed]] &lt;$P$3, "-", "mial"), "orzech"),"kostka")</f>
        <v>mial</v>
      </c>
      <c r="J76">
        <f>IF(piastek8[[#This Row],[Typ spalania]] = "kostka", piastek8[[#This Row],[mag koskta przed]]-$P$1, piastek8[[#This Row],[mag koskta przed]])</f>
        <v>78</v>
      </c>
      <c r="K76">
        <f>IF(piastek8[[#This Row],[Typ spalania]] = "orzech", piastek8[[#This Row],[mag orzech przed]]-$P$2, piastek8[[#This Row],[mag orzech przed]])</f>
        <v>163</v>
      </c>
      <c r="L76">
        <f>IF(piastek8[[#This Row],[Typ spalania]] = "mial", piastek8[[#This Row],[mag mial przed]]-$P$3, piastek8[[#This Row],[mag mial przed]])</f>
        <v>42</v>
      </c>
    </row>
    <row r="77" spans="1:12" x14ac:dyDescent="0.45">
      <c r="A77">
        <v>119</v>
      </c>
      <c r="B77">
        <v>57</v>
      </c>
      <c r="C77">
        <v>67</v>
      </c>
      <c r="D77">
        <f t="shared" si="1"/>
        <v>75</v>
      </c>
      <c r="E77" s="1">
        <v>42001</v>
      </c>
      <c r="F77">
        <f>J76+piastek8[[#This Row],[Ton kostak]]</f>
        <v>197</v>
      </c>
      <c r="G77">
        <f>K76+piastek8[[#This Row],[Ton orzech]]</f>
        <v>220</v>
      </c>
      <c r="H77">
        <f>L76+piastek8[[#This Row],[Ton mial]]</f>
        <v>109</v>
      </c>
      <c r="I77" t="str">
        <f>IF(piastek8[[#This Row],[mag koskta przed]] &lt; $P$1,IF(piastek8[[#This Row],[mag orzech przed]]&lt;$P$2, IF(piastek8[[#This Row],[mag mial przed]] &lt;$P$3, "-", "mial"), "orzech"),"kostka")</f>
        <v>-</v>
      </c>
      <c r="J77">
        <f>IF(piastek8[[#This Row],[Typ spalania]] = "kostka", piastek8[[#This Row],[mag koskta przed]]-$P$1, piastek8[[#This Row],[mag koskta przed]])</f>
        <v>197</v>
      </c>
      <c r="K77">
        <f>IF(piastek8[[#This Row],[Typ spalania]] = "orzech", piastek8[[#This Row],[mag orzech przed]]-$P$2, piastek8[[#This Row],[mag orzech przed]])</f>
        <v>220</v>
      </c>
      <c r="L77">
        <f>IF(piastek8[[#This Row],[Typ spalania]] = "mial", piastek8[[#This Row],[mag mial przed]]-$P$3, piastek8[[#This Row],[mag mial przed]])</f>
        <v>109</v>
      </c>
    </row>
    <row r="78" spans="1:12" x14ac:dyDescent="0.45">
      <c r="A78">
        <v>58</v>
      </c>
      <c r="B78">
        <v>176</v>
      </c>
      <c r="C78">
        <v>16</v>
      </c>
      <c r="D78">
        <f t="shared" si="1"/>
        <v>76</v>
      </c>
      <c r="E78" s="1">
        <v>42002</v>
      </c>
      <c r="F78">
        <f>J77+piastek8[[#This Row],[Ton kostak]]</f>
        <v>255</v>
      </c>
      <c r="G78">
        <f>K77+piastek8[[#This Row],[Ton orzech]]</f>
        <v>396</v>
      </c>
      <c r="H78">
        <f>L77+piastek8[[#This Row],[Ton mial]]</f>
        <v>125</v>
      </c>
      <c r="I78" t="str">
        <f>IF(piastek8[[#This Row],[mag koskta przed]] &lt; $P$1,IF(piastek8[[#This Row],[mag orzech przed]]&lt;$P$2, IF(piastek8[[#This Row],[mag mial przed]] &lt;$P$3, "-", "mial"), "orzech"),"kostka")</f>
        <v>kostka</v>
      </c>
      <c r="J78">
        <f>IF(piastek8[[#This Row],[Typ spalania]] = "kostka", piastek8[[#This Row],[mag koskta przed]]-$P$1, piastek8[[#This Row],[mag koskta przed]])</f>
        <v>55</v>
      </c>
      <c r="K78">
        <f>IF(piastek8[[#This Row],[Typ spalania]] = "orzech", piastek8[[#This Row],[mag orzech przed]]-$P$2, piastek8[[#This Row],[mag orzech przed]])</f>
        <v>396</v>
      </c>
      <c r="L78">
        <f>IF(piastek8[[#This Row],[Typ spalania]] = "mial", piastek8[[#This Row],[mag mial przed]]-$P$3, piastek8[[#This Row],[mag mial przed]])</f>
        <v>125</v>
      </c>
    </row>
    <row r="79" spans="1:12" x14ac:dyDescent="0.45">
      <c r="A79">
        <v>174</v>
      </c>
      <c r="B79">
        <v>61</v>
      </c>
      <c r="C79">
        <v>46</v>
      </c>
      <c r="D79">
        <f t="shared" si="1"/>
        <v>77</v>
      </c>
      <c r="E79" s="1">
        <v>42003</v>
      </c>
      <c r="F79">
        <f>J78+piastek8[[#This Row],[Ton kostak]]</f>
        <v>229</v>
      </c>
      <c r="G79">
        <f>K78+piastek8[[#This Row],[Ton orzech]]</f>
        <v>457</v>
      </c>
      <c r="H79">
        <f>L78+piastek8[[#This Row],[Ton mial]]</f>
        <v>171</v>
      </c>
      <c r="I79" t="str">
        <f>IF(piastek8[[#This Row],[mag koskta przed]] &lt; $P$1,IF(piastek8[[#This Row],[mag orzech przed]]&lt;$P$2, IF(piastek8[[#This Row],[mag mial przed]] &lt;$P$3, "-", "mial"), "orzech"),"kostka")</f>
        <v>kostka</v>
      </c>
      <c r="J79">
        <f>IF(piastek8[[#This Row],[Typ spalania]] = "kostka", piastek8[[#This Row],[mag koskta przed]]-$P$1, piastek8[[#This Row],[mag koskta przed]])</f>
        <v>29</v>
      </c>
      <c r="K79">
        <f>IF(piastek8[[#This Row],[Typ spalania]] = "orzech", piastek8[[#This Row],[mag orzech przed]]-$P$2, piastek8[[#This Row],[mag orzech przed]])</f>
        <v>457</v>
      </c>
      <c r="L79">
        <f>IF(piastek8[[#This Row],[Typ spalania]] = "mial", piastek8[[#This Row],[mag mial przed]]-$P$3, piastek8[[#This Row],[mag mial przed]])</f>
        <v>171</v>
      </c>
    </row>
    <row r="80" spans="1:12" x14ac:dyDescent="0.45">
      <c r="A80">
        <v>45</v>
      </c>
      <c r="B80">
        <v>154</v>
      </c>
      <c r="C80">
        <v>0</v>
      </c>
      <c r="D80">
        <f t="shared" si="1"/>
        <v>78</v>
      </c>
      <c r="E80" s="1">
        <v>42004</v>
      </c>
      <c r="F80">
        <f>J79+piastek8[[#This Row],[Ton kostak]]</f>
        <v>74</v>
      </c>
      <c r="G80">
        <f>K79+piastek8[[#This Row],[Ton orzech]]</f>
        <v>611</v>
      </c>
      <c r="H80">
        <f>L79+piastek8[[#This Row],[Ton mial]]</f>
        <v>171</v>
      </c>
      <c r="I80" t="str">
        <f>IF(piastek8[[#This Row],[mag koskta przed]] &lt; $P$1,IF(piastek8[[#This Row],[mag orzech przed]]&lt;$P$2, IF(piastek8[[#This Row],[mag mial przed]] &lt;$P$3, "-", "mial"), "orzech"),"kostka")</f>
        <v>orzech</v>
      </c>
      <c r="J80">
        <f>IF(piastek8[[#This Row],[Typ spalania]] = "kostka", piastek8[[#This Row],[mag koskta przed]]-$P$1, piastek8[[#This Row],[mag koskta przed]])</f>
        <v>74</v>
      </c>
      <c r="K80">
        <f>IF(piastek8[[#This Row],[Typ spalania]] = "orzech", piastek8[[#This Row],[mag orzech przed]]-$P$2, piastek8[[#This Row],[mag orzech przed]])</f>
        <v>351</v>
      </c>
      <c r="L80">
        <f>IF(piastek8[[#This Row],[Typ spalania]] = "mial", piastek8[[#This Row],[mag mial przed]]-$P$3, piastek8[[#This Row],[mag mial przed]])</f>
        <v>171</v>
      </c>
    </row>
    <row r="81" spans="1:12" x14ac:dyDescent="0.45">
      <c r="A81">
        <v>94</v>
      </c>
      <c r="B81">
        <v>120</v>
      </c>
      <c r="C81">
        <v>95</v>
      </c>
      <c r="D81">
        <f t="shared" si="1"/>
        <v>79</v>
      </c>
      <c r="E81" s="1">
        <v>42005</v>
      </c>
      <c r="F81">
        <f>J80+piastek8[[#This Row],[Ton kostak]]</f>
        <v>168</v>
      </c>
      <c r="G81">
        <f>K80+piastek8[[#This Row],[Ton orzech]]</f>
        <v>471</v>
      </c>
      <c r="H81">
        <f>L80+piastek8[[#This Row],[Ton mial]]</f>
        <v>266</v>
      </c>
      <c r="I81" t="str">
        <f>IF(piastek8[[#This Row],[mag koskta przed]] &lt; $P$1,IF(piastek8[[#This Row],[mag orzech przed]]&lt;$P$2, IF(piastek8[[#This Row],[mag mial przed]] &lt;$P$3, "-", "mial"), "orzech"),"kostka")</f>
        <v>orzech</v>
      </c>
      <c r="J81">
        <f>IF(piastek8[[#This Row],[Typ spalania]] = "kostka", piastek8[[#This Row],[mag koskta przed]]-$P$1, piastek8[[#This Row],[mag koskta przed]])</f>
        <v>168</v>
      </c>
      <c r="K81">
        <f>IF(piastek8[[#This Row],[Typ spalania]] = "orzech", piastek8[[#This Row],[mag orzech przed]]-$P$2, piastek8[[#This Row],[mag orzech przed]])</f>
        <v>211</v>
      </c>
      <c r="L81">
        <f>IF(piastek8[[#This Row],[Typ spalania]] = "mial", piastek8[[#This Row],[mag mial przed]]-$P$3, piastek8[[#This Row],[mag mial przed]])</f>
        <v>266</v>
      </c>
    </row>
    <row r="82" spans="1:12" x14ac:dyDescent="0.45">
      <c r="A82">
        <v>12</v>
      </c>
      <c r="B82">
        <v>5</v>
      </c>
      <c r="C82">
        <v>42</v>
      </c>
      <c r="D82">
        <f t="shared" si="1"/>
        <v>80</v>
      </c>
      <c r="E82" s="1">
        <v>42006</v>
      </c>
      <c r="F82">
        <f>J81+piastek8[[#This Row],[Ton kostak]]</f>
        <v>180</v>
      </c>
      <c r="G82">
        <f>K81+piastek8[[#This Row],[Ton orzech]]</f>
        <v>216</v>
      </c>
      <c r="H82">
        <f>L81+piastek8[[#This Row],[Ton mial]]</f>
        <v>308</v>
      </c>
      <c r="I82" t="str">
        <f>IF(piastek8[[#This Row],[mag koskta przed]] &lt; $P$1,IF(piastek8[[#This Row],[mag orzech przed]]&lt;$P$2, IF(piastek8[[#This Row],[mag mial przed]] &lt;$P$3, "-", "mial"), "orzech"),"kostka")</f>
        <v>-</v>
      </c>
      <c r="J82">
        <f>IF(piastek8[[#This Row],[Typ spalania]] = "kostka", piastek8[[#This Row],[mag koskta przed]]-$P$1, piastek8[[#This Row],[mag koskta przed]])</f>
        <v>180</v>
      </c>
      <c r="K82">
        <f>IF(piastek8[[#This Row],[Typ spalania]] = "orzech", piastek8[[#This Row],[mag orzech przed]]-$P$2, piastek8[[#This Row],[mag orzech przed]])</f>
        <v>216</v>
      </c>
      <c r="L82">
        <f>IF(piastek8[[#This Row],[Typ spalania]] = "mial", piastek8[[#This Row],[mag mial przed]]-$P$3, piastek8[[#This Row],[mag mial przed]])</f>
        <v>308</v>
      </c>
    </row>
    <row r="83" spans="1:12" x14ac:dyDescent="0.45">
      <c r="A83">
        <v>80</v>
      </c>
      <c r="B83">
        <v>170</v>
      </c>
      <c r="C83">
        <v>96</v>
      </c>
      <c r="D83">
        <f t="shared" si="1"/>
        <v>81</v>
      </c>
      <c r="E83" s="1">
        <v>42007</v>
      </c>
      <c r="F83">
        <f>J82+piastek8[[#This Row],[Ton kostak]]</f>
        <v>260</v>
      </c>
      <c r="G83">
        <f>K82+piastek8[[#This Row],[Ton orzech]]</f>
        <v>386</v>
      </c>
      <c r="H83">
        <f>L82+piastek8[[#This Row],[Ton mial]]</f>
        <v>404</v>
      </c>
      <c r="I83" t="str">
        <f>IF(piastek8[[#This Row],[mag koskta przed]] &lt; $P$1,IF(piastek8[[#This Row],[mag orzech przed]]&lt;$P$2, IF(piastek8[[#This Row],[mag mial przed]] &lt;$P$3, "-", "mial"), "orzech"),"kostka")</f>
        <v>kostka</v>
      </c>
      <c r="J83">
        <f>IF(piastek8[[#This Row],[Typ spalania]] = "kostka", piastek8[[#This Row],[mag koskta przed]]-$P$1, piastek8[[#This Row],[mag koskta przed]])</f>
        <v>60</v>
      </c>
      <c r="K83">
        <f>IF(piastek8[[#This Row],[Typ spalania]] = "orzech", piastek8[[#This Row],[mag orzech przed]]-$P$2, piastek8[[#This Row],[mag orzech przed]])</f>
        <v>386</v>
      </c>
      <c r="L83">
        <f>IF(piastek8[[#This Row],[Typ spalania]] = "mial", piastek8[[#This Row],[mag mial przed]]-$P$3, piastek8[[#This Row],[mag mial przed]])</f>
        <v>404</v>
      </c>
    </row>
    <row r="84" spans="1:12" x14ac:dyDescent="0.45">
      <c r="A84">
        <v>80</v>
      </c>
      <c r="B84">
        <v>10</v>
      </c>
      <c r="C84">
        <v>30</v>
      </c>
      <c r="D84">
        <f t="shared" si="1"/>
        <v>82</v>
      </c>
      <c r="E84" s="1">
        <v>42008</v>
      </c>
      <c r="F84">
        <f>J83+piastek8[[#This Row],[Ton kostak]]</f>
        <v>140</v>
      </c>
      <c r="G84">
        <f>K83+piastek8[[#This Row],[Ton orzech]]</f>
        <v>396</v>
      </c>
      <c r="H84">
        <f>L83+piastek8[[#This Row],[Ton mial]]</f>
        <v>434</v>
      </c>
      <c r="I84" t="str">
        <f>IF(piastek8[[#This Row],[mag koskta przed]] &lt; $P$1,IF(piastek8[[#This Row],[mag orzech przed]]&lt;$P$2, IF(piastek8[[#This Row],[mag mial przed]] &lt;$P$3, "-", "mial"), "orzech"),"kostka")</f>
        <v>orzech</v>
      </c>
      <c r="J84">
        <f>IF(piastek8[[#This Row],[Typ spalania]] = "kostka", piastek8[[#This Row],[mag koskta przed]]-$P$1, piastek8[[#This Row],[mag koskta przed]])</f>
        <v>140</v>
      </c>
      <c r="K84">
        <f>IF(piastek8[[#This Row],[Typ spalania]] = "orzech", piastek8[[#This Row],[mag orzech przed]]-$P$2, piastek8[[#This Row],[mag orzech przed]])</f>
        <v>136</v>
      </c>
      <c r="L84">
        <f>IF(piastek8[[#This Row],[Typ spalania]] = "mial", piastek8[[#This Row],[mag mial przed]]-$P$3, piastek8[[#This Row],[mag mial przed]])</f>
        <v>434</v>
      </c>
    </row>
    <row r="85" spans="1:12" x14ac:dyDescent="0.45">
      <c r="A85">
        <v>90</v>
      </c>
      <c r="B85">
        <v>80</v>
      </c>
      <c r="C85">
        <v>31</v>
      </c>
      <c r="D85">
        <f t="shared" si="1"/>
        <v>83</v>
      </c>
      <c r="E85" s="1">
        <v>42009</v>
      </c>
      <c r="F85">
        <f>J84+piastek8[[#This Row],[Ton kostak]]</f>
        <v>230</v>
      </c>
      <c r="G85">
        <f>K84+piastek8[[#This Row],[Ton orzech]]</f>
        <v>216</v>
      </c>
      <c r="H85">
        <f>L84+piastek8[[#This Row],[Ton mial]]</f>
        <v>465</v>
      </c>
      <c r="I85" t="str">
        <f>IF(piastek8[[#This Row],[mag koskta przed]] &lt; $P$1,IF(piastek8[[#This Row],[mag orzech przed]]&lt;$P$2, IF(piastek8[[#This Row],[mag mial przed]] &lt;$P$3, "-", "mial"), "orzech"),"kostka")</f>
        <v>kostka</v>
      </c>
      <c r="J85">
        <f>IF(piastek8[[#This Row],[Typ spalania]] = "kostka", piastek8[[#This Row],[mag koskta przed]]-$P$1, piastek8[[#This Row],[mag koskta przed]])</f>
        <v>30</v>
      </c>
      <c r="K85">
        <f>IF(piastek8[[#This Row],[Typ spalania]] = "orzech", piastek8[[#This Row],[mag orzech przed]]-$P$2, piastek8[[#This Row],[mag orzech przed]])</f>
        <v>216</v>
      </c>
      <c r="L85">
        <f>IF(piastek8[[#This Row],[Typ spalania]] = "mial", piastek8[[#This Row],[mag mial przed]]-$P$3, piastek8[[#This Row],[mag mial przed]])</f>
        <v>465</v>
      </c>
    </row>
    <row r="86" spans="1:12" x14ac:dyDescent="0.45">
      <c r="A86">
        <v>130</v>
      </c>
      <c r="B86">
        <v>163</v>
      </c>
      <c r="C86">
        <v>92</v>
      </c>
      <c r="D86">
        <f t="shared" si="1"/>
        <v>84</v>
      </c>
      <c r="E86" s="1">
        <v>42010</v>
      </c>
      <c r="F86">
        <f>J85+piastek8[[#This Row],[Ton kostak]]</f>
        <v>160</v>
      </c>
      <c r="G86">
        <f>K85+piastek8[[#This Row],[Ton orzech]]</f>
        <v>379</v>
      </c>
      <c r="H86">
        <f>L85+piastek8[[#This Row],[Ton mial]]</f>
        <v>557</v>
      </c>
      <c r="I86" t="str">
        <f>IF(piastek8[[#This Row],[mag koskta przed]] &lt; $P$1,IF(piastek8[[#This Row],[mag orzech przed]]&lt;$P$2, IF(piastek8[[#This Row],[mag mial przed]] &lt;$P$3, "-", "mial"), "orzech"),"kostka")</f>
        <v>orzech</v>
      </c>
      <c r="J86">
        <f>IF(piastek8[[#This Row],[Typ spalania]] = "kostka", piastek8[[#This Row],[mag koskta przed]]-$P$1, piastek8[[#This Row],[mag koskta przed]])</f>
        <v>160</v>
      </c>
      <c r="K86">
        <f>IF(piastek8[[#This Row],[Typ spalania]] = "orzech", piastek8[[#This Row],[mag orzech przed]]-$P$2, piastek8[[#This Row],[mag orzech przed]])</f>
        <v>119</v>
      </c>
      <c r="L86">
        <f>IF(piastek8[[#This Row],[Typ spalania]] = "mial", piastek8[[#This Row],[mag mial przed]]-$P$3, piastek8[[#This Row],[mag mial przed]])</f>
        <v>557</v>
      </c>
    </row>
    <row r="87" spans="1:12" x14ac:dyDescent="0.45">
      <c r="A87">
        <v>54</v>
      </c>
      <c r="B87">
        <v>7</v>
      </c>
      <c r="C87">
        <v>79</v>
      </c>
      <c r="D87">
        <f t="shared" si="1"/>
        <v>85</v>
      </c>
      <c r="E87" s="1">
        <v>42011</v>
      </c>
      <c r="F87">
        <f>J86+piastek8[[#This Row],[Ton kostak]]</f>
        <v>214</v>
      </c>
      <c r="G87">
        <f>K86+piastek8[[#This Row],[Ton orzech]]</f>
        <v>126</v>
      </c>
      <c r="H87">
        <f>L86+piastek8[[#This Row],[Ton mial]]</f>
        <v>636</v>
      </c>
      <c r="I87" t="str">
        <f>IF(piastek8[[#This Row],[mag koskta przed]] &lt; $P$1,IF(piastek8[[#This Row],[mag orzech przed]]&lt;$P$2, IF(piastek8[[#This Row],[mag mial przed]] &lt;$P$3, "-", "mial"), "orzech"),"kostka")</f>
        <v>kostka</v>
      </c>
      <c r="J87">
        <f>IF(piastek8[[#This Row],[Typ spalania]] = "kostka", piastek8[[#This Row],[mag koskta przed]]-$P$1, piastek8[[#This Row],[mag koskta przed]])</f>
        <v>14</v>
      </c>
      <c r="K87">
        <f>IF(piastek8[[#This Row],[Typ spalania]] = "orzech", piastek8[[#This Row],[mag orzech przed]]-$P$2, piastek8[[#This Row],[mag orzech przed]])</f>
        <v>126</v>
      </c>
      <c r="L87">
        <f>IF(piastek8[[#This Row],[Typ spalania]] = "mial", piastek8[[#This Row],[mag mial przed]]-$P$3, piastek8[[#This Row],[mag mial przed]])</f>
        <v>636</v>
      </c>
    </row>
    <row r="88" spans="1:12" x14ac:dyDescent="0.45">
      <c r="A88">
        <v>88</v>
      </c>
      <c r="B88">
        <v>125</v>
      </c>
      <c r="C88">
        <v>97</v>
      </c>
      <c r="D88">
        <f t="shared" si="1"/>
        <v>86</v>
      </c>
      <c r="E88" s="1">
        <v>42012</v>
      </c>
      <c r="F88">
        <f>J87+piastek8[[#This Row],[Ton kostak]]</f>
        <v>102</v>
      </c>
      <c r="G88">
        <f>K87+piastek8[[#This Row],[Ton orzech]]</f>
        <v>251</v>
      </c>
      <c r="H88">
        <f>L87+piastek8[[#This Row],[Ton mial]]</f>
        <v>733</v>
      </c>
      <c r="I88" t="str">
        <f>IF(piastek8[[#This Row],[mag koskta przed]] &lt; $P$1,IF(piastek8[[#This Row],[mag orzech przed]]&lt;$P$2, IF(piastek8[[#This Row],[mag mial przed]] &lt;$P$3, "-", "mial"), "orzech"),"kostka")</f>
        <v>mial</v>
      </c>
      <c r="J88">
        <f>IF(piastek8[[#This Row],[Typ spalania]] = "kostka", piastek8[[#This Row],[mag koskta przed]]-$P$1, piastek8[[#This Row],[mag koskta przed]])</f>
        <v>102</v>
      </c>
      <c r="K88">
        <f>IF(piastek8[[#This Row],[Typ spalania]] = "orzech", piastek8[[#This Row],[mag orzech przed]]-$P$2, piastek8[[#This Row],[mag orzech przed]])</f>
        <v>251</v>
      </c>
      <c r="L88">
        <f>IF(piastek8[[#This Row],[Typ spalania]] = "mial", piastek8[[#This Row],[mag mial przed]]-$P$3, piastek8[[#This Row],[mag mial przed]])</f>
        <v>413</v>
      </c>
    </row>
    <row r="89" spans="1:12" x14ac:dyDescent="0.45">
      <c r="A89">
        <v>83</v>
      </c>
      <c r="B89">
        <v>85</v>
      </c>
      <c r="C89">
        <v>99</v>
      </c>
      <c r="D89">
        <f t="shared" si="1"/>
        <v>87</v>
      </c>
      <c r="E89" s="1">
        <v>42013</v>
      </c>
      <c r="F89">
        <f>J88+piastek8[[#This Row],[Ton kostak]]</f>
        <v>185</v>
      </c>
      <c r="G89">
        <f>K88+piastek8[[#This Row],[Ton orzech]]</f>
        <v>336</v>
      </c>
      <c r="H89">
        <f>L88+piastek8[[#This Row],[Ton mial]]</f>
        <v>512</v>
      </c>
      <c r="I89" t="str">
        <f>IF(piastek8[[#This Row],[mag koskta przed]] &lt; $P$1,IF(piastek8[[#This Row],[mag orzech przed]]&lt;$P$2, IF(piastek8[[#This Row],[mag mial przed]] &lt;$P$3, "-", "mial"), "orzech"),"kostka")</f>
        <v>orzech</v>
      </c>
      <c r="J89">
        <f>IF(piastek8[[#This Row],[Typ spalania]] = "kostka", piastek8[[#This Row],[mag koskta przed]]-$P$1, piastek8[[#This Row],[mag koskta przed]])</f>
        <v>185</v>
      </c>
      <c r="K89">
        <f>IF(piastek8[[#This Row],[Typ spalania]] = "orzech", piastek8[[#This Row],[mag orzech przed]]-$P$2, piastek8[[#This Row],[mag orzech przed]])</f>
        <v>76</v>
      </c>
      <c r="L89">
        <f>IF(piastek8[[#This Row],[Typ spalania]] = "mial", piastek8[[#This Row],[mag mial przed]]-$P$3, piastek8[[#This Row],[mag mial przed]])</f>
        <v>512</v>
      </c>
    </row>
    <row r="90" spans="1:12" x14ac:dyDescent="0.45">
      <c r="A90">
        <v>139</v>
      </c>
      <c r="B90">
        <v>155</v>
      </c>
      <c r="C90">
        <v>11</v>
      </c>
      <c r="D90">
        <f t="shared" si="1"/>
        <v>88</v>
      </c>
      <c r="E90" s="1">
        <v>42014</v>
      </c>
      <c r="F90">
        <f>J89+piastek8[[#This Row],[Ton kostak]]</f>
        <v>324</v>
      </c>
      <c r="G90">
        <f>K89+piastek8[[#This Row],[Ton orzech]]</f>
        <v>231</v>
      </c>
      <c r="H90">
        <f>L89+piastek8[[#This Row],[Ton mial]]</f>
        <v>523</v>
      </c>
      <c r="I90" t="str">
        <f>IF(piastek8[[#This Row],[mag koskta przed]] &lt; $P$1,IF(piastek8[[#This Row],[mag orzech przed]]&lt;$P$2, IF(piastek8[[#This Row],[mag mial przed]] &lt;$P$3, "-", "mial"), "orzech"),"kostka")</f>
        <v>kostka</v>
      </c>
      <c r="J90">
        <f>IF(piastek8[[#This Row],[Typ spalania]] = "kostka", piastek8[[#This Row],[mag koskta przed]]-$P$1, piastek8[[#This Row],[mag koskta przed]])</f>
        <v>124</v>
      </c>
      <c r="K90">
        <f>IF(piastek8[[#This Row],[Typ spalania]] = "orzech", piastek8[[#This Row],[mag orzech przed]]-$P$2, piastek8[[#This Row],[mag orzech przed]])</f>
        <v>231</v>
      </c>
      <c r="L90">
        <f>IF(piastek8[[#This Row],[Typ spalania]] = "mial", piastek8[[#This Row],[mag mial przed]]-$P$3, piastek8[[#This Row],[mag mial przed]])</f>
        <v>523</v>
      </c>
    </row>
    <row r="91" spans="1:12" x14ac:dyDescent="0.45">
      <c r="A91">
        <v>82</v>
      </c>
      <c r="B91">
        <v>43</v>
      </c>
      <c r="C91">
        <v>93</v>
      </c>
      <c r="D91">
        <f t="shared" si="1"/>
        <v>89</v>
      </c>
      <c r="E91" s="1">
        <v>42015</v>
      </c>
      <c r="F91">
        <f>J90+piastek8[[#This Row],[Ton kostak]]</f>
        <v>206</v>
      </c>
      <c r="G91">
        <f>K90+piastek8[[#This Row],[Ton orzech]]</f>
        <v>274</v>
      </c>
      <c r="H91">
        <f>L90+piastek8[[#This Row],[Ton mial]]</f>
        <v>616</v>
      </c>
      <c r="I91" t="str">
        <f>IF(piastek8[[#This Row],[mag koskta przed]] &lt; $P$1,IF(piastek8[[#This Row],[mag orzech przed]]&lt;$P$2, IF(piastek8[[#This Row],[mag mial przed]] &lt;$P$3, "-", "mial"), "orzech"),"kostka")</f>
        <v>kostka</v>
      </c>
      <c r="J91">
        <f>IF(piastek8[[#This Row],[Typ spalania]] = "kostka", piastek8[[#This Row],[mag koskta przed]]-$P$1, piastek8[[#This Row],[mag koskta przed]])</f>
        <v>6</v>
      </c>
      <c r="K91">
        <f>IF(piastek8[[#This Row],[Typ spalania]] = "orzech", piastek8[[#This Row],[mag orzech przed]]-$P$2, piastek8[[#This Row],[mag orzech przed]])</f>
        <v>274</v>
      </c>
      <c r="L91">
        <f>IF(piastek8[[#This Row],[Typ spalania]] = "mial", piastek8[[#This Row],[mag mial przed]]-$P$3, piastek8[[#This Row],[mag mial przed]])</f>
        <v>616</v>
      </c>
    </row>
    <row r="92" spans="1:12" x14ac:dyDescent="0.45">
      <c r="A92">
        <v>23</v>
      </c>
      <c r="B92">
        <v>40</v>
      </c>
      <c r="C92">
        <v>83</v>
      </c>
      <c r="D92">
        <f t="shared" si="1"/>
        <v>90</v>
      </c>
      <c r="E92" s="1">
        <v>42016</v>
      </c>
      <c r="F92">
        <f>J91+piastek8[[#This Row],[Ton kostak]]</f>
        <v>29</v>
      </c>
      <c r="G92">
        <f>K91+piastek8[[#This Row],[Ton orzech]]</f>
        <v>314</v>
      </c>
      <c r="H92">
        <f>L91+piastek8[[#This Row],[Ton mial]]</f>
        <v>699</v>
      </c>
      <c r="I92" t="str">
        <f>IF(piastek8[[#This Row],[mag koskta przed]] &lt; $P$1,IF(piastek8[[#This Row],[mag orzech przed]]&lt;$P$2, IF(piastek8[[#This Row],[mag mial przed]] &lt;$P$3, "-", "mial"), "orzech"),"kostka")</f>
        <v>orzech</v>
      </c>
      <c r="J92">
        <f>IF(piastek8[[#This Row],[Typ spalania]] = "kostka", piastek8[[#This Row],[mag koskta przed]]-$P$1, piastek8[[#This Row],[mag koskta przed]])</f>
        <v>29</v>
      </c>
      <c r="K92">
        <f>IF(piastek8[[#This Row],[Typ spalania]] = "orzech", piastek8[[#This Row],[mag orzech przed]]-$P$2, piastek8[[#This Row],[mag orzech przed]])</f>
        <v>54</v>
      </c>
      <c r="L92">
        <f>IF(piastek8[[#This Row],[Typ spalania]] = "mial", piastek8[[#This Row],[mag mial przed]]-$P$3, piastek8[[#This Row],[mag mial przed]])</f>
        <v>699</v>
      </c>
    </row>
    <row r="93" spans="1:12" x14ac:dyDescent="0.45">
      <c r="A93">
        <v>118</v>
      </c>
      <c r="B93">
        <v>165</v>
      </c>
      <c r="C93">
        <v>56</v>
      </c>
      <c r="D93">
        <f t="shared" si="1"/>
        <v>91</v>
      </c>
      <c r="E93" s="1">
        <v>42017</v>
      </c>
      <c r="F93">
        <f>J92+piastek8[[#This Row],[Ton kostak]]</f>
        <v>147</v>
      </c>
      <c r="G93">
        <f>K92+piastek8[[#This Row],[Ton orzech]]</f>
        <v>219</v>
      </c>
      <c r="H93">
        <f>L92+piastek8[[#This Row],[Ton mial]]</f>
        <v>755</v>
      </c>
      <c r="I93" t="str">
        <f>IF(piastek8[[#This Row],[mag koskta przed]] &lt; $P$1,IF(piastek8[[#This Row],[mag orzech przed]]&lt;$P$2, IF(piastek8[[#This Row],[mag mial przed]] &lt;$P$3, "-", "mial"), "orzech"),"kostka")</f>
        <v>mial</v>
      </c>
      <c r="J93">
        <f>IF(piastek8[[#This Row],[Typ spalania]] = "kostka", piastek8[[#This Row],[mag koskta przed]]-$P$1, piastek8[[#This Row],[mag koskta przed]])</f>
        <v>147</v>
      </c>
      <c r="K93">
        <f>IF(piastek8[[#This Row],[Typ spalania]] = "orzech", piastek8[[#This Row],[mag orzech przed]]-$P$2, piastek8[[#This Row],[mag orzech przed]])</f>
        <v>219</v>
      </c>
      <c r="L93">
        <f>IF(piastek8[[#This Row],[Typ spalania]] = "mial", piastek8[[#This Row],[mag mial przed]]-$P$3, piastek8[[#This Row],[mag mial przed]])</f>
        <v>435</v>
      </c>
    </row>
    <row r="94" spans="1:12" x14ac:dyDescent="0.45">
      <c r="A94">
        <v>59</v>
      </c>
      <c r="B94">
        <v>35</v>
      </c>
      <c r="C94">
        <v>17</v>
      </c>
      <c r="D94">
        <f t="shared" si="1"/>
        <v>92</v>
      </c>
      <c r="E94" s="1">
        <v>42018</v>
      </c>
      <c r="F94">
        <f>J93+piastek8[[#This Row],[Ton kostak]]</f>
        <v>206</v>
      </c>
      <c r="G94">
        <f>K93+piastek8[[#This Row],[Ton orzech]]</f>
        <v>254</v>
      </c>
      <c r="H94">
        <f>L93+piastek8[[#This Row],[Ton mial]]</f>
        <v>452</v>
      </c>
      <c r="I94" t="str">
        <f>IF(piastek8[[#This Row],[mag koskta przed]] &lt; $P$1,IF(piastek8[[#This Row],[mag orzech przed]]&lt;$P$2, IF(piastek8[[#This Row],[mag mial przed]] &lt;$P$3, "-", "mial"), "orzech"),"kostka")</f>
        <v>kostka</v>
      </c>
      <c r="J94">
        <f>IF(piastek8[[#This Row],[Typ spalania]] = "kostka", piastek8[[#This Row],[mag koskta przed]]-$P$1, piastek8[[#This Row],[mag koskta przed]])</f>
        <v>6</v>
      </c>
      <c r="K94">
        <f>IF(piastek8[[#This Row],[Typ spalania]] = "orzech", piastek8[[#This Row],[mag orzech przed]]-$P$2, piastek8[[#This Row],[mag orzech przed]])</f>
        <v>254</v>
      </c>
      <c r="L94">
        <f>IF(piastek8[[#This Row],[Typ spalania]] = "mial", piastek8[[#This Row],[mag mial przed]]-$P$3, piastek8[[#This Row],[mag mial przed]])</f>
        <v>452</v>
      </c>
    </row>
    <row r="95" spans="1:12" x14ac:dyDescent="0.45">
      <c r="A95">
        <v>127</v>
      </c>
      <c r="B95">
        <v>58</v>
      </c>
      <c r="C95">
        <v>39</v>
      </c>
      <c r="D95">
        <f t="shared" si="1"/>
        <v>93</v>
      </c>
      <c r="E95" s="1">
        <v>42019</v>
      </c>
      <c r="F95">
        <f>J94+piastek8[[#This Row],[Ton kostak]]</f>
        <v>133</v>
      </c>
      <c r="G95">
        <f>K94+piastek8[[#This Row],[Ton orzech]]</f>
        <v>312</v>
      </c>
      <c r="H95">
        <f>L94+piastek8[[#This Row],[Ton mial]]</f>
        <v>491</v>
      </c>
      <c r="I95" t="str">
        <f>IF(piastek8[[#This Row],[mag koskta przed]] &lt; $P$1,IF(piastek8[[#This Row],[mag orzech przed]]&lt;$P$2, IF(piastek8[[#This Row],[mag mial przed]] &lt;$P$3, "-", "mial"), "orzech"),"kostka")</f>
        <v>orzech</v>
      </c>
      <c r="J95">
        <f>IF(piastek8[[#This Row],[Typ spalania]] = "kostka", piastek8[[#This Row],[mag koskta przed]]-$P$1, piastek8[[#This Row],[mag koskta przed]])</f>
        <v>133</v>
      </c>
      <c r="K95">
        <f>IF(piastek8[[#This Row],[Typ spalania]] = "orzech", piastek8[[#This Row],[mag orzech przed]]-$P$2, piastek8[[#This Row],[mag orzech przed]])</f>
        <v>52</v>
      </c>
      <c r="L95">
        <f>IF(piastek8[[#This Row],[Typ spalania]] = "mial", piastek8[[#This Row],[mag mial przed]]-$P$3, piastek8[[#This Row],[mag mial przed]])</f>
        <v>491</v>
      </c>
    </row>
    <row r="96" spans="1:12" x14ac:dyDescent="0.45">
      <c r="A96">
        <v>121</v>
      </c>
      <c r="B96">
        <v>175</v>
      </c>
      <c r="C96">
        <v>77</v>
      </c>
      <c r="D96">
        <f t="shared" si="1"/>
        <v>94</v>
      </c>
      <c r="E96" s="1">
        <v>42020</v>
      </c>
      <c r="F96">
        <f>J95+piastek8[[#This Row],[Ton kostak]]</f>
        <v>254</v>
      </c>
      <c r="G96">
        <f>K95+piastek8[[#This Row],[Ton orzech]]</f>
        <v>227</v>
      </c>
      <c r="H96">
        <f>L95+piastek8[[#This Row],[Ton mial]]</f>
        <v>568</v>
      </c>
      <c r="I96" t="str">
        <f>IF(piastek8[[#This Row],[mag koskta przed]] &lt; $P$1,IF(piastek8[[#This Row],[mag orzech przed]]&lt;$P$2, IF(piastek8[[#This Row],[mag mial przed]] &lt;$P$3, "-", "mial"), "orzech"),"kostka")</f>
        <v>kostka</v>
      </c>
      <c r="J96">
        <f>IF(piastek8[[#This Row],[Typ spalania]] = "kostka", piastek8[[#This Row],[mag koskta przed]]-$P$1, piastek8[[#This Row],[mag koskta przed]])</f>
        <v>54</v>
      </c>
      <c r="K96">
        <f>IF(piastek8[[#This Row],[Typ spalania]] = "orzech", piastek8[[#This Row],[mag orzech przed]]-$P$2, piastek8[[#This Row],[mag orzech przed]])</f>
        <v>227</v>
      </c>
      <c r="L96">
        <f>IF(piastek8[[#This Row],[Typ spalania]] = "mial", piastek8[[#This Row],[mag mial przed]]-$P$3, piastek8[[#This Row],[mag mial przed]])</f>
        <v>568</v>
      </c>
    </row>
    <row r="97" spans="1:12" x14ac:dyDescent="0.45">
      <c r="A97">
        <v>80</v>
      </c>
      <c r="B97">
        <v>101</v>
      </c>
      <c r="C97">
        <v>3</v>
      </c>
      <c r="D97">
        <f t="shared" si="1"/>
        <v>95</v>
      </c>
      <c r="E97" s="1">
        <v>42021</v>
      </c>
      <c r="F97">
        <f>J96+piastek8[[#This Row],[Ton kostak]]</f>
        <v>134</v>
      </c>
      <c r="G97">
        <f>K96+piastek8[[#This Row],[Ton orzech]]</f>
        <v>328</v>
      </c>
      <c r="H97">
        <f>L96+piastek8[[#This Row],[Ton mial]]</f>
        <v>571</v>
      </c>
      <c r="I97" t="str">
        <f>IF(piastek8[[#This Row],[mag koskta przed]] &lt; $P$1,IF(piastek8[[#This Row],[mag orzech przed]]&lt;$P$2, IF(piastek8[[#This Row],[mag mial przed]] &lt;$P$3, "-", "mial"), "orzech"),"kostka")</f>
        <v>orzech</v>
      </c>
      <c r="J97">
        <f>IF(piastek8[[#This Row],[Typ spalania]] = "kostka", piastek8[[#This Row],[mag koskta przed]]-$P$1, piastek8[[#This Row],[mag koskta przed]])</f>
        <v>134</v>
      </c>
      <c r="K97">
        <f>IF(piastek8[[#This Row],[Typ spalania]] = "orzech", piastek8[[#This Row],[mag orzech przed]]-$P$2, piastek8[[#This Row],[mag orzech przed]])</f>
        <v>68</v>
      </c>
      <c r="L97">
        <f>IF(piastek8[[#This Row],[Typ spalania]] = "mial", piastek8[[#This Row],[mag mial przed]]-$P$3, piastek8[[#This Row],[mag mial przed]])</f>
        <v>571</v>
      </c>
    </row>
    <row r="98" spans="1:12" x14ac:dyDescent="0.45">
      <c r="A98">
        <v>189</v>
      </c>
      <c r="B98">
        <v>161</v>
      </c>
      <c r="C98">
        <v>53</v>
      </c>
      <c r="D98">
        <f t="shared" si="1"/>
        <v>96</v>
      </c>
      <c r="E98" s="1">
        <v>42022</v>
      </c>
      <c r="F98">
        <f>J97+piastek8[[#This Row],[Ton kostak]]</f>
        <v>323</v>
      </c>
      <c r="G98">
        <f>K97+piastek8[[#This Row],[Ton orzech]]</f>
        <v>229</v>
      </c>
      <c r="H98">
        <f>L97+piastek8[[#This Row],[Ton mial]]</f>
        <v>624</v>
      </c>
      <c r="I98" t="str">
        <f>IF(piastek8[[#This Row],[mag koskta przed]] &lt; $P$1,IF(piastek8[[#This Row],[mag orzech przed]]&lt;$P$2, IF(piastek8[[#This Row],[mag mial przed]] &lt;$P$3, "-", "mial"), "orzech"),"kostka")</f>
        <v>kostka</v>
      </c>
      <c r="J98">
        <f>IF(piastek8[[#This Row],[Typ spalania]] = "kostka", piastek8[[#This Row],[mag koskta przed]]-$P$1, piastek8[[#This Row],[mag koskta przed]])</f>
        <v>123</v>
      </c>
      <c r="K98">
        <f>IF(piastek8[[#This Row],[Typ spalania]] = "orzech", piastek8[[#This Row],[mag orzech przed]]-$P$2, piastek8[[#This Row],[mag orzech przed]])</f>
        <v>229</v>
      </c>
      <c r="L98">
        <f>IF(piastek8[[#This Row],[Typ spalania]] = "mial", piastek8[[#This Row],[mag mial przed]]-$P$3, piastek8[[#This Row],[mag mial przed]])</f>
        <v>624</v>
      </c>
    </row>
    <row r="99" spans="1:12" x14ac:dyDescent="0.45">
      <c r="A99">
        <v>18</v>
      </c>
      <c r="B99">
        <v>61</v>
      </c>
      <c r="C99">
        <v>19</v>
      </c>
      <c r="D99">
        <f t="shared" si="1"/>
        <v>97</v>
      </c>
      <c r="E99" s="1">
        <v>42023</v>
      </c>
      <c r="F99">
        <f>J98+piastek8[[#This Row],[Ton kostak]]</f>
        <v>141</v>
      </c>
      <c r="G99">
        <f>K98+piastek8[[#This Row],[Ton orzech]]</f>
        <v>290</v>
      </c>
      <c r="H99">
        <f>L98+piastek8[[#This Row],[Ton mial]]</f>
        <v>643</v>
      </c>
      <c r="I99" t="str">
        <f>IF(piastek8[[#This Row],[mag koskta przed]] &lt; $P$1,IF(piastek8[[#This Row],[mag orzech przed]]&lt;$P$2, IF(piastek8[[#This Row],[mag mial przed]] &lt;$P$3, "-", "mial"), "orzech"),"kostka")</f>
        <v>orzech</v>
      </c>
      <c r="J99">
        <f>IF(piastek8[[#This Row],[Typ spalania]] = "kostka", piastek8[[#This Row],[mag koskta przed]]-$P$1, piastek8[[#This Row],[mag koskta przed]])</f>
        <v>141</v>
      </c>
      <c r="K99">
        <f>IF(piastek8[[#This Row],[Typ spalania]] = "orzech", piastek8[[#This Row],[mag orzech przed]]-$P$2, piastek8[[#This Row],[mag orzech przed]])</f>
        <v>30</v>
      </c>
      <c r="L99">
        <f>IF(piastek8[[#This Row],[Typ spalania]] = "mial", piastek8[[#This Row],[mag mial przed]]-$P$3, piastek8[[#This Row],[mag mial przed]])</f>
        <v>643</v>
      </c>
    </row>
    <row r="100" spans="1:12" x14ac:dyDescent="0.45">
      <c r="A100">
        <v>68</v>
      </c>
      <c r="B100">
        <v>127</v>
      </c>
      <c r="C100">
        <v>3</v>
      </c>
      <c r="D100">
        <f t="shared" si="1"/>
        <v>98</v>
      </c>
      <c r="E100" s="1">
        <v>42024</v>
      </c>
      <c r="F100">
        <f>J99+piastek8[[#This Row],[Ton kostak]]</f>
        <v>209</v>
      </c>
      <c r="G100">
        <f>K99+piastek8[[#This Row],[Ton orzech]]</f>
        <v>157</v>
      </c>
      <c r="H100">
        <f>L99+piastek8[[#This Row],[Ton mial]]</f>
        <v>646</v>
      </c>
      <c r="I100" t="str">
        <f>IF(piastek8[[#This Row],[mag koskta przed]] &lt; $P$1,IF(piastek8[[#This Row],[mag orzech przed]]&lt;$P$2, IF(piastek8[[#This Row],[mag mial przed]] &lt;$P$3, "-", "mial"), "orzech"),"kostka")</f>
        <v>kostka</v>
      </c>
      <c r="J100">
        <f>IF(piastek8[[#This Row],[Typ spalania]] = "kostka", piastek8[[#This Row],[mag koskta przed]]-$P$1, piastek8[[#This Row],[mag koskta przed]])</f>
        <v>9</v>
      </c>
      <c r="K100">
        <f>IF(piastek8[[#This Row],[Typ spalania]] = "orzech", piastek8[[#This Row],[mag orzech przed]]-$P$2, piastek8[[#This Row],[mag orzech przed]])</f>
        <v>157</v>
      </c>
      <c r="L100">
        <f>IF(piastek8[[#This Row],[Typ spalania]] = "mial", piastek8[[#This Row],[mag mial przed]]-$P$3, piastek8[[#This Row],[mag mial przed]])</f>
        <v>646</v>
      </c>
    </row>
    <row r="101" spans="1:12" x14ac:dyDescent="0.45">
      <c r="A101">
        <v>37</v>
      </c>
      <c r="B101">
        <v>112</v>
      </c>
      <c r="C101">
        <v>68</v>
      </c>
      <c r="D101">
        <f t="shared" si="1"/>
        <v>99</v>
      </c>
      <c r="E101" s="1">
        <v>42025</v>
      </c>
      <c r="F101">
        <f>J100+piastek8[[#This Row],[Ton kostak]]</f>
        <v>46</v>
      </c>
      <c r="G101">
        <f>K100+piastek8[[#This Row],[Ton orzech]]</f>
        <v>269</v>
      </c>
      <c r="H101">
        <f>L100+piastek8[[#This Row],[Ton mial]]</f>
        <v>714</v>
      </c>
      <c r="I101" t="str">
        <f>IF(piastek8[[#This Row],[mag koskta przed]] &lt; $P$1,IF(piastek8[[#This Row],[mag orzech przed]]&lt;$P$2, IF(piastek8[[#This Row],[mag mial przed]] &lt;$P$3, "-", "mial"), "orzech"),"kostka")</f>
        <v>orzech</v>
      </c>
      <c r="J101">
        <f>IF(piastek8[[#This Row],[Typ spalania]] = "kostka", piastek8[[#This Row],[mag koskta przed]]-$P$1, piastek8[[#This Row],[mag koskta przed]])</f>
        <v>46</v>
      </c>
      <c r="K101">
        <f>IF(piastek8[[#This Row],[Typ spalania]] = "orzech", piastek8[[#This Row],[mag orzech przed]]-$P$2, piastek8[[#This Row],[mag orzech przed]])</f>
        <v>9</v>
      </c>
      <c r="L101">
        <f>IF(piastek8[[#This Row],[Typ spalania]] = "mial", piastek8[[#This Row],[mag mial przed]]-$P$3, piastek8[[#This Row],[mag mial przed]])</f>
        <v>714</v>
      </c>
    </row>
    <row r="102" spans="1:12" x14ac:dyDescent="0.45">
      <c r="A102">
        <v>40</v>
      </c>
      <c r="B102">
        <v>140</v>
      </c>
      <c r="C102">
        <v>15</v>
      </c>
      <c r="D102">
        <f t="shared" si="1"/>
        <v>100</v>
      </c>
      <c r="E102" s="1">
        <v>42026</v>
      </c>
      <c r="F102">
        <f>J101+piastek8[[#This Row],[Ton kostak]]</f>
        <v>86</v>
      </c>
      <c r="G102">
        <f>K101+piastek8[[#This Row],[Ton orzech]]</f>
        <v>149</v>
      </c>
      <c r="H102">
        <f>L101+piastek8[[#This Row],[Ton mial]]</f>
        <v>729</v>
      </c>
      <c r="I102" t="str">
        <f>IF(piastek8[[#This Row],[mag koskta przed]] &lt; $P$1,IF(piastek8[[#This Row],[mag orzech przed]]&lt;$P$2, IF(piastek8[[#This Row],[mag mial przed]] &lt;$P$3, "-", "mial"), "orzech"),"kostka")</f>
        <v>mial</v>
      </c>
      <c r="J102">
        <f>IF(piastek8[[#This Row],[Typ spalania]] = "kostka", piastek8[[#This Row],[mag koskta przed]]-$P$1, piastek8[[#This Row],[mag koskta przed]])</f>
        <v>86</v>
      </c>
      <c r="K102">
        <f>IF(piastek8[[#This Row],[Typ spalania]] = "orzech", piastek8[[#This Row],[mag orzech przed]]-$P$2, piastek8[[#This Row],[mag orzech przed]])</f>
        <v>149</v>
      </c>
      <c r="L102">
        <f>IF(piastek8[[#This Row],[Typ spalania]] = "mial", piastek8[[#This Row],[mag mial przed]]-$P$3, piastek8[[#This Row],[mag mial przed]])</f>
        <v>409</v>
      </c>
    </row>
    <row r="103" spans="1:12" x14ac:dyDescent="0.45">
      <c r="A103">
        <v>189</v>
      </c>
      <c r="B103">
        <v>87</v>
      </c>
      <c r="C103">
        <v>64</v>
      </c>
      <c r="D103">
        <f t="shared" si="1"/>
        <v>101</v>
      </c>
      <c r="E103" s="1">
        <v>42027</v>
      </c>
      <c r="F103">
        <f>J102+piastek8[[#This Row],[Ton kostak]]</f>
        <v>275</v>
      </c>
      <c r="G103">
        <f>K102+piastek8[[#This Row],[Ton orzech]]</f>
        <v>236</v>
      </c>
      <c r="H103">
        <f>L102+piastek8[[#This Row],[Ton mial]]</f>
        <v>473</v>
      </c>
      <c r="I103" t="str">
        <f>IF(piastek8[[#This Row],[mag koskta przed]] &lt; $P$1,IF(piastek8[[#This Row],[mag orzech przed]]&lt;$P$2, IF(piastek8[[#This Row],[mag mial przed]] &lt;$P$3, "-", "mial"), "orzech"),"kostka")</f>
        <v>kostka</v>
      </c>
      <c r="J103">
        <f>IF(piastek8[[#This Row],[Typ spalania]] = "kostka", piastek8[[#This Row],[mag koskta przed]]-$P$1, piastek8[[#This Row],[mag koskta przed]])</f>
        <v>75</v>
      </c>
      <c r="K103">
        <f>IF(piastek8[[#This Row],[Typ spalania]] = "orzech", piastek8[[#This Row],[mag orzech przed]]-$P$2, piastek8[[#This Row],[mag orzech przed]])</f>
        <v>236</v>
      </c>
      <c r="L103">
        <f>IF(piastek8[[#This Row],[Typ spalania]] = "mial", piastek8[[#This Row],[mag mial przed]]-$P$3, piastek8[[#This Row],[mag mial przed]])</f>
        <v>473</v>
      </c>
    </row>
    <row r="104" spans="1:12" x14ac:dyDescent="0.45">
      <c r="A104">
        <v>145</v>
      </c>
      <c r="B104">
        <v>18</v>
      </c>
      <c r="C104">
        <v>1</v>
      </c>
      <c r="D104">
        <f t="shared" si="1"/>
        <v>102</v>
      </c>
      <c r="E104" s="1">
        <v>42028</v>
      </c>
      <c r="F104">
        <f>J103+piastek8[[#This Row],[Ton kostak]]</f>
        <v>220</v>
      </c>
      <c r="G104">
        <f>K103+piastek8[[#This Row],[Ton orzech]]</f>
        <v>254</v>
      </c>
      <c r="H104">
        <f>L103+piastek8[[#This Row],[Ton mial]]</f>
        <v>474</v>
      </c>
      <c r="I104" t="str">
        <f>IF(piastek8[[#This Row],[mag koskta przed]] &lt; $P$1,IF(piastek8[[#This Row],[mag orzech przed]]&lt;$P$2, IF(piastek8[[#This Row],[mag mial przed]] &lt;$P$3, "-", "mial"), "orzech"),"kostka")</f>
        <v>kostka</v>
      </c>
      <c r="J104">
        <f>IF(piastek8[[#This Row],[Typ spalania]] = "kostka", piastek8[[#This Row],[mag koskta przed]]-$P$1, piastek8[[#This Row],[mag koskta przed]])</f>
        <v>20</v>
      </c>
      <c r="K104">
        <f>IF(piastek8[[#This Row],[Typ spalania]] = "orzech", piastek8[[#This Row],[mag orzech przed]]-$P$2, piastek8[[#This Row],[mag orzech przed]])</f>
        <v>254</v>
      </c>
      <c r="L104">
        <f>IF(piastek8[[#This Row],[Typ spalania]] = "mial", piastek8[[#This Row],[mag mial przed]]-$P$3, piastek8[[#This Row],[mag mial przed]])</f>
        <v>474</v>
      </c>
    </row>
    <row r="105" spans="1:12" x14ac:dyDescent="0.45">
      <c r="A105">
        <v>148</v>
      </c>
      <c r="B105">
        <v>27</v>
      </c>
      <c r="C105">
        <v>13</v>
      </c>
      <c r="D105">
        <f t="shared" si="1"/>
        <v>103</v>
      </c>
      <c r="E105" s="1">
        <v>42029</v>
      </c>
      <c r="F105">
        <f>J104+piastek8[[#This Row],[Ton kostak]]</f>
        <v>168</v>
      </c>
      <c r="G105">
        <f>K104+piastek8[[#This Row],[Ton orzech]]</f>
        <v>281</v>
      </c>
      <c r="H105">
        <f>L104+piastek8[[#This Row],[Ton mial]]</f>
        <v>487</v>
      </c>
      <c r="I105" t="str">
        <f>IF(piastek8[[#This Row],[mag koskta przed]] &lt; $P$1,IF(piastek8[[#This Row],[mag orzech przed]]&lt;$P$2, IF(piastek8[[#This Row],[mag mial przed]] &lt;$P$3, "-", "mial"), "orzech"),"kostka")</f>
        <v>orzech</v>
      </c>
      <c r="J105">
        <f>IF(piastek8[[#This Row],[Typ spalania]] = "kostka", piastek8[[#This Row],[mag koskta przed]]-$P$1, piastek8[[#This Row],[mag koskta przed]])</f>
        <v>168</v>
      </c>
      <c r="K105">
        <f>IF(piastek8[[#This Row],[Typ spalania]] = "orzech", piastek8[[#This Row],[mag orzech przed]]-$P$2, piastek8[[#This Row],[mag orzech przed]])</f>
        <v>21</v>
      </c>
      <c r="L105">
        <f>IF(piastek8[[#This Row],[Typ spalania]] = "mial", piastek8[[#This Row],[mag mial przed]]-$P$3, piastek8[[#This Row],[mag mial przed]])</f>
        <v>487</v>
      </c>
    </row>
    <row r="106" spans="1:12" x14ac:dyDescent="0.45">
      <c r="A106">
        <v>127</v>
      </c>
      <c r="B106">
        <v>161</v>
      </c>
      <c r="C106">
        <v>31</v>
      </c>
      <c r="D106">
        <f t="shared" si="1"/>
        <v>104</v>
      </c>
      <c r="E106" s="1">
        <v>42030</v>
      </c>
      <c r="F106">
        <f>J105+piastek8[[#This Row],[Ton kostak]]</f>
        <v>295</v>
      </c>
      <c r="G106">
        <f>K105+piastek8[[#This Row],[Ton orzech]]</f>
        <v>182</v>
      </c>
      <c r="H106">
        <f>L105+piastek8[[#This Row],[Ton mial]]</f>
        <v>518</v>
      </c>
      <c r="I106" t="str">
        <f>IF(piastek8[[#This Row],[mag koskta przed]] &lt; $P$1,IF(piastek8[[#This Row],[mag orzech przed]]&lt;$P$2, IF(piastek8[[#This Row],[mag mial przed]] &lt;$P$3, "-", "mial"), "orzech"),"kostka")</f>
        <v>kostka</v>
      </c>
      <c r="J106">
        <f>IF(piastek8[[#This Row],[Typ spalania]] = "kostka", piastek8[[#This Row],[mag koskta przed]]-$P$1, piastek8[[#This Row],[mag koskta przed]])</f>
        <v>95</v>
      </c>
      <c r="K106">
        <f>IF(piastek8[[#This Row],[Typ spalania]] = "orzech", piastek8[[#This Row],[mag orzech przed]]-$P$2, piastek8[[#This Row],[mag orzech przed]])</f>
        <v>182</v>
      </c>
      <c r="L106">
        <f>IF(piastek8[[#This Row],[Typ spalania]] = "mial", piastek8[[#This Row],[mag mial przed]]-$P$3, piastek8[[#This Row],[mag mial przed]])</f>
        <v>518</v>
      </c>
    </row>
    <row r="107" spans="1:12" x14ac:dyDescent="0.45">
      <c r="A107">
        <v>131</v>
      </c>
      <c r="B107">
        <v>1</v>
      </c>
      <c r="C107">
        <v>98</v>
      </c>
      <c r="D107">
        <f t="shared" si="1"/>
        <v>105</v>
      </c>
      <c r="E107" s="1">
        <v>42031</v>
      </c>
      <c r="F107">
        <f>J106+piastek8[[#This Row],[Ton kostak]]</f>
        <v>226</v>
      </c>
      <c r="G107">
        <f>K106+piastek8[[#This Row],[Ton orzech]]</f>
        <v>183</v>
      </c>
      <c r="H107">
        <f>L106+piastek8[[#This Row],[Ton mial]]</f>
        <v>616</v>
      </c>
      <c r="I107" t="str">
        <f>IF(piastek8[[#This Row],[mag koskta przed]] &lt; $P$1,IF(piastek8[[#This Row],[mag orzech przed]]&lt;$P$2, IF(piastek8[[#This Row],[mag mial przed]] &lt;$P$3, "-", "mial"), "orzech"),"kostka")</f>
        <v>kostka</v>
      </c>
      <c r="J107">
        <f>IF(piastek8[[#This Row],[Typ spalania]] = "kostka", piastek8[[#This Row],[mag koskta przed]]-$P$1, piastek8[[#This Row],[mag koskta przed]])</f>
        <v>26</v>
      </c>
      <c r="K107">
        <f>IF(piastek8[[#This Row],[Typ spalania]] = "orzech", piastek8[[#This Row],[mag orzech przed]]-$P$2, piastek8[[#This Row],[mag orzech przed]])</f>
        <v>183</v>
      </c>
      <c r="L107">
        <f>IF(piastek8[[#This Row],[Typ spalania]] = "mial", piastek8[[#This Row],[mag mial przed]]-$P$3, piastek8[[#This Row],[mag mial przed]])</f>
        <v>616</v>
      </c>
    </row>
    <row r="108" spans="1:12" x14ac:dyDescent="0.45">
      <c r="A108">
        <v>142</v>
      </c>
      <c r="B108">
        <v>131</v>
      </c>
      <c r="C108">
        <v>62</v>
      </c>
      <c r="D108">
        <f t="shared" si="1"/>
        <v>106</v>
      </c>
      <c r="E108" s="1">
        <v>42032</v>
      </c>
      <c r="F108">
        <f>J107+piastek8[[#This Row],[Ton kostak]]</f>
        <v>168</v>
      </c>
      <c r="G108">
        <f>K107+piastek8[[#This Row],[Ton orzech]]</f>
        <v>314</v>
      </c>
      <c r="H108">
        <f>L107+piastek8[[#This Row],[Ton mial]]</f>
        <v>678</v>
      </c>
      <c r="I108" t="str">
        <f>IF(piastek8[[#This Row],[mag koskta przed]] &lt; $P$1,IF(piastek8[[#This Row],[mag orzech przed]]&lt;$P$2, IF(piastek8[[#This Row],[mag mial przed]] &lt;$P$3, "-", "mial"), "orzech"),"kostka")</f>
        <v>orzech</v>
      </c>
      <c r="J108">
        <f>IF(piastek8[[#This Row],[Typ spalania]] = "kostka", piastek8[[#This Row],[mag koskta przed]]-$P$1, piastek8[[#This Row],[mag koskta przed]])</f>
        <v>168</v>
      </c>
      <c r="K108">
        <f>IF(piastek8[[#This Row],[Typ spalania]] = "orzech", piastek8[[#This Row],[mag orzech przed]]-$P$2, piastek8[[#This Row],[mag orzech przed]])</f>
        <v>54</v>
      </c>
      <c r="L108">
        <f>IF(piastek8[[#This Row],[Typ spalania]] = "mial", piastek8[[#This Row],[mag mial przed]]-$P$3, piastek8[[#This Row],[mag mial przed]])</f>
        <v>678</v>
      </c>
    </row>
    <row r="109" spans="1:12" x14ac:dyDescent="0.45">
      <c r="A109">
        <v>121</v>
      </c>
      <c r="B109">
        <v>150</v>
      </c>
      <c r="C109">
        <v>25</v>
      </c>
      <c r="D109">
        <f t="shared" si="1"/>
        <v>107</v>
      </c>
      <c r="E109" s="1">
        <v>42033</v>
      </c>
      <c r="F109">
        <f>J108+piastek8[[#This Row],[Ton kostak]]</f>
        <v>289</v>
      </c>
      <c r="G109">
        <f>K108+piastek8[[#This Row],[Ton orzech]]</f>
        <v>204</v>
      </c>
      <c r="H109">
        <f>L108+piastek8[[#This Row],[Ton mial]]</f>
        <v>703</v>
      </c>
      <c r="I109" t="str">
        <f>IF(piastek8[[#This Row],[mag koskta przed]] &lt; $P$1,IF(piastek8[[#This Row],[mag orzech przed]]&lt;$P$2, IF(piastek8[[#This Row],[mag mial przed]] &lt;$P$3, "-", "mial"), "orzech"),"kostka")</f>
        <v>kostka</v>
      </c>
      <c r="J109">
        <f>IF(piastek8[[#This Row],[Typ spalania]] = "kostka", piastek8[[#This Row],[mag koskta przed]]-$P$1, piastek8[[#This Row],[mag koskta przed]])</f>
        <v>89</v>
      </c>
      <c r="K109">
        <f>IF(piastek8[[#This Row],[Typ spalania]] = "orzech", piastek8[[#This Row],[mag orzech przed]]-$P$2, piastek8[[#This Row],[mag orzech przed]])</f>
        <v>204</v>
      </c>
      <c r="L109">
        <f>IF(piastek8[[#This Row],[Typ spalania]] = "mial", piastek8[[#This Row],[mag mial przed]]-$P$3, piastek8[[#This Row],[mag mial przed]])</f>
        <v>703</v>
      </c>
    </row>
    <row r="110" spans="1:12" x14ac:dyDescent="0.45">
      <c r="A110">
        <v>33</v>
      </c>
      <c r="B110">
        <v>113</v>
      </c>
      <c r="C110">
        <v>62</v>
      </c>
      <c r="D110">
        <f t="shared" si="1"/>
        <v>108</v>
      </c>
      <c r="E110" s="1">
        <v>42034</v>
      </c>
      <c r="F110">
        <f>J109+piastek8[[#This Row],[Ton kostak]]</f>
        <v>122</v>
      </c>
      <c r="G110">
        <f>K109+piastek8[[#This Row],[Ton orzech]]</f>
        <v>317</v>
      </c>
      <c r="H110">
        <f>L109+piastek8[[#This Row],[Ton mial]]</f>
        <v>765</v>
      </c>
      <c r="I110" t="str">
        <f>IF(piastek8[[#This Row],[mag koskta przed]] &lt; $P$1,IF(piastek8[[#This Row],[mag orzech przed]]&lt;$P$2, IF(piastek8[[#This Row],[mag mial przed]] &lt;$P$3, "-", "mial"), "orzech"),"kostka")</f>
        <v>orzech</v>
      </c>
      <c r="J110">
        <f>IF(piastek8[[#This Row],[Typ spalania]] = "kostka", piastek8[[#This Row],[mag koskta przed]]-$P$1, piastek8[[#This Row],[mag koskta przed]])</f>
        <v>122</v>
      </c>
      <c r="K110">
        <f>IF(piastek8[[#This Row],[Typ spalania]] = "orzech", piastek8[[#This Row],[mag orzech przed]]-$P$2, piastek8[[#This Row],[mag orzech przed]])</f>
        <v>57</v>
      </c>
      <c r="L110">
        <f>IF(piastek8[[#This Row],[Typ spalania]] = "mial", piastek8[[#This Row],[mag mial przed]]-$P$3, piastek8[[#This Row],[mag mial przed]])</f>
        <v>765</v>
      </c>
    </row>
    <row r="111" spans="1:12" x14ac:dyDescent="0.45">
      <c r="A111">
        <v>142</v>
      </c>
      <c r="B111">
        <v>44</v>
      </c>
      <c r="C111">
        <v>92</v>
      </c>
      <c r="D111">
        <f t="shared" si="1"/>
        <v>109</v>
      </c>
      <c r="E111" s="1">
        <v>42035</v>
      </c>
      <c r="F111">
        <f>J110+piastek8[[#This Row],[Ton kostak]]</f>
        <v>264</v>
      </c>
      <c r="G111">
        <f>K110+piastek8[[#This Row],[Ton orzech]]</f>
        <v>101</v>
      </c>
      <c r="H111">
        <f>L110+piastek8[[#This Row],[Ton mial]]</f>
        <v>857</v>
      </c>
      <c r="I111" t="str">
        <f>IF(piastek8[[#This Row],[mag koskta przed]] &lt; $P$1,IF(piastek8[[#This Row],[mag orzech przed]]&lt;$P$2, IF(piastek8[[#This Row],[mag mial przed]] &lt;$P$3, "-", "mial"), "orzech"),"kostka")</f>
        <v>kostka</v>
      </c>
      <c r="J111">
        <f>IF(piastek8[[#This Row],[Typ spalania]] = "kostka", piastek8[[#This Row],[mag koskta przed]]-$P$1, piastek8[[#This Row],[mag koskta przed]])</f>
        <v>64</v>
      </c>
      <c r="K111">
        <f>IF(piastek8[[#This Row],[Typ spalania]] = "orzech", piastek8[[#This Row],[mag orzech przed]]-$P$2, piastek8[[#This Row],[mag orzech przed]])</f>
        <v>101</v>
      </c>
      <c r="L111">
        <f>IF(piastek8[[#This Row],[Typ spalania]] = "mial", piastek8[[#This Row],[mag mial przed]]-$P$3, piastek8[[#This Row],[mag mial przed]])</f>
        <v>857</v>
      </c>
    </row>
    <row r="112" spans="1:12" x14ac:dyDescent="0.45">
      <c r="A112">
        <v>119</v>
      </c>
      <c r="B112">
        <v>167</v>
      </c>
      <c r="C112">
        <v>64</v>
      </c>
      <c r="D112">
        <f t="shared" si="1"/>
        <v>110</v>
      </c>
      <c r="E112" s="1">
        <v>42036</v>
      </c>
      <c r="F112">
        <f>J111+piastek8[[#This Row],[Ton kostak]]</f>
        <v>183</v>
      </c>
      <c r="G112">
        <f>K111+piastek8[[#This Row],[Ton orzech]]</f>
        <v>268</v>
      </c>
      <c r="H112">
        <f>L111+piastek8[[#This Row],[Ton mial]]</f>
        <v>921</v>
      </c>
      <c r="I112" t="str">
        <f>IF(piastek8[[#This Row],[mag koskta przed]] &lt; $P$1,IF(piastek8[[#This Row],[mag orzech przed]]&lt;$P$2, IF(piastek8[[#This Row],[mag mial przed]] &lt;$P$3, "-", "mial"), "orzech"),"kostka")</f>
        <v>orzech</v>
      </c>
      <c r="J112">
        <f>IF(piastek8[[#This Row],[Typ spalania]] = "kostka", piastek8[[#This Row],[mag koskta przed]]-$P$1, piastek8[[#This Row],[mag koskta przed]])</f>
        <v>183</v>
      </c>
      <c r="K112">
        <f>IF(piastek8[[#This Row],[Typ spalania]] = "orzech", piastek8[[#This Row],[mag orzech przed]]-$P$2, piastek8[[#This Row],[mag orzech przed]])</f>
        <v>8</v>
      </c>
      <c r="L112">
        <f>IF(piastek8[[#This Row],[Typ spalania]] = "mial", piastek8[[#This Row],[mag mial przed]]-$P$3, piastek8[[#This Row],[mag mial przed]])</f>
        <v>921</v>
      </c>
    </row>
    <row r="113" spans="1:12" x14ac:dyDescent="0.45">
      <c r="A113">
        <v>54</v>
      </c>
      <c r="B113">
        <v>109</v>
      </c>
      <c r="C113">
        <v>65</v>
      </c>
      <c r="D113">
        <f t="shared" si="1"/>
        <v>111</v>
      </c>
      <c r="E113" s="1">
        <v>42037</v>
      </c>
      <c r="F113">
        <f>J112+piastek8[[#This Row],[Ton kostak]]</f>
        <v>237</v>
      </c>
      <c r="G113">
        <f>K112+piastek8[[#This Row],[Ton orzech]]</f>
        <v>117</v>
      </c>
      <c r="H113">
        <f>L112+piastek8[[#This Row],[Ton mial]]</f>
        <v>986</v>
      </c>
      <c r="I113" t="str">
        <f>IF(piastek8[[#This Row],[mag koskta przed]] &lt; $P$1,IF(piastek8[[#This Row],[mag orzech przed]]&lt;$P$2, IF(piastek8[[#This Row],[mag mial przed]] &lt;$P$3, "-", "mial"), "orzech"),"kostka")</f>
        <v>kostka</v>
      </c>
      <c r="J113">
        <f>IF(piastek8[[#This Row],[Typ spalania]] = "kostka", piastek8[[#This Row],[mag koskta przed]]-$P$1, piastek8[[#This Row],[mag koskta przed]])</f>
        <v>37</v>
      </c>
      <c r="K113">
        <f>IF(piastek8[[#This Row],[Typ spalania]] = "orzech", piastek8[[#This Row],[mag orzech przed]]-$P$2, piastek8[[#This Row],[mag orzech przed]])</f>
        <v>117</v>
      </c>
      <c r="L113">
        <f>IF(piastek8[[#This Row],[Typ spalania]] = "mial", piastek8[[#This Row],[mag mial przed]]-$P$3, piastek8[[#This Row],[mag mial przed]])</f>
        <v>986</v>
      </c>
    </row>
    <row r="114" spans="1:12" x14ac:dyDescent="0.45">
      <c r="A114">
        <v>53</v>
      </c>
      <c r="B114">
        <v>94</v>
      </c>
      <c r="C114">
        <v>43</v>
      </c>
      <c r="D114">
        <f t="shared" si="1"/>
        <v>112</v>
      </c>
      <c r="E114" s="1">
        <v>42038</v>
      </c>
      <c r="F114">
        <f>J113+piastek8[[#This Row],[Ton kostak]]</f>
        <v>90</v>
      </c>
      <c r="G114">
        <f>K113+piastek8[[#This Row],[Ton orzech]]</f>
        <v>211</v>
      </c>
      <c r="H114">
        <f>L113+piastek8[[#This Row],[Ton mial]]</f>
        <v>1029</v>
      </c>
      <c r="I114" t="str">
        <f>IF(piastek8[[#This Row],[mag koskta przed]] &lt; $P$1,IF(piastek8[[#This Row],[mag orzech przed]]&lt;$P$2, IF(piastek8[[#This Row],[mag mial przed]] &lt;$P$3, "-", "mial"), "orzech"),"kostka")</f>
        <v>mial</v>
      </c>
      <c r="J114">
        <f>IF(piastek8[[#This Row],[Typ spalania]] = "kostka", piastek8[[#This Row],[mag koskta przed]]-$P$1, piastek8[[#This Row],[mag koskta przed]])</f>
        <v>90</v>
      </c>
      <c r="K114">
        <f>IF(piastek8[[#This Row],[Typ spalania]] = "orzech", piastek8[[#This Row],[mag orzech przed]]-$P$2, piastek8[[#This Row],[mag orzech przed]])</f>
        <v>211</v>
      </c>
      <c r="L114">
        <f>IF(piastek8[[#This Row],[Typ spalania]] = "mial", piastek8[[#This Row],[mag mial przed]]-$P$3, piastek8[[#This Row],[mag mial przed]])</f>
        <v>709</v>
      </c>
    </row>
    <row r="115" spans="1:12" x14ac:dyDescent="0.45">
      <c r="A115">
        <v>165</v>
      </c>
      <c r="B115">
        <v>101</v>
      </c>
      <c r="C115">
        <v>8</v>
      </c>
      <c r="D115">
        <f t="shared" si="1"/>
        <v>113</v>
      </c>
      <c r="E115" s="1">
        <v>42039</v>
      </c>
      <c r="F115">
        <f>J114+piastek8[[#This Row],[Ton kostak]]</f>
        <v>255</v>
      </c>
      <c r="G115">
        <f>K114+piastek8[[#This Row],[Ton orzech]]</f>
        <v>312</v>
      </c>
      <c r="H115">
        <f>L114+piastek8[[#This Row],[Ton mial]]</f>
        <v>717</v>
      </c>
      <c r="I115" t="str">
        <f>IF(piastek8[[#This Row],[mag koskta przed]] &lt; $P$1,IF(piastek8[[#This Row],[mag orzech przed]]&lt;$P$2, IF(piastek8[[#This Row],[mag mial przed]] &lt;$P$3, "-", "mial"), "orzech"),"kostka")</f>
        <v>kostka</v>
      </c>
      <c r="J115">
        <f>IF(piastek8[[#This Row],[Typ spalania]] = "kostka", piastek8[[#This Row],[mag koskta przed]]-$P$1, piastek8[[#This Row],[mag koskta przed]])</f>
        <v>55</v>
      </c>
      <c r="K115">
        <f>IF(piastek8[[#This Row],[Typ spalania]] = "orzech", piastek8[[#This Row],[mag orzech przed]]-$P$2, piastek8[[#This Row],[mag orzech przed]])</f>
        <v>312</v>
      </c>
      <c r="L115">
        <f>IF(piastek8[[#This Row],[Typ spalania]] = "mial", piastek8[[#This Row],[mag mial przed]]-$P$3, piastek8[[#This Row],[mag mial przed]])</f>
        <v>717</v>
      </c>
    </row>
    <row r="116" spans="1:12" x14ac:dyDescent="0.45">
      <c r="A116">
        <v>159</v>
      </c>
      <c r="B116">
        <v>68</v>
      </c>
      <c r="C116">
        <v>96</v>
      </c>
      <c r="D116">
        <f t="shared" si="1"/>
        <v>114</v>
      </c>
      <c r="E116" s="1">
        <v>42040</v>
      </c>
      <c r="F116">
        <f>J115+piastek8[[#This Row],[Ton kostak]]</f>
        <v>214</v>
      </c>
      <c r="G116">
        <f>K115+piastek8[[#This Row],[Ton orzech]]</f>
        <v>380</v>
      </c>
      <c r="H116">
        <f>L115+piastek8[[#This Row],[Ton mial]]</f>
        <v>813</v>
      </c>
      <c r="I116" t="str">
        <f>IF(piastek8[[#This Row],[mag koskta przed]] &lt; $P$1,IF(piastek8[[#This Row],[mag orzech przed]]&lt;$P$2, IF(piastek8[[#This Row],[mag mial przed]] &lt;$P$3, "-", "mial"), "orzech"),"kostka")</f>
        <v>kostka</v>
      </c>
      <c r="J116">
        <f>IF(piastek8[[#This Row],[Typ spalania]] = "kostka", piastek8[[#This Row],[mag koskta przed]]-$P$1, piastek8[[#This Row],[mag koskta przed]])</f>
        <v>14</v>
      </c>
      <c r="K116">
        <f>IF(piastek8[[#This Row],[Typ spalania]] = "orzech", piastek8[[#This Row],[mag orzech przed]]-$P$2, piastek8[[#This Row],[mag orzech przed]])</f>
        <v>380</v>
      </c>
      <c r="L116">
        <f>IF(piastek8[[#This Row],[Typ spalania]] = "mial", piastek8[[#This Row],[mag mial przed]]-$P$3, piastek8[[#This Row],[mag mial przed]])</f>
        <v>813</v>
      </c>
    </row>
    <row r="117" spans="1:12" x14ac:dyDescent="0.45">
      <c r="A117">
        <v>79</v>
      </c>
      <c r="B117">
        <v>119</v>
      </c>
      <c r="C117">
        <v>35</v>
      </c>
      <c r="D117">
        <f t="shared" si="1"/>
        <v>115</v>
      </c>
      <c r="E117" s="1">
        <v>42041</v>
      </c>
      <c r="F117">
        <f>J116+piastek8[[#This Row],[Ton kostak]]</f>
        <v>93</v>
      </c>
      <c r="G117">
        <f>K116+piastek8[[#This Row],[Ton orzech]]</f>
        <v>499</v>
      </c>
      <c r="H117">
        <f>L116+piastek8[[#This Row],[Ton mial]]</f>
        <v>848</v>
      </c>
      <c r="I117" t="str">
        <f>IF(piastek8[[#This Row],[mag koskta przed]] &lt; $P$1,IF(piastek8[[#This Row],[mag orzech przed]]&lt;$P$2, IF(piastek8[[#This Row],[mag mial przed]] &lt;$P$3, "-", "mial"), "orzech"),"kostka")</f>
        <v>orzech</v>
      </c>
      <c r="J117">
        <f>IF(piastek8[[#This Row],[Typ spalania]] = "kostka", piastek8[[#This Row],[mag koskta przed]]-$P$1, piastek8[[#This Row],[mag koskta przed]])</f>
        <v>93</v>
      </c>
      <c r="K117">
        <f>IF(piastek8[[#This Row],[Typ spalania]] = "orzech", piastek8[[#This Row],[mag orzech przed]]-$P$2, piastek8[[#This Row],[mag orzech przed]])</f>
        <v>239</v>
      </c>
      <c r="L117">
        <f>IF(piastek8[[#This Row],[Typ spalania]] = "mial", piastek8[[#This Row],[mag mial przed]]-$P$3, piastek8[[#This Row],[mag mial przed]])</f>
        <v>848</v>
      </c>
    </row>
    <row r="118" spans="1:12" x14ac:dyDescent="0.45">
      <c r="A118">
        <v>128</v>
      </c>
      <c r="B118">
        <v>148</v>
      </c>
      <c r="C118">
        <v>77</v>
      </c>
      <c r="D118">
        <f t="shared" si="1"/>
        <v>116</v>
      </c>
      <c r="E118" s="1">
        <v>42042</v>
      </c>
      <c r="F118">
        <f>J117+piastek8[[#This Row],[Ton kostak]]</f>
        <v>221</v>
      </c>
      <c r="G118">
        <f>K117+piastek8[[#This Row],[Ton orzech]]</f>
        <v>387</v>
      </c>
      <c r="H118">
        <f>L117+piastek8[[#This Row],[Ton mial]]</f>
        <v>925</v>
      </c>
      <c r="I118" t="str">
        <f>IF(piastek8[[#This Row],[mag koskta przed]] &lt; $P$1,IF(piastek8[[#This Row],[mag orzech przed]]&lt;$P$2, IF(piastek8[[#This Row],[mag mial przed]] &lt;$P$3, "-", "mial"), "orzech"),"kostka")</f>
        <v>kostka</v>
      </c>
      <c r="J118">
        <f>IF(piastek8[[#This Row],[Typ spalania]] = "kostka", piastek8[[#This Row],[mag koskta przed]]-$P$1, piastek8[[#This Row],[mag koskta przed]])</f>
        <v>21</v>
      </c>
      <c r="K118">
        <f>IF(piastek8[[#This Row],[Typ spalania]] = "orzech", piastek8[[#This Row],[mag orzech przed]]-$P$2, piastek8[[#This Row],[mag orzech przed]])</f>
        <v>387</v>
      </c>
      <c r="L118">
        <f>IF(piastek8[[#This Row],[Typ spalania]] = "mial", piastek8[[#This Row],[mag mial przed]]-$P$3, piastek8[[#This Row],[mag mial przed]])</f>
        <v>925</v>
      </c>
    </row>
    <row r="119" spans="1:12" x14ac:dyDescent="0.45">
      <c r="A119">
        <v>195</v>
      </c>
      <c r="B119">
        <v>39</v>
      </c>
      <c r="C119">
        <v>77</v>
      </c>
      <c r="D119">
        <f t="shared" si="1"/>
        <v>117</v>
      </c>
      <c r="E119" s="1">
        <v>42043</v>
      </c>
      <c r="F119">
        <f>J118+piastek8[[#This Row],[Ton kostak]]</f>
        <v>216</v>
      </c>
      <c r="G119">
        <f>K118+piastek8[[#This Row],[Ton orzech]]</f>
        <v>426</v>
      </c>
      <c r="H119">
        <f>L118+piastek8[[#This Row],[Ton mial]]</f>
        <v>1002</v>
      </c>
      <c r="I119" t="str">
        <f>IF(piastek8[[#This Row],[mag koskta przed]] &lt; $P$1,IF(piastek8[[#This Row],[mag orzech przed]]&lt;$P$2, IF(piastek8[[#This Row],[mag mial przed]] &lt;$P$3, "-", "mial"), "orzech"),"kostka")</f>
        <v>kostka</v>
      </c>
      <c r="J119">
        <f>IF(piastek8[[#This Row],[Typ spalania]] = "kostka", piastek8[[#This Row],[mag koskta przed]]-$P$1, piastek8[[#This Row],[mag koskta przed]])</f>
        <v>16</v>
      </c>
      <c r="K119">
        <f>IF(piastek8[[#This Row],[Typ spalania]] = "orzech", piastek8[[#This Row],[mag orzech przed]]-$P$2, piastek8[[#This Row],[mag orzech przed]])</f>
        <v>426</v>
      </c>
      <c r="L119">
        <f>IF(piastek8[[#This Row],[Typ spalania]] = "mial", piastek8[[#This Row],[mag mial przed]]-$P$3, piastek8[[#This Row],[mag mial przed]])</f>
        <v>1002</v>
      </c>
    </row>
    <row r="120" spans="1:12" x14ac:dyDescent="0.45">
      <c r="A120">
        <v>87</v>
      </c>
      <c r="B120">
        <v>8</v>
      </c>
      <c r="C120">
        <v>17</v>
      </c>
      <c r="D120">
        <f t="shared" si="1"/>
        <v>118</v>
      </c>
      <c r="E120" s="1">
        <v>42044</v>
      </c>
      <c r="F120">
        <f>J119+piastek8[[#This Row],[Ton kostak]]</f>
        <v>103</v>
      </c>
      <c r="G120">
        <f>K119+piastek8[[#This Row],[Ton orzech]]</f>
        <v>434</v>
      </c>
      <c r="H120">
        <f>L119+piastek8[[#This Row],[Ton mial]]</f>
        <v>1019</v>
      </c>
      <c r="I120" t="str">
        <f>IF(piastek8[[#This Row],[mag koskta przed]] &lt; $P$1,IF(piastek8[[#This Row],[mag orzech przed]]&lt;$P$2, IF(piastek8[[#This Row],[mag mial przed]] &lt;$P$3, "-", "mial"), "orzech"),"kostka")</f>
        <v>orzech</v>
      </c>
      <c r="J120">
        <f>IF(piastek8[[#This Row],[Typ spalania]] = "kostka", piastek8[[#This Row],[mag koskta przed]]-$P$1, piastek8[[#This Row],[mag koskta przed]])</f>
        <v>103</v>
      </c>
      <c r="K120">
        <f>IF(piastek8[[#This Row],[Typ spalania]] = "orzech", piastek8[[#This Row],[mag orzech przed]]-$P$2, piastek8[[#This Row],[mag orzech przed]])</f>
        <v>174</v>
      </c>
      <c r="L120">
        <f>IF(piastek8[[#This Row],[Typ spalania]] = "mial", piastek8[[#This Row],[mag mial przed]]-$P$3, piastek8[[#This Row],[mag mial przed]])</f>
        <v>1019</v>
      </c>
    </row>
    <row r="121" spans="1:12" x14ac:dyDescent="0.45">
      <c r="A121">
        <v>114</v>
      </c>
      <c r="B121">
        <v>124</v>
      </c>
      <c r="C121">
        <v>94</v>
      </c>
      <c r="D121">
        <f t="shared" si="1"/>
        <v>119</v>
      </c>
      <c r="E121" s="1">
        <v>42045</v>
      </c>
      <c r="F121">
        <f>J120+piastek8[[#This Row],[Ton kostak]]</f>
        <v>217</v>
      </c>
      <c r="G121">
        <f>K120+piastek8[[#This Row],[Ton orzech]]</f>
        <v>298</v>
      </c>
      <c r="H121">
        <f>L120+piastek8[[#This Row],[Ton mial]]</f>
        <v>1113</v>
      </c>
      <c r="I121" t="str">
        <f>IF(piastek8[[#This Row],[mag koskta przed]] &lt; $P$1,IF(piastek8[[#This Row],[mag orzech przed]]&lt;$P$2, IF(piastek8[[#This Row],[mag mial przed]] &lt;$P$3, "-", "mial"), "orzech"),"kostka")</f>
        <v>kostka</v>
      </c>
      <c r="J121">
        <f>IF(piastek8[[#This Row],[Typ spalania]] = "kostka", piastek8[[#This Row],[mag koskta przed]]-$P$1, piastek8[[#This Row],[mag koskta przed]])</f>
        <v>17</v>
      </c>
      <c r="K121">
        <f>IF(piastek8[[#This Row],[Typ spalania]] = "orzech", piastek8[[#This Row],[mag orzech przed]]-$P$2, piastek8[[#This Row],[mag orzech przed]])</f>
        <v>298</v>
      </c>
      <c r="L121">
        <f>IF(piastek8[[#This Row],[Typ spalania]] = "mial", piastek8[[#This Row],[mag mial przed]]-$P$3, piastek8[[#This Row],[mag mial przed]])</f>
        <v>1113</v>
      </c>
    </row>
    <row r="122" spans="1:12" x14ac:dyDescent="0.45">
      <c r="A122">
        <v>126</v>
      </c>
      <c r="B122">
        <v>122</v>
      </c>
      <c r="C122">
        <v>39</v>
      </c>
      <c r="D122">
        <f t="shared" si="1"/>
        <v>120</v>
      </c>
      <c r="E122" s="1">
        <v>42046</v>
      </c>
      <c r="F122">
        <f>J121+piastek8[[#This Row],[Ton kostak]]</f>
        <v>143</v>
      </c>
      <c r="G122">
        <f>K121+piastek8[[#This Row],[Ton orzech]]</f>
        <v>420</v>
      </c>
      <c r="H122">
        <f>L121+piastek8[[#This Row],[Ton mial]]</f>
        <v>1152</v>
      </c>
      <c r="I122" t="str">
        <f>IF(piastek8[[#This Row],[mag koskta przed]] &lt; $P$1,IF(piastek8[[#This Row],[mag orzech przed]]&lt;$P$2, IF(piastek8[[#This Row],[mag mial przed]] &lt;$P$3, "-", "mial"), "orzech"),"kostka")</f>
        <v>orzech</v>
      </c>
      <c r="J122">
        <f>IF(piastek8[[#This Row],[Typ spalania]] = "kostka", piastek8[[#This Row],[mag koskta przed]]-$P$1, piastek8[[#This Row],[mag koskta przed]])</f>
        <v>143</v>
      </c>
      <c r="K122">
        <f>IF(piastek8[[#This Row],[Typ spalania]] = "orzech", piastek8[[#This Row],[mag orzech przed]]-$P$2, piastek8[[#This Row],[mag orzech przed]])</f>
        <v>160</v>
      </c>
      <c r="L122">
        <f>IF(piastek8[[#This Row],[Typ spalania]] = "mial", piastek8[[#This Row],[mag mial przed]]-$P$3, piastek8[[#This Row],[mag mial przed]])</f>
        <v>1152</v>
      </c>
    </row>
    <row r="123" spans="1:12" x14ac:dyDescent="0.45">
      <c r="A123">
        <v>96</v>
      </c>
      <c r="B123">
        <v>113</v>
      </c>
      <c r="C123">
        <v>28</v>
      </c>
      <c r="D123">
        <f t="shared" si="1"/>
        <v>121</v>
      </c>
      <c r="E123" s="1">
        <v>42047</v>
      </c>
      <c r="F123">
        <f>J122+piastek8[[#This Row],[Ton kostak]]</f>
        <v>239</v>
      </c>
      <c r="G123">
        <f>K122+piastek8[[#This Row],[Ton orzech]]</f>
        <v>273</v>
      </c>
      <c r="H123">
        <f>L122+piastek8[[#This Row],[Ton mial]]</f>
        <v>1180</v>
      </c>
      <c r="I123" t="str">
        <f>IF(piastek8[[#This Row],[mag koskta przed]] &lt; $P$1,IF(piastek8[[#This Row],[mag orzech przed]]&lt;$P$2, IF(piastek8[[#This Row],[mag mial przed]] &lt;$P$3, "-", "mial"), "orzech"),"kostka")</f>
        <v>kostka</v>
      </c>
      <c r="J123">
        <f>IF(piastek8[[#This Row],[Typ spalania]] = "kostka", piastek8[[#This Row],[mag koskta przed]]-$P$1, piastek8[[#This Row],[mag koskta przed]])</f>
        <v>39</v>
      </c>
      <c r="K123">
        <f>IF(piastek8[[#This Row],[Typ spalania]] = "orzech", piastek8[[#This Row],[mag orzech przed]]-$P$2, piastek8[[#This Row],[mag orzech przed]])</f>
        <v>273</v>
      </c>
      <c r="L123">
        <f>IF(piastek8[[#This Row],[Typ spalania]] = "mial", piastek8[[#This Row],[mag mial przed]]-$P$3, piastek8[[#This Row],[mag mial przed]])</f>
        <v>1180</v>
      </c>
    </row>
    <row r="124" spans="1:12" x14ac:dyDescent="0.45">
      <c r="A124">
        <v>165</v>
      </c>
      <c r="B124">
        <v>4</v>
      </c>
      <c r="C124">
        <v>83</v>
      </c>
      <c r="D124">
        <f t="shared" si="1"/>
        <v>122</v>
      </c>
      <c r="E124" s="1">
        <v>42048</v>
      </c>
      <c r="F124">
        <f>J123+piastek8[[#This Row],[Ton kostak]]</f>
        <v>204</v>
      </c>
      <c r="G124">
        <f>K123+piastek8[[#This Row],[Ton orzech]]</f>
        <v>277</v>
      </c>
      <c r="H124">
        <f>L123+piastek8[[#This Row],[Ton mial]]</f>
        <v>1263</v>
      </c>
      <c r="I124" t="str">
        <f>IF(piastek8[[#This Row],[mag koskta przed]] &lt; $P$1,IF(piastek8[[#This Row],[mag orzech przed]]&lt;$P$2, IF(piastek8[[#This Row],[mag mial przed]] &lt;$P$3, "-", "mial"), "orzech"),"kostka")</f>
        <v>kostka</v>
      </c>
      <c r="J124">
        <f>IF(piastek8[[#This Row],[Typ spalania]] = "kostka", piastek8[[#This Row],[mag koskta przed]]-$P$1, piastek8[[#This Row],[mag koskta przed]])</f>
        <v>4</v>
      </c>
      <c r="K124">
        <f>IF(piastek8[[#This Row],[Typ spalania]] = "orzech", piastek8[[#This Row],[mag orzech przed]]-$P$2, piastek8[[#This Row],[mag orzech przed]])</f>
        <v>277</v>
      </c>
      <c r="L124">
        <f>IF(piastek8[[#This Row],[Typ spalania]] = "mial", piastek8[[#This Row],[mag mial przed]]-$P$3, piastek8[[#This Row],[mag mial przed]])</f>
        <v>1263</v>
      </c>
    </row>
    <row r="125" spans="1:12" x14ac:dyDescent="0.45">
      <c r="A125">
        <v>1</v>
      </c>
      <c r="B125">
        <v>117</v>
      </c>
      <c r="C125">
        <v>76</v>
      </c>
      <c r="D125">
        <f t="shared" si="1"/>
        <v>123</v>
      </c>
      <c r="E125" s="1">
        <v>42049</v>
      </c>
      <c r="F125">
        <f>J124+piastek8[[#This Row],[Ton kostak]]</f>
        <v>5</v>
      </c>
      <c r="G125">
        <f>K124+piastek8[[#This Row],[Ton orzech]]</f>
        <v>394</v>
      </c>
      <c r="H125">
        <f>L124+piastek8[[#This Row],[Ton mial]]</f>
        <v>1339</v>
      </c>
      <c r="I125" t="str">
        <f>IF(piastek8[[#This Row],[mag koskta przed]] &lt; $P$1,IF(piastek8[[#This Row],[mag orzech przed]]&lt;$P$2, IF(piastek8[[#This Row],[mag mial przed]] &lt;$P$3, "-", "mial"), "orzech"),"kostka")</f>
        <v>orzech</v>
      </c>
      <c r="J125">
        <f>IF(piastek8[[#This Row],[Typ spalania]] = "kostka", piastek8[[#This Row],[mag koskta przed]]-$P$1, piastek8[[#This Row],[mag koskta przed]])</f>
        <v>5</v>
      </c>
      <c r="K125">
        <f>IF(piastek8[[#This Row],[Typ spalania]] = "orzech", piastek8[[#This Row],[mag orzech przed]]-$P$2, piastek8[[#This Row],[mag orzech przed]])</f>
        <v>134</v>
      </c>
      <c r="L125">
        <f>IF(piastek8[[#This Row],[Typ spalania]] = "mial", piastek8[[#This Row],[mag mial przed]]-$P$3, piastek8[[#This Row],[mag mial przed]])</f>
        <v>1339</v>
      </c>
    </row>
    <row r="126" spans="1:12" x14ac:dyDescent="0.45">
      <c r="A126">
        <v>107</v>
      </c>
      <c r="B126">
        <v>70</v>
      </c>
      <c r="C126">
        <v>28</v>
      </c>
      <c r="D126">
        <f t="shared" si="1"/>
        <v>124</v>
      </c>
      <c r="E126" s="1">
        <v>42050</v>
      </c>
      <c r="F126">
        <f>J125+piastek8[[#This Row],[Ton kostak]]</f>
        <v>112</v>
      </c>
      <c r="G126">
        <f>K125+piastek8[[#This Row],[Ton orzech]]</f>
        <v>204</v>
      </c>
      <c r="H126">
        <f>L125+piastek8[[#This Row],[Ton mial]]</f>
        <v>1367</v>
      </c>
      <c r="I126" t="str">
        <f>IF(piastek8[[#This Row],[mag koskta przed]] &lt; $P$1,IF(piastek8[[#This Row],[mag orzech przed]]&lt;$P$2, IF(piastek8[[#This Row],[mag mial przed]] &lt;$P$3, "-", "mial"), "orzech"),"kostka")</f>
        <v>mial</v>
      </c>
      <c r="J126">
        <f>IF(piastek8[[#This Row],[Typ spalania]] = "kostka", piastek8[[#This Row],[mag koskta przed]]-$P$1, piastek8[[#This Row],[mag koskta przed]])</f>
        <v>112</v>
      </c>
      <c r="K126">
        <f>IF(piastek8[[#This Row],[Typ spalania]] = "orzech", piastek8[[#This Row],[mag orzech przed]]-$P$2, piastek8[[#This Row],[mag orzech przed]])</f>
        <v>204</v>
      </c>
      <c r="L126">
        <f>IF(piastek8[[#This Row],[Typ spalania]] = "mial", piastek8[[#This Row],[mag mial przed]]-$P$3, piastek8[[#This Row],[mag mial przed]])</f>
        <v>1047</v>
      </c>
    </row>
    <row r="127" spans="1:12" x14ac:dyDescent="0.45">
      <c r="A127">
        <v>83</v>
      </c>
      <c r="B127">
        <v>81</v>
      </c>
      <c r="C127">
        <v>1</v>
      </c>
      <c r="D127">
        <f t="shared" si="1"/>
        <v>125</v>
      </c>
      <c r="E127" s="1">
        <v>42051</v>
      </c>
      <c r="F127">
        <f>J126+piastek8[[#This Row],[Ton kostak]]</f>
        <v>195</v>
      </c>
      <c r="G127">
        <f>K126+piastek8[[#This Row],[Ton orzech]]</f>
        <v>285</v>
      </c>
      <c r="H127">
        <f>L126+piastek8[[#This Row],[Ton mial]]</f>
        <v>1048</v>
      </c>
      <c r="I127" t="str">
        <f>IF(piastek8[[#This Row],[mag koskta przed]] &lt; $P$1,IF(piastek8[[#This Row],[mag orzech przed]]&lt;$P$2, IF(piastek8[[#This Row],[mag mial przed]] &lt;$P$3, "-", "mial"), "orzech"),"kostka")</f>
        <v>orzech</v>
      </c>
      <c r="J127">
        <f>IF(piastek8[[#This Row],[Typ spalania]] = "kostka", piastek8[[#This Row],[mag koskta przed]]-$P$1, piastek8[[#This Row],[mag koskta przed]])</f>
        <v>195</v>
      </c>
      <c r="K127">
        <f>IF(piastek8[[#This Row],[Typ spalania]] = "orzech", piastek8[[#This Row],[mag orzech przed]]-$P$2, piastek8[[#This Row],[mag orzech przed]])</f>
        <v>25</v>
      </c>
      <c r="L127">
        <f>IF(piastek8[[#This Row],[Typ spalania]] = "mial", piastek8[[#This Row],[mag mial przed]]-$P$3, piastek8[[#This Row],[mag mial przed]])</f>
        <v>1048</v>
      </c>
    </row>
    <row r="128" spans="1:12" x14ac:dyDescent="0.45">
      <c r="A128">
        <v>43</v>
      </c>
      <c r="B128">
        <v>109</v>
      </c>
      <c r="C128">
        <v>50</v>
      </c>
      <c r="D128">
        <f t="shared" si="1"/>
        <v>126</v>
      </c>
      <c r="E128" s="1">
        <v>42052</v>
      </c>
      <c r="F128">
        <f>J127+piastek8[[#This Row],[Ton kostak]]</f>
        <v>238</v>
      </c>
      <c r="G128">
        <f>K127+piastek8[[#This Row],[Ton orzech]]</f>
        <v>134</v>
      </c>
      <c r="H128">
        <f>L127+piastek8[[#This Row],[Ton mial]]</f>
        <v>1098</v>
      </c>
      <c r="I128" t="str">
        <f>IF(piastek8[[#This Row],[mag koskta przed]] &lt; $P$1,IF(piastek8[[#This Row],[mag orzech przed]]&lt;$P$2, IF(piastek8[[#This Row],[mag mial przed]] &lt;$P$3, "-", "mial"), "orzech"),"kostka")</f>
        <v>kostka</v>
      </c>
      <c r="J128">
        <f>IF(piastek8[[#This Row],[Typ spalania]] = "kostka", piastek8[[#This Row],[mag koskta przed]]-$P$1, piastek8[[#This Row],[mag koskta przed]])</f>
        <v>38</v>
      </c>
      <c r="K128">
        <f>IF(piastek8[[#This Row],[Typ spalania]] = "orzech", piastek8[[#This Row],[mag orzech przed]]-$P$2, piastek8[[#This Row],[mag orzech przed]])</f>
        <v>134</v>
      </c>
      <c r="L128">
        <f>IF(piastek8[[#This Row],[Typ spalania]] = "mial", piastek8[[#This Row],[mag mial przed]]-$P$3, piastek8[[#This Row],[mag mial przed]])</f>
        <v>1098</v>
      </c>
    </row>
    <row r="129" spans="1:12" x14ac:dyDescent="0.45">
      <c r="A129">
        <v>52</v>
      </c>
      <c r="B129">
        <v>110</v>
      </c>
      <c r="C129">
        <v>19</v>
      </c>
      <c r="D129">
        <f t="shared" si="1"/>
        <v>127</v>
      </c>
      <c r="E129" s="1">
        <v>42053</v>
      </c>
      <c r="F129">
        <f>J128+piastek8[[#This Row],[Ton kostak]]</f>
        <v>90</v>
      </c>
      <c r="G129">
        <f>K128+piastek8[[#This Row],[Ton orzech]]</f>
        <v>244</v>
      </c>
      <c r="H129">
        <f>L128+piastek8[[#This Row],[Ton mial]]</f>
        <v>1117</v>
      </c>
      <c r="I129" t="str">
        <f>IF(piastek8[[#This Row],[mag koskta przed]] &lt; $P$1,IF(piastek8[[#This Row],[mag orzech przed]]&lt;$P$2, IF(piastek8[[#This Row],[mag mial przed]] &lt;$P$3, "-", "mial"), "orzech"),"kostka")</f>
        <v>mial</v>
      </c>
      <c r="J129">
        <f>IF(piastek8[[#This Row],[Typ spalania]] = "kostka", piastek8[[#This Row],[mag koskta przed]]-$P$1, piastek8[[#This Row],[mag koskta przed]])</f>
        <v>90</v>
      </c>
      <c r="K129">
        <f>IF(piastek8[[#This Row],[Typ spalania]] = "orzech", piastek8[[#This Row],[mag orzech przed]]-$P$2, piastek8[[#This Row],[mag orzech przed]])</f>
        <v>244</v>
      </c>
      <c r="L129">
        <f>IF(piastek8[[#This Row],[Typ spalania]] = "mial", piastek8[[#This Row],[mag mial przed]]-$P$3, piastek8[[#This Row],[mag mial przed]])</f>
        <v>797</v>
      </c>
    </row>
    <row r="130" spans="1:12" x14ac:dyDescent="0.45">
      <c r="A130">
        <v>104</v>
      </c>
      <c r="B130">
        <v>132</v>
      </c>
      <c r="C130">
        <v>57</v>
      </c>
      <c r="D130">
        <f t="shared" si="1"/>
        <v>128</v>
      </c>
      <c r="E130" s="1">
        <v>42054</v>
      </c>
      <c r="F130">
        <f>J129+piastek8[[#This Row],[Ton kostak]]</f>
        <v>194</v>
      </c>
      <c r="G130">
        <f>K129+piastek8[[#This Row],[Ton orzech]]</f>
        <v>376</v>
      </c>
      <c r="H130">
        <f>L129+piastek8[[#This Row],[Ton mial]]</f>
        <v>854</v>
      </c>
      <c r="I130" t="str">
        <f>IF(piastek8[[#This Row],[mag koskta przed]] &lt; $P$1,IF(piastek8[[#This Row],[mag orzech przed]]&lt;$P$2, IF(piastek8[[#This Row],[mag mial przed]] &lt;$P$3, "-", "mial"), "orzech"),"kostka")</f>
        <v>orzech</v>
      </c>
      <c r="J130">
        <f>IF(piastek8[[#This Row],[Typ spalania]] = "kostka", piastek8[[#This Row],[mag koskta przed]]-$P$1, piastek8[[#This Row],[mag koskta przed]])</f>
        <v>194</v>
      </c>
      <c r="K130">
        <f>IF(piastek8[[#This Row],[Typ spalania]] = "orzech", piastek8[[#This Row],[mag orzech przed]]-$P$2, piastek8[[#This Row],[mag orzech przed]])</f>
        <v>116</v>
      </c>
      <c r="L130">
        <f>IF(piastek8[[#This Row],[Typ spalania]] = "mial", piastek8[[#This Row],[mag mial przed]]-$P$3, piastek8[[#This Row],[mag mial przed]])</f>
        <v>854</v>
      </c>
    </row>
    <row r="131" spans="1:12" x14ac:dyDescent="0.45">
      <c r="A131">
        <v>57</v>
      </c>
      <c r="B131">
        <v>150</v>
      </c>
      <c r="C131">
        <v>36</v>
      </c>
      <c r="D131">
        <f t="shared" si="1"/>
        <v>129</v>
      </c>
      <c r="E131" s="1">
        <v>42055</v>
      </c>
      <c r="F131">
        <f>J130+piastek8[[#This Row],[Ton kostak]]</f>
        <v>251</v>
      </c>
      <c r="G131">
        <f>K130+piastek8[[#This Row],[Ton orzech]]</f>
        <v>266</v>
      </c>
      <c r="H131">
        <f>L130+piastek8[[#This Row],[Ton mial]]</f>
        <v>890</v>
      </c>
      <c r="I131" t="str">
        <f>IF(piastek8[[#This Row],[mag koskta przed]] &lt; $P$1,IF(piastek8[[#This Row],[mag orzech przed]]&lt;$P$2, IF(piastek8[[#This Row],[mag mial przed]] &lt;$P$3, "-", "mial"), "orzech"),"kostka")</f>
        <v>kostka</v>
      </c>
      <c r="J131">
        <f>IF(piastek8[[#This Row],[Typ spalania]] = "kostka", piastek8[[#This Row],[mag koskta przed]]-$P$1, piastek8[[#This Row],[mag koskta przed]])</f>
        <v>51</v>
      </c>
      <c r="K131">
        <f>IF(piastek8[[#This Row],[Typ spalania]] = "orzech", piastek8[[#This Row],[mag orzech przed]]-$P$2, piastek8[[#This Row],[mag orzech przed]])</f>
        <v>266</v>
      </c>
      <c r="L131">
        <f>IF(piastek8[[#This Row],[Typ spalania]] = "mial", piastek8[[#This Row],[mag mial przed]]-$P$3, piastek8[[#This Row],[mag mial przed]])</f>
        <v>890</v>
      </c>
    </row>
    <row r="132" spans="1:12" x14ac:dyDescent="0.45">
      <c r="A132">
        <v>86</v>
      </c>
      <c r="B132">
        <v>183</v>
      </c>
      <c r="C132">
        <v>0</v>
      </c>
      <c r="D132">
        <f t="shared" si="1"/>
        <v>130</v>
      </c>
      <c r="E132" s="1">
        <v>42056</v>
      </c>
      <c r="F132">
        <f>J131+piastek8[[#This Row],[Ton kostak]]</f>
        <v>137</v>
      </c>
      <c r="G132">
        <f>K131+piastek8[[#This Row],[Ton orzech]]</f>
        <v>449</v>
      </c>
      <c r="H132">
        <f>L131+piastek8[[#This Row],[Ton mial]]</f>
        <v>890</v>
      </c>
      <c r="I132" t="str">
        <f>IF(piastek8[[#This Row],[mag koskta przed]] &lt; $P$1,IF(piastek8[[#This Row],[mag orzech przed]]&lt;$P$2, IF(piastek8[[#This Row],[mag mial przed]] &lt;$P$3, "-", "mial"), "orzech"),"kostka")</f>
        <v>orzech</v>
      </c>
      <c r="J132">
        <f>IF(piastek8[[#This Row],[Typ spalania]] = "kostka", piastek8[[#This Row],[mag koskta przed]]-$P$1, piastek8[[#This Row],[mag koskta przed]])</f>
        <v>137</v>
      </c>
      <c r="K132">
        <f>IF(piastek8[[#This Row],[Typ spalania]] = "orzech", piastek8[[#This Row],[mag orzech przed]]-$P$2, piastek8[[#This Row],[mag orzech przed]])</f>
        <v>189</v>
      </c>
      <c r="L132">
        <f>IF(piastek8[[#This Row],[Typ spalania]] = "mial", piastek8[[#This Row],[mag mial przed]]-$P$3, piastek8[[#This Row],[mag mial przed]])</f>
        <v>890</v>
      </c>
    </row>
    <row r="133" spans="1:12" x14ac:dyDescent="0.45">
      <c r="A133">
        <v>108</v>
      </c>
      <c r="B133">
        <v>20</v>
      </c>
      <c r="C133">
        <v>87</v>
      </c>
      <c r="D133">
        <f t="shared" ref="D133:D185" si="2">D132+1</f>
        <v>131</v>
      </c>
      <c r="E133" s="1">
        <v>42057</v>
      </c>
      <c r="F133">
        <f>J132+piastek8[[#This Row],[Ton kostak]]</f>
        <v>245</v>
      </c>
      <c r="G133">
        <f>K132+piastek8[[#This Row],[Ton orzech]]</f>
        <v>209</v>
      </c>
      <c r="H133">
        <f>L132+piastek8[[#This Row],[Ton mial]]</f>
        <v>977</v>
      </c>
      <c r="I133" t="str">
        <f>IF(piastek8[[#This Row],[mag koskta przed]] &lt; $P$1,IF(piastek8[[#This Row],[mag orzech przed]]&lt;$P$2, IF(piastek8[[#This Row],[mag mial przed]] &lt;$P$3, "-", "mial"), "orzech"),"kostka")</f>
        <v>kostka</v>
      </c>
      <c r="J133">
        <f>IF(piastek8[[#This Row],[Typ spalania]] = "kostka", piastek8[[#This Row],[mag koskta przed]]-$P$1, piastek8[[#This Row],[mag koskta przed]])</f>
        <v>45</v>
      </c>
      <c r="K133">
        <f>IF(piastek8[[#This Row],[Typ spalania]] = "orzech", piastek8[[#This Row],[mag orzech przed]]-$P$2, piastek8[[#This Row],[mag orzech przed]])</f>
        <v>209</v>
      </c>
      <c r="L133">
        <f>IF(piastek8[[#This Row],[Typ spalania]] = "mial", piastek8[[#This Row],[mag mial przed]]-$P$3, piastek8[[#This Row],[mag mial przed]])</f>
        <v>977</v>
      </c>
    </row>
    <row r="134" spans="1:12" x14ac:dyDescent="0.45">
      <c r="A134">
        <v>102</v>
      </c>
      <c r="B134">
        <v>142</v>
      </c>
      <c r="C134">
        <v>20</v>
      </c>
      <c r="D134">
        <f t="shared" si="2"/>
        <v>132</v>
      </c>
      <c r="E134" s="1">
        <v>42058</v>
      </c>
      <c r="F134">
        <f>J133+piastek8[[#This Row],[Ton kostak]]</f>
        <v>147</v>
      </c>
      <c r="G134">
        <f>K133+piastek8[[#This Row],[Ton orzech]]</f>
        <v>351</v>
      </c>
      <c r="H134">
        <f>L133+piastek8[[#This Row],[Ton mial]]</f>
        <v>997</v>
      </c>
      <c r="I134" t="str">
        <f>IF(piastek8[[#This Row],[mag koskta przed]] &lt; $P$1,IF(piastek8[[#This Row],[mag orzech przed]]&lt;$P$2, IF(piastek8[[#This Row],[mag mial przed]] &lt;$P$3, "-", "mial"), "orzech"),"kostka")</f>
        <v>orzech</v>
      </c>
      <c r="J134">
        <f>IF(piastek8[[#This Row],[Typ spalania]] = "kostka", piastek8[[#This Row],[mag koskta przed]]-$P$1, piastek8[[#This Row],[mag koskta przed]])</f>
        <v>147</v>
      </c>
      <c r="K134">
        <f>IF(piastek8[[#This Row],[Typ spalania]] = "orzech", piastek8[[#This Row],[mag orzech przed]]-$P$2, piastek8[[#This Row],[mag orzech przed]])</f>
        <v>91</v>
      </c>
      <c r="L134">
        <f>IF(piastek8[[#This Row],[Typ spalania]] = "mial", piastek8[[#This Row],[mag mial przed]]-$P$3, piastek8[[#This Row],[mag mial przed]])</f>
        <v>997</v>
      </c>
    </row>
    <row r="135" spans="1:12" x14ac:dyDescent="0.45">
      <c r="A135">
        <v>81</v>
      </c>
      <c r="B135">
        <v>133</v>
      </c>
      <c r="C135">
        <v>25</v>
      </c>
      <c r="D135">
        <f t="shared" si="2"/>
        <v>133</v>
      </c>
      <c r="E135" s="1">
        <v>42059</v>
      </c>
      <c r="F135">
        <f>J134+piastek8[[#This Row],[Ton kostak]]</f>
        <v>228</v>
      </c>
      <c r="G135">
        <f>K134+piastek8[[#This Row],[Ton orzech]]</f>
        <v>224</v>
      </c>
      <c r="H135">
        <f>L134+piastek8[[#This Row],[Ton mial]]</f>
        <v>1022</v>
      </c>
      <c r="I135" t="str">
        <f>IF(piastek8[[#This Row],[mag koskta przed]] &lt; $P$1,IF(piastek8[[#This Row],[mag orzech przed]]&lt;$P$2, IF(piastek8[[#This Row],[mag mial przed]] &lt;$P$3, "-", "mial"), "orzech"),"kostka")</f>
        <v>kostka</v>
      </c>
      <c r="J135">
        <f>IF(piastek8[[#This Row],[Typ spalania]] = "kostka", piastek8[[#This Row],[mag koskta przed]]-$P$1, piastek8[[#This Row],[mag koskta przed]])</f>
        <v>28</v>
      </c>
      <c r="K135">
        <f>IF(piastek8[[#This Row],[Typ spalania]] = "orzech", piastek8[[#This Row],[mag orzech przed]]-$P$2, piastek8[[#This Row],[mag orzech przed]])</f>
        <v>224</v>
      </c>
      <c r="L135">
        <f>IF(piastek8[[#This Row],[Typ spalania]] = "mial", piastek8[[#This Row],[mag mial przed]]-$P$3, piastek8[[#This Row],[mag mial przed]])</f>
        <v>1022</v>
      </c>
    </row>
    <row r="136" spans="1:12" x14ac:dyDescent="0.45">
      <c r="A136">
        <v>59</v>
      </c>
      <c r="B136">
        <v>87</v>
      </c>
      <c r="C136">
        <v>10</v>
      </c>
      <c r="D136">
        <f t="shared" si="2"/>
        <v>134</v>
      </c>
      <c r="E136" s="1">
        <v>42060</v>
      </c>
      <c r="F136">
        <f>J135+piastek8[[#This Row],[Ton kostak]]</f>
        <v>87</v>
      </c>
      <c r="G136">
        <f>K135+piastek8[[#This Row],[Ton orzech]]</f>
        <v>311</v>
      </c>
      <c r="H136">
        <f>L135+piastek8[[#This Row],[Ton mial]]</f>
        <v>1032</v>
      </c>
      <c r="I136" t="str">
        <f>IF(piastek8[[#This Row],[mag koskta przed]] &lt; $P$1,IF(piastek8[[#This Row],[mag orzech przed]]&lt;$P$2, IF(piastek8[[#This Row],[mag mial przed]] &lt;$P$3, "-", "mial"), "orzech"),"kostka")</f>
        <v>orzech</v>
      </c>
      <c r="J136">
        <f>IF(piastek8[[#This Row],[Typ spalania]] = "kostka", piastek8[[#This Row],[mag koskta przed]]-$P$1, piastek8[[#This Row],[mag koskta przed]])</f>
        <v>87</v>
      </c>
      <c r="K136">
        <f>IF(piastek8[[#This Row],[Typ spalania]] = "orzech", piastek8[[#This Row],[mag orzech przed]]-$P$2, piastek8[[#This Row],[mag orzech przed]])</f>
        <v>51</v>
      </c>
      <c r="L136">
        <f>IF(piastek8[[#This Row],[Typ spalania]] = "mial", piastek8[[#This Row],[mag mial przed]]-$P$3, piastek8[[#This Row],[mag mial przed]])</f>
        <v>1032</v>
      </c>
    </row>
    <row r="137" spans="1:12" x14ac:dyDescent="0.45">
      <c r="A137">
        <v>21</v>
      </c>
      <c r="B137">
        <v>75</v>
      </c>
      <c r="C137">
        <v>65</v>
      </c>
      <c r="D137">
        <f t="shared" si="2"/>
        <v>135</v>
      </c>
      <c r="E137" s="1">
        <v>42061</v>
      </c>
      <c r="F137">
        <f>J136+piastek8[[#This Row],[Ton kostak]]</f>
        <v>108</v>
      </c>
      <c r="G137">
        <f>K136+piastek8[[#This Row],[Ton orzech]]</f>
        <v>126</v>
      </c>
      <c r="H137">
        <f>L136+piastek8[[#This Row],[Ton mial]]</f>
        <v>1097</v>
      </c>
      <c r="I137" t="str">
        <f>IF(piastek8[[#This Row],[mag koskta przed]] &lt; $P$1,IF(piastek8[[#This Row],[mag orzech przed]]&lt;$P$2, IF(piastek8[[#This Row],[mag mial przed]] &lt;$P$3, "-", "mial"), "orzech"),"kostka")</f>
        <v>mial</v>
      </c>
      <c r="J137">
        <f>IF(piastek8[[#This Row],[Typ spalania]] = "kostka", piastek8[[#This Row],[mag koskta przed]]-$P$1, piastek8[[#This Row],[mag koskta przed]])</f>
        <v>108</v>
      </c>
      <c r="K137">
        <f>IF(piastek8[[#This Row],[Typ spalania]] = "orzech", piastek8[[#This Row],[mag orzech przed]]-$P$2, piastek8[[#This Row],[mag orzech przed]])</f>
        <v>126</v>
      </c>
      <c r="L137">
        <f>IF(piastek8[[#This Row],[Typ spalania]] = "mial", piastek8[[#This Row],[mag mial przed]]-$P$3, piastek8[[#This Row],[mag mial przed]])</f>
        <v>777</v>
      </c>
    </row>
    <row r="138" spans="1:12" x14ac:dyDescent="0.45">
      <c r="A138">
        <v>79</v>
      </c>
      <c r="B138">
        <v>14</v>
      </c>
      <c r="C138">
        <v>27</v>
      </c>
      <c r="D138">
        <f t="shared" si="2"/>
        <v>136</v>
      </c>
      <c r="E138" s="1">
        <v>42062</v>
      </c>
      <c r="F138">
        <f>J137+piastek8[[#This Row],[Ton kostak]]</f>
        <v>187</v>
      </c>
      <c r="G138">
        <f>K137+piastek8[[#This Row],[Ton orzech]]</f>
        <v>140</v>
      </c>
      <c r="H138">
        <f>L137+piastek8[[#This Row],[Ton mial]]</f>
        <v>804</v>
      </c>
      <c r="I138" t="str">
        <f>IF(piastek8[[#This Row],[mag koskta przed]] &lt; $P$1,IF(piastek8[[#This Row],[mag orzech przed]]&lt;$P$2, IF(piastek8[[#This Row],[mag mial przed]] &lt;$P$3, "-", "mial"), "orzech"),"kostka")</f>
        <v>mial</v>
      </c>
      <c r="J138">
        <f>IF(piastek8[[#This Row],[Typ spalania]] = "kostka", piastek8[[#This Row],[mag koskta przed]]-$P$1, piastek8[[#This Row],[mag koskta przed]])</f>
        <v>187</v>
      </c>
      <c r="K138">
        <f>IF(piastek8[[#This Row],[Typ spalania]] = "orzech", piastek8[[#This Row],[mag orzech przed]]-$P$2, piastek8[[#This Row],[mag orzech przed]])</f>
        <v>140</v>
      </c>
      <c r="L138">
        <f>IF(piastek8[[#This Row],[Typ spalania]] = "mial", piastek8[[#This Row],[mag mial przed]]-$P$3, piastek8[[#This Row],[mag mial przed]])</f>
        <v>484</v>
      </c>
    </row>
    <row r="139" spans="1:12" x14ac:dyDescent="0.45">
      <c r="A139">
        <v>56</v>
      </c>
      <c r="B139">
        <v>12</v>
      </c>
      <c r="C139">
        <v>25</v>
      </c>
      <c r="D139">
        <f t="shared" si="2"/>
        <v>137</v>
      </c>
      <c r="E139" s="1">
        <v>42063</v>
      </c>
      <c r="F139">
        <f>J138+piastek8[[#This Row],[Ton kostak]]</f>
        <v>243</v>
      </c>
      <c r="G139">
        <f>K138+piastek8[[#This Row],[Ton orzech]]</f>
        <v>152</v>
      </c>
      <c r="H139">
        <f>L138+piastek8[[#This Row],[Ton mial]]</f>
        <v>509</v>
      </c>
      <c r="I139" t="str">
        <f>IF(piastek8[[#This Row],[mag koskta przed]] &lt; $P$1,IF(piastek8[[#This Row],[mag orzech przed]]&lt;$P$2, IF(piastek8[[#This Row],[mag mial przed]] &lt;$P$3, "-", "mial"), "orzech"),"kostka")</f>
        <v>kostka</v>
      </c>
      <c r="J139">
        <f>IF(piastek8[[#This Row],[Typ spalania]] = "kostka", piastek8[[#This Row],[mag koskta przed]]-$P$1, piastek8[[#This Row],[mag koskta przed]])</f>
        <v>43</v>
      </c>
      <c r="K139">
        <f>IF(piastek8[[#This Row],[Typ spalania]] = "orzech", piastek8[[#This Row],[mag orzech przed]]-$P$2, piastek8[[#This Row],[mag orzech przed]])</f>
        <v>152</v>
      </c>
      <c r="L139">
        <f>IF(piastek8[[#This Row],[Typ spalania]] = "mial", piastek8[[#This Row],[mag mial przed]]-$P$3, piastek8[[#This Row],[mag mial przed]])</f>
        <v>509</v>
      </c>
    </row>
    <row r="140" spans="1:12" x14ac:dyDescent="0.45">
      <c r="A140">
        <v>195</v>
      </c>
      <c r="B140">
        <v>90</v>
      </c>
      <c r="C140">
        <v>56</v>
      </c>
      <c r="D140">
        <f t="shared" si="2"/>
        <v>138</v>
      </c>
      <c r="E140" s="1">
        <v>42064</v>
      </c>
      <c r="F140">
        <f>J139+piastek8[[#This Row],[Ton kostak]]</f>
        <v>238</v>
      </c>
      <c r="G140">
        <f>K139+piastek8[[#This Row],[Ton orzech]]</f>
        <v>242</v>
      </c>
      <c r="H140">
        <f>L139+piastek8[[#This Row],[Ton mial]]</f>
        <v>565</v>
      </c>
      <c r="I140" t="str">
        <f>IF(piastek8[[#This Row],[mag koskta przed]] &lt; $P$1,IF(piastek8[[#This Row],[mag orzech przed]]&lt;$P$2, IF(piastek8[[#This Row],[mag mial przed]] &lt;$P$3, "-", "mial"), "orzech"),"kostka")</f>
        <v>kostka</v>
      </c>
      <c r="J140">
        <f>IF(piastek8[[#This Row],[Typ spalania]] = "kostka", piastek8[[#This Row],[mag koskta przed]]-$P$1, piastek8[[#This Row],[mag koskta przed]])</f>
        <v>38</v>
      </c>
      <c r="K140">
        <f>IF(piastek8[[#This Row],[Typ spalania]] = "orzech", piastek8[[#This Row],[mag orzech przed]]-$P$2, piastek8[[#This Row],[mag orzech przed]])</f>
        <v>242</v>
      </c>
      <c r="L140">
        <f>IF(piastek8[[#This Row],[Typ spalania]] = "mial", piastek8[[#This Row],[mag mial przed]]-$P$3, piastek8[[#This Row],[mag mial przed]])</f>
        <v>565</v>
      </c>
    </row>
    <row r="141" spans="1:12" x14ac:dyDescent="0.45">
      <c r="A141">
        <v>113</v>
      </c>
      <c r="B141">
        <v>90</v>
      </c>
      <c r="C141">
        <v>24</v>
      </c>
      <c r="D141">
        <f t="shared" si="2"/>
        <v>139</v>
      </c>
      <c r="E141" s="1">
        <v>42065</v>
      </c>
      <c r="F141">
        <f>J140+piastek8[[#This Row],[Ton kostak]]</f>
        <v>151</v>
      </c>
      <c r="G141">
        <f>K140+piastek8[[#This Row],[Ton orzech]]</f>
        <v>332</v>
      </c>
      <c r="H141">
        <f>L140+piastek8[[#This Row],[Ton mial]]</f>
        <v>589</v>
      </c>
      <c r="I141" t="str">
        <f>IF(piastek8[[#This Row],[mag koskta przed]] &lt; $P$1,IF(piastek8[[#This Row],[mag orzech przed]]&lt;$P$2, IF(piastek8[[#This Row],[mag mial przed]] &lt;$P$3, "-", "mial"), "orzech"),"kostka")</f>
        <v>orzech</v>
      </c>
      <c r="J141">
        <f>IF(piastek8[[#This Row],[Typ spalania]] = "kostka", piastek8[[#This Row],[mag koskta przed]]-$P$1, piastek8[[#This Row],[mag koskta przed]])</f>
        <v>151</v>
      </c>
      <c r="K141">
        <f>IF(piastek8[[#This Row],[Typ spalania]] = "orzech", piastek8[[#This Row],[mag orzech przed]]-$P$2, piastek8[[#This Row],[mag orzech przed]])</f>
        <v>72</v>
      </c>
      <c r="L141">
        <f>IF(piastek8[[#This Row],[Typ spalania]] = "mial", piastek8[[#This Row],[mag mial przed]]-$P$3, piastek8[[#This Row],[mag mial przed]])</f>
        <v>589</v>
      </c>
    </row>
    <row r="142" spans="1:12" x14ac:dyDescent="0.45">
      <c r="A142">
        <v>93</v>
      </c>
      <c r="B142">
        <v>139</v>
      </c>
      <c r="C142">
        <v>47</v>
      </c>
      <c r="D142">
        <f t="shared" si="2"/>
        <v>140</v>
      </c>
      <c r="E142" s="1">
        <v>42066</v>
      </c>
      <c r="F142">
        <f>J141+piastek8[[#This Row],[Ton kostak]]</f>
        <v>244</v>
      </c>
      <c r="G142">
        <f>K141+piastek8[[#This Row],[Ton orzech]]</f>
        <v>211</v>
      </c>
      <c r="H142">
        <f>L141+piastek8[[#This Row],[Ton mial]]</f>
        <v>636</v>
      </c>
      <c r="I142" t="str">
        <f>IF(piastek8[[#This Row],[mag koskta przed]] &lt; $P$1,IF(piastek8[[#This Row],[mag orzech przed]]&lt;$P$2, IF(piastek8[[#This Row],[mag mial przed]] &lt;$P$3, "-", "mial"), "orzech"),"kostka")</f>
        <v>kostka</v>
      </c>
      <c r="J142">
        <f>IF(piastek8[[#This Row],[Typ spalania]] = "kostka", piastek8[[#This Row],[mag koskta przed]]-$P$1, piastek8[[#This Row],[mag koskta przed]])</f>
        <v>44</v>
      </c>
      <c r="K142">
        <f>IF(piastek8[[#This Row],[Typ spalania]] = "orzech", piastek8[[#This Row],[mag orzech przed]]-$P$2, piastek8[[#This Row],[mag orzech przed]])</f>
        <v>211</v>
      </c>
      <c r="L142">
        <f>IF(piastek8[[#This Row],[Typ spalania]] = "mial", piastek8[[#This Row],[mag mial przed]]-$P$3, piastek8[[#This Row],[mag mial przed]])</f>
        <v>636</v>
      </c>
    </row>
    <row r="143" spans="1:12" x14ac:dyDescent="0.45">
      <c r="A143">
        <v>93</v>
      </c>
      <c r="B143">
        <v>147</v>
      </c>
      <c r="C143">
        <v>26</v>
      </c>
      <c r="D143">
        <f t="shared" si="2"/>
        <v>141</v>
      </c>
      <c r="E143" s="1">
        <v>42067</v>
      </c>
      <c r="F143">
        <f>J142+piastek8[[#This Row],[Ton kostak]]</f>
        <v>137</v>
      </c>
      <c r="G143">
        <f>K142+piastek8[[#This Row],[Ton orzech]]</f>
        <v>358</v>
      </c>
      <c r="H143">
        <f>L142+piastek8[[#This Row],[Ton mial]]</f>
        <v>662</v>
      </c>
      <c r="I143" t="str">
        <f>IF(piastek8[[#This Row],[mag koskta przed]] &lt; $P$1,IF(piastek8[[#This Row],[mag orzech przed]]&lt;$P$2, IF(piastek8[[#This Row],[mag mial przed]] &lt;$P$3, "-", "mial"), "orzech"),"kostka")</f>
        <v>orzech</v>
      </c>
      <c r="J143">
        <f>IF(piastek8[[#This Row],[Typ spalania]] = "kostka", piastek8[[#This Row],[mag koskta przed]]-$P$1, piastek8[[#This Row],[mag koskta przed]])</f>
        <v>137</v>
      </c>
      <c r="K143">
        <f>IF(piastek8[[#This Row],[Typ spalania]] = "orzech", piastek8[[#This Row],[mag orzech przed]]-$P$2, piastek8[[#This Row],[mag orzech przed]])</f>
        <v>98</v>
      </c>
      <c r="L143">
        <f>IF(piastek8[[#This Row],[Typ spalania]] = "mial", piastek8[[#This Row],[mag mial przed]]-$P$3, piastek8[[#This Row],[mag mial przed]])</f>
        <v>662</v>
      </c>
    </row>
    <row r="144" spans="1:12" x14ac:dyDescent="0.45">
      <c r="A144">
        <v>79</v>
      </c>
      <c r="B144">
        <v>145</v>
      </c>
      <c r="C144">
        <v>36</v>
      </c>
      <c r="D144">
        <f t="shared" si="2"/>
        <v>142</v>
      </c>
      <c r="E144" s="1">
        <v>42068</v>
      </c>
      <c r="F144">
        <f>J143+piastek8[[#This Row],[Ton kostak]]</f>
        <v>216</v>
      </c>
      <c r="G144">
        <f>K143+piastek8[[#This Row],[Ton orzech]]</f>
        <v>243</v>
      </c>
      <c r="H144">
        <f>L143+piastek8[[#This Row],[Ton mial]]</f>
        <v>698</v>
      </c>
      <c r="I144" t="str">
        <f>IF(piastek8[[#This Row],[mag koskta przed]] &lt; $P$1,IF(piastek8[[#This Row],[mag orzech przed]]&lt;$P$2, IF(piastek8[[#This Row],[mag mial przed]] &lt;$P$3, "-", "mial"), "orzech"),"kostka")</f>
        <v>kostka</v>
      </c>
      <c r="J144">
        <f>IF(piastek8[[#This Row],[Typ spalania]] = "kostka", piastek8[[#This Row],[mag koskta przed]]-$P$1, piastek8[[#This Row],[mag koskta przed]])</f>
        <v>16</v>
      </c>
      <c r="K144">
        <f>IF(piastek8[[#This Row],[Typ spalania]] = "orzech", piastek8[[#This Row],[mag orzech przed]]-$P$2, piastek8[[#This Row],[mag orzech przed]])</f>
        <v>243</v>
      </c>
      <c r="L144">
        <f>IF(piastek8[[#This Row],[Typ spalania]] = "mial", piastek8[[#This Row],[mag mial przed]]-$P$3, piastek8[[#This Row],[mag mial przed]])</f>
        <v>698</v>
      </c>
    </row>
    <row r="145" spans="1:12" x14ac:dyDescent="0.45">
      <c r="A145">
        <v>148</v>
      </c>
      <c r="B145">
        <v>127</v>
      </c>
      <c r="C145">
        <v>27</v>
      </c>
      <c r="D145">
        <f t="shared" si="2"/>
        <v>143</v>
      </c>
      <c r="E145" s="1">
        <v>42069</v>
      </c>
      <c r="F145">
        <f>J144+piastek8[[#This Row],[Ton kostak]]</f>
        <v>164</v>
      </c>
      <c r="G145">
        <f>K144+piastek8[[#This Row],[Ton orzech]]</f>
        <v>370</v>
      </c>
      <c r="H145">
        <f>L144+piastek8[[#This Row],[Ton mial]]</f>
        <v>725</v>
      </c>
      <c r="I145" t="str">
        <f>IF(piastek8[[#This Row],[mag koskta przed]] &lt; $P$1,IF(piastek8[[#This Row],[mag orzech przed]]&lt;$P$2, IF(piastek8[[#This Row],[mag mial przed]] &lt;$P$3, "-", "mial"), "orzech"),"kostka")</f>
        <v>orzech</v>
      </c>
      <c r="J145">
        <f>IF(piastek8[[#This Row],[Typ spalania]] = "kostka", piastek8[[#This Row],[mag koskta przed]]-$P$1, piastek8[[#This Row],[mag koskta przed]])</f>
        <v>164</v>
      </c>
      <c r="K145">
        <f>IF(piastek8[[#This Row],[Typ spalania]] = "orzech", piastek8[[#This Row],[mag orzech przed]]-$P$2, piastek8[[#This Row],[mag orzech przed]])</f>
        <v>110</v>
      </c>
      <c r="L145">
        <f>IF(piastek8[[#This Row],[Typ spalania]] = "mial", piastek8[[#This Row],[mag mial przed]]-$P$3, piastek8[[#This Row],[mag mial przed]])</f>
        <v>725</v>
      </c>
    </row>
    <row r="146" spans="1:12" x14ac:dyDescent="0.45">
      <c r="A146">
        <v>132</v>
      </c>
      <c r="B146">
        <v>128</v>
      </c>
      <c r="C146">
        <v>37</v>
      </c>
      <c r="D146">
        <f t="shared" si="2"/>
        <v>144</v>
      </c>
      <c r="E146" s="1">
        <v>42070</v>
      </c>
      <c r="F146">
        <f>J145+piastek8[[#This Row],[Ton kostak]]</f>
        <v>296</v>
      </c>
      <c r="G146">
        <f>K145+piastek8[[#This Row],[Ton orzech]]</f>
        <v>238</v>
      </c>
      <c r="H146">
        <f>L145+piastek8[[#This Row],[Ton mial]]</f>
        <v>762</v>
      </c>
      <c r="I146" t="str">
        <f>IF(piastek8[[#This Row],[mag koskta przed]] &lt; $P$1,IF(piastek8[[#This Row],[mag orzech przed]]&lt;$P$2, IF(piastek8[[#This Row],[mag mial przed]] &lt;$P$3, "-", "mial"), "orzech"),"kostka")</f>
        <v>kostka</v>
      </c>
      <c r="J146">
        <f>IF(piastek8[[#This Row],[Typ spalania]] = "kostka", piastek8[[#This Row],[mag koskta przed]]-$P$1, piastek8[[#This Row],[mag koskta przed]])</f>
        <v>96</v>
      </c>
      <c r="K146">
        <f>IF(piastek8[[#This Row],[Typ spalania]] = "orzech", piastek8[[#This Row],[mag orzech przed]]-$P$2, piastek8[[#This Row],[mag orzech przed]])</f>
        <v>238</v>
      </c>
      <c r="L146">
        <f>IF(piastek8[[#This Row],[Typ spalania]] = "mial", piastek8[[#This Row],[mag mial przed]]-$P$3, piastek8[[#This Row],[mag mial przed]])</f>
        <v>762</v>
      </c>
    </row>
    <row r="147" spans="1:12" x14ac:dyDescent="0.45">
      <c r="A147">
        <v>22</v>
      </c>
      <c r="B147">
        <v>115</v>
      </c>
      <c r="C147">
        <v>28</v>
      </c>
      <c r="D147">
        <f t="shared" si="2"/>
        <v>145</v>
      </c>
      <c r="E147" s="1">
        <v>42071</v>
      </c>
      <c r="F147">
        <f>J146+piastek8[[#This Row],[Ton kostak]]</f>
        <v>118</v>
      </c>
      <c r="G147">
        <f>K146+piastek8[[#This Row],[Ton orzech]]</f>
        <v>353</v>
      </c>
      <c r="H147">
        <f>L146+piastek8[[#This Row],[Ton mial]]</f>
        <v>790</v>
      </c>
      <c r="I147" t="str">
        <f>IF(piastek8[[#This Row],[mag koskta przed]] &lt; $P$1,IF(piastek8[[#This Row],[mag orzech przed]]&lt;$P$2, IF(piastek8[[#This Row],[mag mial przed]] &lt;$P$3, "-", "mial"), "orzech"),"kostka")</f>
        <v>orzech</v>
      </c>
      <c r="J147">
        <f>IF(piastek8[[#This Row],[Typ spalania]] = "kostka", piastek8[[#This Row],[mag koskta przed]]-$P$1, piastek8[[#This Row],[mag koskta przed]])</f>
        <v>118</v>
      </c>
      <c r="K147">
        <f>IF(piastek8[[#This Row],[Typ spalania]] = "orzech", piastek8[[#This Row],[mag orzech przed]]-$P$2, piastek8[[#This Row],[mag orzech przed]])</f>
        <v>93</v>
      </c>
      <c r="L147">
        <f>IF(piastek8[[#This Row],[Typ spalania]] = "mial", piastek8[[#This Row],[mag mial przed]]-$P$3, piastek8[[#This Row],[mag mial przed]])</f>
        <v>790</v>
      </c>
    </row>
    <row r="148" spans="1:12" x14ac:dyDescent="0.45">
      <c r="A148">
        <v>50</v>
      </c>
      <c r="B148">
        <v>99</v>
      </c>
      <c r="C148">
        <v>78</v>
      </c>
      <c r="D148">
        <f t="shared" si="2"/>
        <v>146</v>
      </c>
      <c r="E148" s="1">
        <v>42072</v>
      </c>
      <c r="F148">
        <f>J147+piastek8[[#This Row],[Ton kostak]]</f>
        <v>168</v>
      </c>
      <c r="G148">
        <f>K147+piastek8[[#This Row],[Ton orzech]]</f>
        <v>192</v>
      </c>
      <c r="H148">
        <f>L147+piastek8[[#This Row],[Ton mial]]</f>
        <v>868</v>
      </c>
      <c r="I148" t="str">
        <f>IF(piastek8[[#This Row],[mag koskta przed]] &lt; $P$1,IF(piastek8[[#This Row],[mag orzech przed]]&lt;$P$2, IF(piastek8[[#This Row],[mag mial przed]] &lt;$P$3, "-", "mial"), "orzech"),"kostka")</f>
        <v>mial</v>
      </c>
      <c r="J148">
        <f>IF(piastek8[[#This Row],[Typ spalania]] = "kostka", piastek8[[#This Row],[mag koskta przed]]-$P$1, piastek8[[#This Row],[mag koskta przed]])</f>
        <v>168</v>
      </c>
      <c r="K148">
        <f>IF(piastek8[[#This Row],[Typ spalania]] = "orzech", piastek8[[#This Row],[mag orzech przed]]-$P$2, piastek8[[#This Row],[mag orzech przed]])</f>
        <v>192</v>
      </c>
      <c r="L148">
        <f>IF(piastek8[[#This Row],[Typ spalania]] = "mial", piastek8[[#This Row],[mag mial przed]]-$P$3, piastek8[[#This Row],[mag mial przed]])</f>
        <v>548</v>
      </c>
    </row>
    <row r="149" spans="1:12" x14ac:dyDescent="0.45">
      <c r="A149">
        <v>178</v>
      </c>
      <c r="B149">
        <v>146</v>
      </c>
      <c r="C149">
        <v>75</v>
      </c>
      <c r="D149">
        <f t="shared" si="2"/>
        <v>147</v>
      </c>
      <c r="E149" s="1">
        <v>42073</v>
      </c>
      <c r="F149">
        <f>J148+piastek8[[#This Row],[Ton kostak]]</f>
        <v>346</v>
      </c>
      <c r="G149">
        <f>K148+piastek8[[#This Row],[Ton orzech]]</f>
        <v>338</v>
      </c>
      <c r="H149">
        <f>L148+piastek8[[#This Row],[Ton mial]]</f>
        <v>623</v>
      </c>
      <c r="I149" t="str">
        <f>IF(piastek8[[#This Row],[mag koskta przed]] &lt; $P$1,IF(piastek8[[#This Row],[mag orzech przed]]&lt;$P$2, IF(piastek8[[#This Row],[mag mial przed]] &lt;$P$3, "-", "mial"), "orzech"),"kostka")</f>
        <v>kostka</v>
      </c>
      <c r="J149">
        <f>IF(piastek8[[#This Row],[Typ spalania]] = "kostka", piastek8[[#This Row],[mag koskta przed]]-$P$1, piastek8[[#This Row],[mag koskta przed]])</f>
        <v>146</v>
      </c>
      <c r="K149">
        <f>IF(piastek8[[#This Row],[Typ spalania]] = "orzech", piastek8[[#This Row],[mag orzech przed]]-$P$2, piastek8[[#This Row],[mag orzech przed]])</f>
        <v>338</v>
      </c>
      <c r="L149">
        <f>IF(piastek8[[#This Row],[Typ spalania]] = "mial", piastek8[[#This Row],[mag mial przed]]-$P$3, piastek8[[#This Row],[mag mial przed]])</f>
        <v>623</v>
      </c>
    </row>
    <row r="150" spans="1:12" x14ac:dyDescent="0.45">
      <c r="A150">
        <v>97</v>
      </c>
      <c r="B150">
        <v>135</v>
      </c>
      <c r="C150">
        <v>66</v>
      </c>
      <c r="D150">
        <f t="shared" si="2"/>
        <v>148</v>
      </c>
      <c r="E150" s="1">
        <v>42074</v>
      </c>
      <c r="F150">
        <f>J149+piastek8[[#This Row],[Ton kostak]]</f>
        <v>243</v>
      </c>
      <c r="G150">
        <f>K149+piastek8[[#This Row],[Ton orzech]]</f>
        <v>473</v>
      </c>
      <c r="H150">
        <f>L149+piastek8[[#This Row],[Ton mial]]</f>
        <v>689</v>
      </c>
      <c r="I150" t="str">
        <f>IF(piastek8[[#This Row],[mag koskta przed]] &lt; $P$1,IF(piastek8[[#This Row],[mag orzech przed]]&lt;$P$2, IF(piastek8[[#This Row],[mag mial przed]] &lt;$P$3, "-", "mial"), "orzech"),"kostka")</f>
        <v>kostka</v>
      </c>
      <c r="J150">
        <f>IF(piastek8[[#This Row],[Typ spalania]] = "kostka", piastek8[[#This Row],[mag koskta przed]]-$P$1, piastek8[[#This Row],[mag koskta przed]])</f>
        <v>43</v>
      </c>
      <c r="K150">
        <f>IF(piastek8[[#This Row],[Typ spalania]] = "orzech", piastek8[[#This Row],[mag orzech przed]]-$P$2, piastek8[[#This Row],[mag orzech przed]])</f>
        <v>473</v>
      </c>
      <c r="L150">
        <f>IF(piastek8[[#This Row],[Typ spalania]] = "mial", piastek8[[#This Row],[mag mial przed]]-$P$3, piastek8[[#This Row],[mag mial przed]])</f>
        <v>689</v>
      </c>
    </row>
    <row r="151" spans="1:12" x14ac:dyDescent="0.45">
      <c r="A151">
        <v>138</v>
      </c>
      <c r="B151">
        <v>160</v>
      </c>
      <c r="C151">
        <v>6</v>
      </c>
      <c r="D151">
        <f t="shared" si="2"/>
        <v>149</v>
      </c>
      <c r="E151" s="1">
        <v>42075</v>
      </c>
      <c r="F151">
        <f>J150+piastek8[[#This Row],[Ton kostak]]</f>
        <v>181</v>
      </c>
      <c r="G151">
        <f>K150+piastek8[[#This Row],[Ton orzech]]</f>
        <v>633</v>
      </c>
      <c r="H151">
        <f>L150+piastek8[[#This Row],[Ton mial]]</f>
        <v>695</v>
      </c>
      <c r="I151" t="str">
        <f>IF(piastek8[[#This Row],[mag koskta przed]] &lt; $P$1,IF(piastek8[[#This Row],[mag orzech przed]]&lt;$P$2, IF(piastek8[[#This Row],[mag mial przed]] &lt;$P$3, "-", "mial"), "orzech"),"kostka")</f>
        <v>orzech</v>
      </c>
      <c r="J151">
        <f>IF(piastek8[[#This Row],[Typ spalania]] = "kostka", piastek8[[#This Row],[mag koskta przed]]-$P$1, piastek8[[#This Row],[mag koskta przed]])</f>
        <v>181</v>
      </c>
      <c r="K151">
        <f>IF(piastek8[[#This Row],[Typ spalania]] = "orzech", piastek8[[#This Row],[mag orzech przed]]-$P$2, piastek8[[#This Row],[mag orzech przed]])</f>
        <v>373</v>
      </c>
      <c r="L151">
        <f>IF(piastek8[[#This Row],[Typ spalania]] = "mial", piastek8[[#This Row],[mag mial przed]]-$P$3, piastek8[[#This Row],[mag mial przed]])</f>
        <v>695</v>
      </c>
    </row>
    <row r="152" spans="1:12" x14ac:dyDescent="0.45">
      <c r="A152">
        <v>194</v>
      </c>
      <c r="B152">
        <v>87</v>
      </c>
      <c r="C152">
        <v>60</v>
      </c>
      <c r="D152">
        <f t="shared" si="2"/>
        <v>150</v>
      </c>
      <c r="E152" s="1">
        <v>42076</v>
      </c>
      <c r="F152">
        <f>J151+piastek8[[#This Row],[Ton kostak]]</f>
        <v>375</v>
      </c>
      <c r="G152">
        <f>K151+piastek8[[#This Row],[Ton orzech]]</f>
        <v>460</v>
      </c>
      <c r="H152">
        <f>L151+piastek8[[#This Row],[Ton mial]]</f>
        <v>755</v>
      </c>
      <c r="I152" t="str">
        <f>IF(piastek8[[#This Row],[mag koskta przed]] &lt; $P$1,IF(piastek8[[#This Row],[mag orzech przed]]&lt;$P$2, IF(piastek8[[#This Row],[mag mial przed]] &lt;$P$3, "-", "mial"), "orzech"),"kostka")</f>
        <v>kostka</v>
      </c>
      <c r="J152">
        <f>IF(piastek8[[#This Row],[Typ spalania]] = "kostka", piastek8[[#This Row],[mag koskta przed]]-$P$1, piastek8[[#This Row],[mag koskta przed]])</f>
        <v>175</v>
      </c>
      <c r="K152">
        <f>IF(piastek8[[#This Row],[Typ spalania]] = "orzech", piastek8[[#This Row],[mag orzech przed]]-$P$2, piastek8[[#This Row],[mag orzech przed]])</f>
        <v>460</v>
      </c>
      <c r="L152">
        <f>IF(piastek8[[#This Row],[Typ spalania]] = "mial", piastek8[[#This Row],[mag mial przed]]-$P$3, piastek8[[#This Row],[mag mial przed]])</f>
        <v>755</v>
      </c>
    </row>
    <row r="153" spans="1:12" x14ac:dyDescent="0.45">
      <c r="A153">
        <v>86</v>
      </c>
      <c r="B153">
        <v>21</v>
      </c>
      <c r="C153">
        <v>45</v>
      </c>
      <c r="D153">
        <f t="shared" si="2"/>
        <v>151</v>
      </c>
      <c r="E153" s="1">
        <v>42077</v>
      </c>
      <c r="F153">
        <f>J152+piastek8[[#This Row],[Ton kostak]]</f>
        <v>261</v>
      </c>
      <c r="G153">
        <f>K152+piastek8[[#This Row],[Ton orzech]]</f>
        <v>481</v>
      </c>
      <c r="H153">
        <f>L152+piastek8[[#This Row],[Ton mial]]</f>
        <v>800</v>
      </c>
      <c r="I153" t="str">
        <f>IF(piastek8[[#This Row],[mag koskta przed]] &lt; $P$1,IF(piastek8[[#This Row],[mag orzech przed]]&lt;$P$2, IF(piastek8[[#This Row],[mag mial przed]] &lt;$P$3, "-", "mial"), "orzech"),"kostka")</f>
        <v>kostka</v>
      </c>
      <c r="J153">
        <f>IF(piastek8[[#This Row],[Typ spalania]] = "kostka", piastek8[[#This Row],[mag koskta przed]]-$P$1, piastek8[[#This Row],[mag koskta przed]])</f>
        <v>61</v>
      </c>
      <c r="K153">
        <f>IF(piastek8[[#This Row],[Typ spalania]] = "orzech", piastek8[[#This Row],[mag orzech przed]]-$P$2, piastek8[[#This Row],[mag orzech przed]])</f>
        <v>481</v>
      </c>
      <c r="L153">
        <f>IF(piastek8[[#This Row],[Typ spalania]] = "mial", piastek8[[#This Row],[mag mial przed]]-$P$3, piastek8[[#This Row],[mag mial przed]])</f>
        <v>800</v>
      </c>
    </row>
    <row r="154" spans="1:12" x14ac:dyDescent="0.45">
      <c r="A154">
        <v>26</v>
      </c>
      <c r="B154">
        <v>60</v>
      </c>
      <c r="C154">
        <v>44</v>
      </c>
      <c r="D154">
        <f t="shared" si="2"/>
        <v>152</v>
      </c>
      <c r="E154" s="1">
        <v>42078</v>
      </c>
      <c r="F154">
        <f>J153+piastek8[[#This Row],[Ton kostak]]</f>
        <v>87</v>
      </c>
      <c r="G154">
        <f>K153+piastek8[[#This Row],[Ton orzech]]</f>
        <v>541</v>
      </c>
      <c r="H154">
        <f>L153+piastek8[[#This Row],[Ton mial]]</f>
        <v>844</v>
      </c>
      <c r="I154" t="str">
        <f>IF(piastek8[[#This Row],[mag koskta przed]] &lt; $P$1,IF(piastek8[[#This Row],[mag orzech przed]]&lt;$P$2, IF(piastek8[[#This Row],[mag mial przed]] &lt;$P$3, "-", "mial"), "orzech"),"kostka")</f>
        <v>orzech</v>
      </c>
      <c r="J154">
        <f>IF(piastek8[[#This Row],[Typ spalania]] = "kostka", piastek8[[#This Row],[mag koskta przed]]-$P$1, piastek8[[#This Row],[mag koskta przed]])</f>
        <v>87</v>
      </c>
      <c r="K154">
        <f>IF(piastek8[[#This Row],[Typ spalania]] = "orzech", piastek8[[#This Row],[mag orzech przed]]-$P$2, piastek8[[#This Row],[mag orzech przed]])</f>
        <v>281</v>
      </c>
      <c r="L154">
        <f>IF(piastek8[[#This Row],[Typ spalania]] = "mial", piastek8[[#This Row],[mag mial przed]]-$P$3, piastek8[[#This Row],[mag mial przed]])</f>
        <v>844</v>
      </c>
    </row>
    <row r="155" spans="1:12" x14ac:dyDescent="0.45">
      <c r="A155">
        <v>28</v>
      </c>
      <c r="B155">
        <v>35</v>
      </c>
      <c r="C155">
        <v>96</v>
      </c>
      <c r="D155">
        <f t="shared" si="2"/>
        <v>153</v>
      </c>
      <c r="E155" s="1">
        <v>42079</v>
      </c>
      <c r="F155">
        <f>J154+piastek8[[#This Row],[Ton kostak]]</f>
        <v>115</v>
      </c>
      <c r="G155">
        <f>K154+piastek8[[#This Row],[Ton orzech]]</f>
        <v>316</v>
      </c>
      <c r="H155">
        <f>L154+piastek8[[#This Row],[Ton mial]]</f>
        <v>940</v>
      </c>
      <c r="I155" t="str">
        <f>IF(piastek8[[#This Row],[mag koskta przed]] &lt; $P$1,IF(piastek8[[#This Row],[mag orzech przed]]&lt;$P$2, IF(piastek8[[#This Row],[mag mial przed]] &lt;$P$3, "-", "mial"), "orzech"),"kostka")</f>
        <v>orzech</v>
      </c>
      <c r="J155">
        <f>IF(piastek8[[#This Row],[Typ spalania]] = "kostka", piastek8[[#This Row],[mag koskta przed]]-$P$1, piastek8[[#This Row],[mag koskta przed]])</f>
        <v>115</v>
      </c>
      <c r="K155">
        <f>IF(piastek8[[#This Row],[Typ spalania]] = "orzech", piastek8[[#This Row],[mag orzech przed]]-$P$2, piastek8[[#This Row],[mag orzech przed]])</f>
        <v>56</v>
      </c>
      <c r="L155">
        <f>IF(piastek8[[#This Row],[Typ spalania]] = "mial", piastek8[[#This Row],[mag mial przed]]-$P$3, piastek8[[#This Row],[mag mial przed]])</f>
        <v>940</v>
      </c>
    </row>
    <row r="156" spans="1:12" x14ac:dyDescent="0.45">
      <c r="A156">
        <v>53</v>
      </c>
      <c r="B156">
        <v>100</v>
      </c>
      <c r="C156">
        <v>64</v>
      </c>
      <c r="D156">
        <f t="shared" si="2"/>
        <v>154</v>
      </c>
      <c r="E156" s="1">
        <v>42080</v>
      </c>
      <c r="F156">
        <f>J155+piastek8[[#This Row],[Ton kostak]]</f>
        <v>168</v>
      </c>
      <c r="G156">
        <f>K155+piastek8[[#This Row],[Ton orzech]]</f>
        <v>156</v>
      </c>
      <c r="H156">
        <f>L155+piastek8[[#This Row],[Ton mial]]</f>
        <v>1004</v>
      </c>
      <c r="I156" t="str">
        <f>IF(piastek8[[#This Row],[mag koskta przed]] &lt; $P$1,IF(piastek8[[#This Row],[mag orzech przed]]&lt;$P$2, IF(piastek8[[#This Row],[mag mial przed]] &lt;$P$3, "-", "mial"), "orzech"),"kostka")</f>
        <v>mial</v>
      </c>
      <c r="J156">
        <f>IF(piastek8[[#This Row],[Typ spalania]] = "kostka", piastek8[[#This Row],[mag koskta przed]]-$P$1, piastek8[[#This Row],[mag koskta przed]])</f>
        <v>168</v>
      </c>
      <c r="K156">
        <f>IF(piastek8[[#This Row],[Typ spalania]] = "orzech", piastek8[[#This Row],[mag orzech przed]]-$P$2, piastek8[[#This Row],[mag orzech przed]])</f>
        <v>156</v>
      </c>
      <c r="L156">
        <f>IF(piastek8[[#This Row],[Typ spalania]] = "mial", piastek8[[#This Row],[mag mial przed]]-$P$3, piastek8[[#This Row],[mag mial przed]])</f>
        <v>684</v>
      </c>
    </row>
    <row r="157" spans="1:12" x14ac:dyDescent="0.45">
      <c r="A157">
        <v>168</v>
      </c>
      <c r="B157">
        <v>64</v>
      </c>
      <c r="C157">
        <v>46</v>
      </c>
      <c r="D157">
        <f t="shared" si="2"/>
        <v>155</v>
      </c>
      <c r="E157" s="1">
        <v>42081</v>
      </c>
      <c r="F157">
        <f>J156+piastek8[[#This Row],[Ton kostak]]</f>
        <v>336</v>
      </c>
      <c r="G157">
        <f>K156+piastek8[[#This Row],[Ton orzech]]</f>
        <v>220</v>
      </c>
      <c r="H157">
        <f>L156+piastek8[[#This Row],[Ton mial]]</f>
        <v>730</v>
      </c>
      <c r="I157" t="str">
        <f>IF(piastek8[[#This Row],[mag koskta przed]] &lt; $P$1,IF(piastek8[[#This Row],[mag orzech przed]]&lt;$P$2, IF(piastek8[[#This Row],[mag mial przed]] &lt;$P$3, "-", "mial"), "orzech"),"kostka")</f>
        <v>kostka</v>
      </c>
      <c r="J157">
        <f>IF(piastek8[[#This Row],[Typ spalania]] = "kostka", piastek8[[#This Row],[mag koskta przed]]-$P$1, piastek8[[#This Row],[mag koskta przed]])</f>
        <v>136</v>
      </c>
      <c r="K157">
        <f>IF(piastek8[[#This Row],[Typ spalania]] = "orzech", piastek8[[#This Row],[mag orzech przed]]-$P$2, piastek8[[#This Row],[mag orzech przed]])</f>
        <v>220</v>
      </c>
      <c r="L157">
        <f>IF(piastek8[[#This Row],[Typ spalania]] = "mial", piastek8[[#This Row],[mag mial przed]]-$P$3, piastek8[[#This Row],[mag mial przed]])</f>
        <v>730</v>
      </c>
    </row>
    <row r="158" spans="1:12" x14ac:dyDescent="0.45">
      <c r="A158">
        <v>77</v>
      </c>
      <c r="B158">
        <v>60</v>
      </c>
      <c r="C158">
        <v>35</v>
      </c>
      <c r="D158">
        <f t="shared" si="2"/>
        <v>156</v>
      </c>
      <c r="E158" s="1">
        <v>42082</v>
      </c>
      <c r="F158">
        <f>J157+piastek8[[#This Row],[Ton kostak]]</f>
        <v>213</v>
      </c>
      <c r="G158">
        <f>K157+piastek8[[#This Row],[Ton orzech]]</f>
        <v>280</v>
      </c>
      <c r="H158">
        <f>L157+piastek8[[#This Row],[Ton mial]]</f>
        <v>765</v>
      </c>
      <c r="I158" t="str">
        <f>IF(piastek8[[#This Row],[mag koskta przed]] &lt; $P$1,IF(piastek8[[#This Row],[mag orzech przed]]&lt;$P$2, IF(piastek8[[#This Row],[mag mial przed]] &lt;$P$3, "-", "mial"), "orzech"),"kostka")</f>
        <v>kostka</v>
      </c>
      <c r="J158">
        <f>IF(piastek8[[#This Row],[Typ spalania]] = "kostka", piastek8[[#This Row],[mag koskta przed]]-$P$1, piastek8[[#This Row],[mag koskta przed]])</f>
        <v>13</v>
      </c>
      <c r="K158">
        <f>IF(piastek8[[#This Row],[Typ spalania]] = "orzech", piastek8[[#This Row],[mag orzech przed]]-$P$2, piastek8[[#This Row],[mag orzech przed]])</f>
        <v>280</v>
      </c>
      <c r="L158">
        <f>IF(piastek8[[#This Row],[Typ spalania]] = "mial", piastek8[[#This Row],[mag mial przed]]-$P$3, piastek8[[#This Row],[mag mial przed]])</f>
        <v>765</v>
      </c>
    </row>
    <row r="159" spans="1:12" x14ac:dyDescent="0.45">
      <c r="A159">
        <v>17</v>
      </c>
      <c r="B159">
        <v>80</v>
      </c>
      <c r="C159">
        <v>30</v>
      </c>
      <c r="D159">
        <f t="shared" si="2"/>
        <v>157</v>
      </c>
      <c r="E159" s="1">
        <v>42083</v>
      </c>
      <c r="F159">
        <f>J158+piastek8[[#This Row],[Ton kostak]]</f>
        <v>30</v>
      </c>
      <c r="G159">
        <f>K158+piastek8[[#This Row],[Ton orzech]]</f>
        <v>360</v>
      </c>
      <c r="H159">
        <f>L158+piastek8[[#This Row],[Ton mial]]</f>
        <v>795</v>
      </c>
      <c r="I159" t="str">
        <f>IF(piastek8[[#This Row],[mag koskta przed]] &lt; $P$1,IF(piastek8[[#This Row],[mag orzech przed]]&lt;$P$2, IF(piastek8[[#This Row],[mag mial przed]] &lt;$P$3, "-", "mial"), "orzech"),"kostka")</f>
        <v>orzech</v>
      </c>
      <c r="J159">
        <f>IF(piastek8[[#This Row],[Typ spalania]] = "kostka", piastek8[[#This Row],[mag koskta przed]]-$P$1, piastek8[[#This Row],[mag koskta przed]])</f>
        <v>30</v>
      </c>
      <c r="K159">
        <f>IF(piastek8[[#This Row],[Typ spalania]] = "orzech", piastek8[[#This Row],[mag orzech przed]]-$P$2, piastek8[[#This Row],[mag orzech przed]])</f>
        <v>100</v>
      </c>
      <c r="L159">
        <f>IF(piastek8[[#This Row],[Typ spalania]] = "mial", piastek8[[#This Row],[mag mial przed]]-$P$3, piastek8[[#This Row],[mag mial przed]])</f>
        <v>795</v>
      </c>
    </row>
    <row r="160" spans="1:12" x14ac:dyDescent="0.45">
      <c r="A160">
        <v>175</v>
      </c>
      <c r="B160">
        <v>47</v>
      </c>
      <c r="C160">
        <v>25</v>
      </c>
      <c r="D160">
        <f t="shared" si="2"/>
        <v>158</v>
      </c>
      <c r="E160" s="1">
        <v>42084</v>
      </c>
      <c r="F160">
        <f>J159+piastek8[[#This Row],[Ton kostak]]</f>
        <v>205</v>
      </c>
      <c r="G160">
        <f>K159+piastek8[[#This Row],[Ton orzech]]</f>
        <v>147</v>
      </c>
      <c r="H160">
        <f>L159+piastek8[[#This Row],[Ton mial]]</f>
        <v>820</v>
      </c>
      <c r="I160" t="str">
        <f>IF(piastek8[[#This Row],[mag koskta przed]] &lt; $P$1,IF(piastek8[[#This Row],[mag orzech przed]]&lt;$P$2, IF(piastek8[[#This Row],[mag mial przed]] &lt;$P$3, "-", "mial"), "orzech"),"kostka")</f>
        <v>kostka</v>
      </c>
      <c r="J160">
        <f>IF(piastek8[[#This Row],[Typ spalania]] = "kostka", piastek8[[#This Row],[mag koskta przed]]-$P$1, piastek8[[#This Row],[mag koskta przed]])</f>
        <v>5</v>
      </c>
      <c r="K160">
        <f>IF(piastek8[[#This Row],[Typ spalania]] = "orzech", piastek8[[#This Row],[mag orzech przed]]-$P$2, piastek8[[#This Row],[mag orzech przed]])</f>
        <v>147</v>
      </c>
      <c r="L160">
        <f>IF(piastek8[[#This Row],[Typ spalania]] = "mial", piastek8[[#This Row],[mag mial przed]]-$P$3, piastek8[[#This Row],[mag mial przed]])</f>
        <v>820</v>
      </c>
    </row>
    <row r="161" spans="1:12" x14ac:dyDescent="0.45">
      <c r="A161">
        <v>164</v>
      </c>
      <c r="B161">
        <v>60</v>
      </c>
      <c r="C161">
        <v>22</v>
      </c>
      <c r="D161">
        <f t="shared" si="2"/>
        <v>159</v>
      </c>
      <c r="E161" s="1">
        <v>42085</v>
      </c>
      <c r="F161">
        <f>J160+piastek8[[#This Row],[Ton kostak]]</f>
        <v>169</v>
      </c>
      <c r="G161">
        <f>K160+piastek8[[#This Row],[Ton orzech]]</f>
        <v>207</v>
      </c>
      <c r="H161">
        <f>L160+piastek8[[#This Row],[Ton mial]]</f>
        <v>842</v>
      </c>
      <c r="I161" t="str">
        <f>IF(piastek8[[#This Row],[mag koskta przed]] &lt; $P$1,IF(piastek8[[#This Row],[mag orzech przed]]&lt;$P$2, IF(piastek8[[#This Row],[mag mial przed]] &lt;$P$3, "-", "mial"), "orzech"),"kostka")</f>
        <v>mial</v>
      </c>
      <c r="J161">
        <f>IF(piastek8[[#This Row],[Typ spalania]] = "kostka", piastek8[[#This Row],[mag koskta przed]]-$P$1, piastek8[[#This Row],[mag koskta przed]])</f>
        <v>169</v>
      </c>
      <c r="K161">
        <f>IF(piastek8[[#This Row],[Typ spalania]] = "orzech", piastek8[[#This Row],[mag orzech przed]]-$P$2, piastek8[[#This Row],[mag orzech przed]])</f>
        <v>207</v>
      </c>
      <c r="L161">
        <f>IF(piastek8[[#This Row],[Typ spalania]] = "mial", piastek8[[#This Row],[mag mial przed]]-$P$3, piastek8[[#This Row],[mag mial przed]])</f>
        <v>522</v>
      </c>
    </row>
    <row r="162" spans="1:12" x14ac:dyDescent="0.45">
      <c r="A162">
        <v>199</v>
      </c>
      <c r="B162">
        <v>80</v>
      </c>
      <c r="C162">
        <v>45</v>
      </c>
      <c r="D162">
        <f t="shared" si="2"/>
        <v>160</v>
      </c>
      <c r="E162" s="1">
        <v>42086</v>
      </c>
      <c r="F162">
        <f>J161+piastek8[[#This Row],[Ton kostak]]</f>
        <v>368</v>
      </c>
      <c r="G162">
        <f>K161+piastek8[[#This Row],[Ton orzech]]</f>
        <v>287</v>
      </c>
      <c r="H162">
        <f>L161+piastek8[[#This Row],[Ton mial]]</f>
        <v>567</v>
      </c>
      <c r="I162" t="str">
        <f>IF(piastek8[[#This Row],[mag koskta przed]] &lt; $P$1,IF(piastek8[[#This Row],[mag orzech przed]]&lt;$P$2, IF(piastek8[[#This Row],[mag mial przed]] &lt;$P$3, "-", "mial"), "orzech"),"kostka")</f>
        <v>kostka</v>
      </c>
      <c r="J162">
        <f>IF(piastek8[[#This Row],[Typ spalania]] = "kostka", piastek8[[#This Row],[mag koskta przed]]-$P$1, piastek8[[#This Row],[mag koskta przed]])</f>
        <v>168</v>
      </c>
      <c r="K162">
        <f>IF(piastek8[[#This Row],[Typ spalania]] = "orzech", piastek8[[#This Row],[mag orzech przed]]-$P$2, piastek8[[#This Row],[mag orzech przed]])</f>
        <v>287</v>
      </c>
      <c r="L162">
        <f>IF(piastek8[[#This Row],[Typ spalania]] = "mial", piastek8[[#This Row],[mag mial przed]]-$P$3, piastek8[[#This Row],[mag mial przed]])</f>
        <v>567</v>
      </c>
    </row>
    <row r="163" spans="1:12" x14ac:dyDescent="0.45">
      <c r="A163">
        <v>111</v>
      </c>
      <c r="B163">
        <v>92</v>
      </c>
      <c r="C163">
        <v>45</v>
      </c>
      <c r="D163">
        <f t="shared" si="2"/>
        <v>161</v>
      </c>
      <c r="E163" s="1">
        <v>42087</v>
      </c>
      <c r="F163">
        <f>J162+piastek8[[#This Row],[Ton kostak]]</f>
        <v>279</v>
      </c>
      <c r="G163">
        <f>K162+piastek8[[#This Row],[Ton orzech]]</f>
        <v>379</v>
      </c>
      <c r="H163">
        <f>L162+piastek8[[#This Row],[Ton mial]]</f>
        <v>612</v>
      </c>
      <c r="I163" t="str">
        <f>IF(piastek8[[#This Row],[mag koskta przed]] &lt; $P$1,IF(piastek8[[#This Row],[mag orzech przed]]&lt;$P$2, IF(piastek8[[#This Row],[mag mial przed]] &lt;$P$3, "-", "mial"), "orzech"),"kostka")</f>
        <v>kostka</v>
      </c>
      <c r="J163">
        <f>IF(piastek8[[#This Row],[Typ spalania]] = "kostka", piastek8[[#This Row],[mag koskta przed]]-$P$1, piastek8[[#This Row],[mag koskta przed]])</f>
        <v>79</v>
      </c>
      <c r="K163">
        <f>IF(piastek8[[#This Row],[Typ spalania]] = "orzech", piastek8[[#This Row],[mag orzech przed]]-$P$2, piastek8[[#This Row],[mag orzech przed]])</f>
        <v>379</v>
      </c>
      <c r="L163">
        <f>IF(piastek8[[#This Row],[Typ spalania]] = "mial", piastek8[[#This Row],[mag mial przed]]-$P$3, piastek8[[#This Row],[mag mial przed]])</f>
        <v>612</v>
      </c>
    </row>
    <row r="164" spans="1:12" x14ac:dyDescent="0.45">
      <c r="A164">
        <v>58</v>
      </c>
      <c r="B164">
        <v>90</v>
      </c>
      <c r="C164">
        <v>40</v>
      </c>
      <c r="D164">
        <f t="shared" si="2"/>
        <v>162</v>
      </c>
      <c r="E164" s="1">
        <v>42088</v>
      </c>
      <c r="F164">
        <f>J163+piastek8[[#This Row],[Ton kostak]]</f>
        <v>137</v>
      </c>
      <c r="G164">
        <f>K163+piastek8[[#This Row],[Ton orzech]]</f>
        <v>469</v>
      </c>
      <c r="H164">
        <f>L163+piastek8[[#This Row],[Ton mial]]</f>
        <v>652</v>
      </c>
      <c r="I164" t="str">
        <f>IF(piastek8[[#This Row],[mag koskta przed]] &lt; $P$1,IF(piastek8[[#This Row],[mag orzech przed]]&lt;$P$2, IF(piastek8[[#This Row],[mag mial przed]] &lt;$P$3, "-", "mial"), "orzech"),"kostka")</f>
        <v>orzech</v>
      </c>
      <c r="J164">
        <f>IF(piastek8[[#This Row],[Typ spalania]] = "kostka", piastek8[[#This Row],[mag koskta przed]]-$P$1, piastek8[[#This Row],[mag koskta przed]])</f>
        <v>137</v>
      </c>
      <c r="K164">
        <f>IF(piastek8[[#This Row],[Typ spalania]] = "orzech", piastek8[[#This Row],[mag orzech przed]]-$P$2, piastek8[[#This Row],[mag orzech przed]])</f>
        <v>209</v>
      </c>
      <c r="L164">
        <f>IF(piastek8[[#This Row],[Typ spalania]] = "mial", piastek8[[#This Row],[mag mial przed]]-$P$3, piastek8[[#This Row],[mag mial przed]])</f>
        <v>652</v>
      </c>
    </row>
    <row r="165" spans="1:12" x14ac:dyDescent="0.45">
      <c r="A165">
        <v>59</v>
      </c>
      <c r="B165">
        <v>164</v>
      </c>
      <c r="C165">
        <v>47</v>
      </c>
      <c r="D165">
        <f t="shared" si="2"/>
        <v>163</v>
      </c>
      <c r="E165" s="1">
        <v>42089</v>
      </c>
      <c r="F165">
        <f>J164+piastek8[[#This Row],[Ton kostak]]</f>
        <v>196</v>
      </c>
      <c r="G165">
        <f>K164+piastek8[[#This Row],[Ton orzech]]</f>
        <v>373</v>
      </c>
      <c r="H165">
        <f>L164+piastek8[[#This Row],[Ton mial]]</f>
        <v>699</v>
      </c>
      <c r="I165" t="str">
        <f>IF(piastek8[[#This Row],[mag koskta przed]] &lt; $P$1,IF(piastek8[[#This Row],[mag orzech przed]]&lt;$P$2, IF(piastek8[[#This Row],[mag mial przed]] &lt;$P$3, "-", "mial"), "orzech"),"kostka")</f>
        <v>orzech</v>
      </c>
      <c r="J165">
        <f>IF(piastek8[[#This Row],[Typ spalania]] = "kostka", piastek8[[#This Row],[mag koskta przed]]-$P$1, piastek8[[#This Row],[mag koskta przed]])</f>
        <v>196</v>
      </c>
      <c r="K165">
        <f>IF(piastek8[[#This Row],[Typ spalania]] = "orzech", piastek8[[#This Row],[mag orzech przed]]-$P$2, piastek8[[#This Row],[mag orzech przed]])</f>
        <v>113</v>
      </c>
      <c r="L165">
        <f>IF(piastek8[[#This Row],[Typ spalania]] = "mial", piastek8[[#This Row],[mag mial przed]]-$P$3, piastek8[[#This Row],[mag mial przed]])</f>
        <v>699</v>
      </c>
    </row>
    <row r="166" spans="1:12" x14ac:dyDescent="0.45">
      <c r="A166">
        <v>158</v>
      </c>
      <c r="B166">
        <v>120</v>
      </c>
      <c r="C166">
        <v>30</v>
      </c>
      <c r="D166">
        <f t="shared" si="2"/>
        <v>164</v>
      </c>
      <c r="E166" s="1">
        <v>42090</v>
      </c>
      <c r="F166">
        <f>J165+piastek8[[#This Row],[Ton kostak]]</f>
        <v>354</v>
      </c>
      <c r="G166">
        <f>K165+piastek8[[#This Row],[Ton orzech]]</f>
        <v>233</v>
      </c>
      <c r="H166">
        <f>L165+piastek8[[#This Row],[Ton mial]]</f>
        <v>729</v>
      </c>
      <c r="I166" t="str">
        <f>IF(piastek8[[#This Row],[mag koskta przed]] &lt; $P$1,IF(piastek8[[#This Row],[mag orzech przed]]&lt;$P$2, IF(piastek8[[#This Row],[mag mial przed]] &lt;$P$3, "-", "mial"), "orzech"),"kostka")</f>
        <v>kostka</v>
      </c>
      <c r="J166">
        <f>IF(piastek8[[#This Row],[Typ spalania]] = "kostka", piastek8[[#This Row],[mag koskta przed]]-$P$1, piastek8[[#This Row],[mag koskta przed]])</f>
        <v>154</v>
      </c>
      <c r="K166">
        <f>IF(piastek8[[#This Row],[Typ spalania]] = "orzech", piastek8[[#This Row],[mag orzech przed]]-$P$2, piastek8[[#This Row],[mag orzech przed]])</f>
        <v>233</v>
      </c>
      <c r="L166">
        <f>IF(piastek8[[#This Row],[Typ spalania]] = "mial", piastek8[[#This Row],[mag mial przed]]-$P$3, piastek8[[#This Row],[mag mial przed]])</f>
        <v>729</v>
      </c>
    </row>
    <row r="167" spans="1:12" x14ac:dyDescent="0.45">
      <c r="A167">
        <v>84</v>
      </c>
      <c r="B167">
        <v>90</v>
      </c>
      <c r="C167">
        <v>30</v>
      </c>
      <c r="D167">
        <f t="shared" si="2"/>
        <v>165</v>
      </c>
      <c r="E167" s="1">
        <v>42091</v>
      </c>
      <c r="F167">
        <f>J166+piastek8[[#This Row],[Ton kostak]]</f>
        <v>238</v>
      </c>
      <c r="G167">
        <f>K166+piastek8[[#This Row],[Ton orzech]]</f>
        <v>323</v>
      </c>
      <c r="H167">
        <f>L166+piastek8[[#This Row],[Ton mial]]</f>
        <v>759</v>
      </c>
      <c r="I167" t="str">
        <f>IF(piastek8[[#This Row],[mag koskta przed]] &lt; $P$1,IF(piastek8[[#This Row],[mag orzech przed]]&lt;$P$2, IF(piastek8[[#This Row],[mag mial przed]] &lt;$P$3, "-", "mial"), "orzech"),"kostka")</f>
        <v>kostka</v>
      </c>
      <c r="J167">
        <f>IF(piastek8[[#This Row],[Typ spalania]] = "kostka", piastek8[[#This Row],[mag koskta przed]]-$P$1, piastek8[[#This Row],[mag koskta przed]])</f>
        <v>38</v>
      </c>
      <c r="K167">
        <f>IF(piastek8[[#This Row],[Typ spalania]] = "orzech", piastek8[[#This Row],[mag orzech przed]]-$P$2, piastek8[[#This Row],[mag orzech przed]])</f>
        <v>323</v>
      </c>
      <c r="L167">
        <f>IF(piastek8[[#This Row],[Typ spalania]] = "mial", piastek8[[#This Row],[mag mial przed]]-$P$3, piastek8[[#This Row],[mag mial przed]])</f>
        <v>759</v>
      </c>
    </row>
    <row r="168" spans="1:12" x14ac:dyDescent="0.45">
      <c r="A168">
        <v>64</v>
      </c>
      <c r="B168">
        <v>61</v>
      </c>
      <c r="C168">
        <v>60</v>
      </c>
      <c r="D168">
        <f t="shared" si="2"/>
        <v>166</v>
      </c>
      <c r="E168" s="1">
        <v>42092</v>
      </c>
      <c r="F168">
        <f>J167+piastek8[[#This Row],[Ton kostak]]</f>
        <v>102</v>
      </c>
      <c r="G168">
        <f>K167+piastek8[[#This Row],[Ton orzech]]</f>
        <v>384</v>
      </c>
      <c r="H168">
        <f>L167+piastek8[[#This Row],[Ton mial]]</f>
        <v>819</v>
      </c>
      <c r="I168" t="str">
        <f>IF(piastek8[[#This Row],[mag koskta przed]] &lt; $P$1,IF(piastek8[[#This Row],[mag orzech przed]]&lt;$P$2, IF(piastek8[[#This Row],[mag mial przed]] &lt;$P$3, "-", "mial"), "orzech"),"kostka")</f>
        <v>orzech</v>
      </c>
      <c r="J168">
        <f>IF(piastek8[[#This Row],[Typ spalania]] = "kostka", piastek8[[#This Row],[mag koskta przed]]-$P$1, piastek8[[#This Row],[mag koskta przed]])</f>
        <v>102</v>
      </c>
      <c r="K168">
        <f>IF(piastek8[[#This Row],[Typ spalania]] = "orzech", piastek8[[#This Row],[mag orzech przed]]-$P$2, piastek8[[#This Row],[mag orzech przed]])</f>
        <v>124</v>
      </c>
      <c r="L168">
        <f>IF(piastek8[[#This Row],[Typ spalania]] = "mial", piastek8[[#This Row],[mag mial przed]]-$P$3, piastek8[[#This Row],[mag mial przed]])</f>
        <v>819</v>
      </c>
    </row>
    <row r="169" spans="1:12" x14ac:dyDescent="0.45">
      <c r="A169">
        <v>125</v>
      </c>
      <c r="B169">
        <v>84</v>
      </c>
      <c r="C169">
        <v>40</v>
      </c>
      <c r="D169">
        <f t="shared" si="2"/>
        <v>167</v>
      </c>
      <c r="E169" s="1">
        <v>42093</v>
      </c>
      <c r="F169">
        <f>J168+piastek8[[#This Row],[Ton kostak]]</f>
        <v>227</v>
      </c>
      <c r="G169">
        <f>K168+piastek8[[#This Row],[Ton orzech]]</f>
        <v>208</v>
      </c>
      <c r="H169">
        <f>L168+piastek8[[#This Row],[Ton mial]]</f>
        <v>859</v>
      </c>
      <c r="I169" t="str">
        <f>IF(piastek8[[#This Row],[mag koskta przed]] &lt; $P$1,IF(piastek8[[#This Row],[mag orzech przed]]&lt;$P$2, IF(piastek8[[#This Row],[mag mial przed]] &lt;$P$3, "-", "mial"), "orzech"),"kostka")</f>
        <v>kostka</v>
      </c>
      <c r="J169">
        <f>IF(piastek8[[#This Row],[Typ spalania]] = "kostka", piastek8[[#This Row],[mag koskta przed]]-$P$1, piastek8[[#This Row],[mag koskta przed]])</f>
        <v>27</v>
      </c>
      <c r="K169">
        <f>IF(piastek8[[#This Row],[Typ spalania]] = "orzech", piastek8[[#This Row],[mag orzech przed]]-$P$2, piastek8[[#This Row],[mag orzech przed]])</f>
        <v>208</v>
      </c>
      <c r="L169">
        <f>IF(piastek8[[#This Row],[Typ spalania]] = "mial", piastek8[[#This Row],[mag mial przed]]-$P$3, piastek8[[#This Row],[mag mial przed]])</f>
        <v>859</v>
      </c>
    </row>
    <row r="170" spans="1:12" x14ac:dyDescent="0.45">
      <c r="A170">
        <v>148</v>
      </c>
      <c r="B170">
        <v>110</v>
      </c>
      <c r="C170">
        <v>50</v>
      </c>
      <c r="D170">
        <f t="shared" si="2"/>
        <v>168</v>
      </c>
      <c r="E170" s="1">
        <v>42094</v>
      </c>
      <c r="F170">
        <f>J169+piastek8[[#This Row],[Ton kostak]]</f>
        <v>175</v>
      </c>
      <c r="G170">
        <f>K169+piastek8[[#This Row],[Ton orzech]]</f>
        <v>318</v>
      </c>
      <c r="H170">
        <f>L169+piastek8[[#This Row],[Ton mial]]</f>
        <v>909</v>
      </c>
      <c r="I170" t="str">
        <f>IF(piastek8[[#This Row],[mag koskta przed]] &lt; $P$1,IF(piastek8[[#This Row],[mag orzech przed]]&lt;$P$2, IF(piastek8[[#This Row],[mag mial przed]] &lt;$P$3, "-", "mial"), "orzech"),"kostka")</f>
        <v>orzech</v>
      </c>
      <c r="J170">
        <f>IF(piastek8[[#This Row],[Typ spalania]] = "kostka", piastek8[[#This Row],[mag koskta przed]]-$P$1, piastek8[[#This Row],[mag koskta przed]])</f>
        <v>175</v>
      </c>
      <c r="K170">
        <f>IF(piastek8[[#This Row],[Typ spalania]] = "orzech", piastek8[[#This Row],[mag orzech przed]]-$P$2, piastek8[[#This Row],[mag orzech przed]])</f>
        <v>58</v>
      </c>
      <c r="L170">
        <f>IF(piastek8[[#This Row],[Typ spalania]] = "mial", piastek8[[#This Row],[mag mial przed]]-$P$3, piastek8[[#This Row],[mag mial przed]])</f>
        <v>909</v>
      </c>
    </row>
    <row r="171" spans="1:12" x14ac:dyDescent="0.45">
      <c r="A171">
        <v>172</v>
      </c>
      <c r="B171">
        <v>100</v>
      </c>
      <c r="C171">
        <v>30</v>
      </c>
      <c r="D171">
        <f t="shared" si="2"/>
        <v>169</v>
      </c>
      <c r="E171" s="1">
        <v>42095</v>
      </c>
      <c r="F171">
        <f>J170+piastek8[[#This Row],[Ton kostak]]</f>
        <v>347</v>
      </c>
      <c r="G171">
        <f>K170+piastek8[[#This Row],[Ton orzech]]</f>
        <v>158</v>
      </c>
      <c r="H171">
        <f>L170+piastek8[[#This Row],[Ton mial]]</f>
        <v>939</v>
      </c>
      <c r="I171" t="str">
        <f>IF(piastek8[[#This Row],[mag koskta przed]] &lt; $P$1,IF(piastek8[[#This Row],[mag orzech przed]]&lt;$P$2, IF(piastek8[[#This Row],[mag mial przed]] &lt;$P$3, "-", "mial"), "orzech"),"kostka")</f>
        <v>kostka</v>
      </c>
      <c r="J171">
        <f>IF(piastek8[[#This Row],[Typ spalania]] = "kostka", piastek8[[#This Row],[mag koskta przed]]-$P$1, piastek8[[#This Row],[mag koskta przed]])</f>
        <v>147</v>
      </c>
      <c r="K171">
        <f>IF(piastek8[[#This Row],[Typ spalania]] = "orzech", piastek8[[#This Row],[mag orzech przed]]-$P$2, piastek8[[#This Row],[mag orzech przed]])</f>
        <v>158</v>
      </c>
      <c r="L171">
        <f>IF(piastek8[[#This Row],[Typ spalania]] = "mial", piastek8[[#This Row],[mag mial przed]]-$P$3, piastek8[[#This Row],[mag mial przed]])</f>
        <v>939</v>
      </c>
    </row>
    <row r="172" spans="1:12" x14ac:dyDescent="0.45">
      <c r="A172">
        <v>103</v>
      </c>
      <c r="B172">
        <v>60</v>
      </c>
      <c r="C172">
        <v>40</v>
      </c>
      <c r="D172">
        <f t="shared" si="2"/>
        <v>170</v>
      </c>
      <c r="E172" s="1">
        <v>42096</v>
      </c>
      <c r="F172">
        <f>J171+piastek8[[#This Row],[Ton kostak]]</f>
        <v>250</v>
      </c>
      <c r="G172">
        <f>K171+piastek8[[#This Row],[Ton orzech]]</f>
        <v>218</v>
      </c>
      <c r="H172">
        <f>L171+piastek8[[#This Row],[Ton mial]]</f>
        <v>979</v>
      </c>
      <c r="I172" t="str">
        <f>IF(piastek8[[#This Row],[mag koskta przed]] &lt; $P$1,IF(piastek8[[#This Row],[mag orzech przed]]&lt;$P$2, IF(piastek8[[#This Row],[mag mial przed]] &lt;$P$3, "-", "mial"), "orzech"),"kostka")</f>
        <v>kostka</v>
      </c>
      <c r="J172">
        <f>IF(piastek8[[#This Row],[Typ spalania]] = "kostka", piastek8[[#This Row],[mag koskta przed]]-$P$1, piastek8[[#This Row],[mag koskta przed]])</f>
        <v>50</v>
      </c>
      <c r="K172">
        <f>IF(piastek8[[#This Row],[Typ spalania]] = "orzech", piastek8[[#This Row],[mag orzech przed]]-$P$2, piastek8[[#This Row],[mag orzech przed]])</f>
        <v>218</v>
      </c>
      <c r="L172">
        <f>IF(piastek8[[#This Row],[Typ spalania]] = "mial", piastek8[[#This Row],[mag mial przed]]-$P$3, piastek8[[#This Row],[mag mial przed]])</f>
        <v>979</v>
      </c>
    </row>
    <row r="173" spans="1:12" x14ac:dyDescent="0.45">
      <c r="A173">
        <v>191</v>
      </c>
      <c r="B173">
        <v>41</v>
      </c>
      <c r="C173">
        <v>52</v>
      </c>
      <c r="D173">
        <f t="shared" si="2"/>
        <v>171</v>
      </c>
      <c r="E173" s="1">
        <v>42097</v>
      </c>
      <c r="F173">
        <f>J172+piastek8[[#This Row],[Ton kostak]]</f>
        <v>241</v>
      </c>
      <c r="G173">
        <f>K172+piastek8[[#This Row],[Ton orzech]]</f>
        <v>259</v>
      </c>
      <c r="H173">
        <f>L172+piastek8[[#This Row],[Ton mial]]</f>
        <v>1031</v>
      </c>
      <c r="I173" t="str">
        <f>IF(piastek8[[#This Row],[mag koskta przed]] &lt; $P$1,IF(piastek8[[#This Row],[mag orzech przed]]&lt;$P$2, IF(piastek8[[#This Row],[mag mial przed]] &lt;$P$3, "-", "mial"), "orzech"),"kostka")</f>
        <v>kostka</v>
      </c>
      <c r="J173">
        <f>IF(piastek8[[#This Row],[Typ spalania]] = "kostka", piastek8[[#This Row],[mag koskta przed]]-$P$1, piastek8[[#This Row],[mag koskta przed]])</f>
        <v>41</v>
      </c>
      <c r="K173">
        <f>IF(piastek8[[#This Row],[Typ spalania]] = "orzech", piastek8[[#This Row],[mag orzech przed]]-$P$2, piastek8[[#This Row],[mag orzech przed]])</f>
        <v>259</v>
      </c>
      <c r="L173">
        <f>IF(piastek8[[#This Row],[Typ spalania]] = "mial", piastek8[[#This Row],[mag mial przed]]-$P$3, piastek8[[#This Row],[mag mial przed]])</f>
        <v>1031</v>
      </c>
    </row>
    <row r="174" spans="1:12" x14ac:dyDescent="0.45">
      <c r="A174">
        <v>128</v>
      </c>
      <c r="B174">
        <v>98</v>
      </c>
      <c r="C174">
        <v>40</v>
      </c>
      <c r="D174">
        <f t="shared" si="2"/>
        <v>172</v>
      </c>
      <c r="E174" s="1">
        <v>42098</v>
      </c>
      <c r="F174">
        <f>J173+piastek8[[#This Row],[Ton kostak]]</f>
        <v>169</v>
      </c>
      <c r="G174">
        <f>K173+piastek8[[#This Row],[Ton orzech]]</f>
        <v>357</v>
      </c>
      <c r="H174">
        <f>L173+piastek8[[#This Row],[Ton mial]]</f>
        <v>1071</v>
      </c>
      <c r="I174" t="str">
        <f>IF(piastek8[[#This Row],[mag koskta przed]] &lt; $P$1,IF(piastek8[[#This Row],[mag orzech przed]]&lt;$P$2, IF(piastek8[[#This Row],[mag mial przed]] &lt;$P$3, "-", "mial"), "orzech"),"kostka")</f>
        <v>orzech</v>
      </c>
      <c r="J174">
        <f>IF(piastek8[[#This Row],[Typ spalania]] = "kostka", piastek8[[#This Row],[mag koskta przed]]-$P$1, piastek8[[#This Row],[mag koskta przed]])</f>
        <v>169</v>
      </c>
      <c r="K174">
        <f>IF(piastek8[[#This Row],[Typ spalania]] = "orzech", piastek8[[#This Row],[mag orzech przed]]-$P$2, piastek8[[#This Row],[mag orzech przed]])</f>
        <v>97</v>
      </c>
      <c r="L174">
        <f>IF(piastek8[[#This Row],[Typ spalania]] = "mial", piastek8[[#This Row],[mag mial przed]]-$P$3, piastek8[[#This Row],[mag mial przed]])</f>
        <v>1071</v>
      </c>
    </row>
    <row r="175" spans="1:12" x14ac:dyDescent="0.45">
      <c r="A175">
        <v>75</v>
      </c>
      <c r="B175">
        <v>87</v>
      </c>
      <c r="C175">
        <v>47</v>
      </c>
      <c r="D175">
        <f t="shared" si="2"/>
        <v>173</v>
      </c>
      <c r="E175" s="1">
        <v>42099</v>
      </c>
      <c r="F175">
        <f>J174+piastek8[[#This Row],[Ton kostak]]</f>
        <v>244</v>
      </c>
      <c r="G175">
        <f>K174+piastek8[[#This Row],[Ton orzech]]</f>
        <v>184</v>
      </c>
      <c r="H175">
        <f>L174+piastek8[[#This Row],[Ton mial]]</f>
        <v>1118</v>
      </c>
      <c r="I175" t="str">
        <f>IF(piastek8[[#This Row],[mag koskta przed]] &lt; $P$1,IF(piastek8[[#This Row],[mag orzech przed]]&lt;$P$2, IF(piastek8[[#This Row],[mag mial przed]] &lt;$P$3, "-", "mial"), "orzech"),"kostka")</f>
        <v>kostka</v>
      </c>
      <c r="J175">
        <f>IF(piastek8[[#This Row],[Typ spalania]] = "kostka", piastek8[[#This Row],[mag koskta przed]]-$P$1, piastek8[[#This Row],[mag koskta przed]])</f>
        <v>44</v>
      </c>
      <c r="K175">
        <f>IF(piastek8[[#This Row],[Typ spalania]] = "orzech", piastek8[[#This Row],[mag orzech przed]]-$P$2, piastek8[[#This Row],[mag orzech przed]])</f>
        <v>184</v>
      </c>
      <c r="L175">
        <f>IF(piastek8[[#This Row],[Typ spalania]] = "mial", piastek8[[#This Row],[mag mial przed]]-$P$3, piastek8[[#This Row],[mag mial przed]])</f>
        <v>1118</v>
      </c>
    </row>
    <row r="176" spans="1:12" x14ac:dyDescent="0.45">
      <c r="A176">
        <v>38</v>
      </c>
      <c r="B176">
        <v>100</v>
      </c>
      <c r="C176">
        <v>50</v>
      </c>
      <c r="D176">
        <f t="shared" si="2"/>
        <v>174</v>
      </c>
      <c r="E176" s="1">
        <v>42100</v>
      </c>
      <c r="F176">
        <f>J175+piastek8[[#This Row],[Ton kostak]]</f>
        <v>82</v>
      </c>
      <c r="G176">
        <f>K175+piastek8[[#This Row],[Ton orzech]]</f>
        <v>284</v>
      </c>
      <c r="H176">
        <f>L175+piastek8[[#This Row],[Ton mial]]</f>
        <v>1168</v>
      </c>
      <c r="I176" t="str">
        <f>IF(piastek8[[#This Row],[mag koskta przed]] &lt; $P$1,IF(piastek8[[#This Row],[mag orzech przed]]&lt;$P$2, IF(piastek8[[#This Row],[mag mial przed]] &lt;$P$3, "-", "mial"), "orzech"),"kostka")</f>
        <v>orzech</v>
      </c>
      <c r="J176">
        <f>IF(piastek8[[#This Row],[Typ spalania]] = "kostka", piastek8[[#This Row],[mag koskta przed]]-$P$1, piastek8[[#This Row],[mag koskta przed]])</f>
        <v>82</v>
      </c>
      <c r="K176">
        <f>IF(piastek8[[#This Row],[Typ spalania]] = "orzech", piastek8[[#This Row],[mag orzech przed]]-$P$2, piastek8[[#This Row],[mag orzech przed]])</f>
        <v>24</v>
      </c>
      <c r="L176">
        <f>IF(piastek8[[#This Row],[Typ spalania]] = "mial", piastek8[[#This Row],[mag mial przed]]-$P$3, piastek8[[#This Row],[mag mial przed]])</f>
        <v>1168</v>
      </c>
    </row>
    <row r="177" spans="1:12" x14ac:dyDescent="0.45">
      <c r="A177">
        <v>80</v>
      </c>
      <c r="B177">
        <v>40</v>
      </c>
      <c r="C177">
        <v>30</v>
      </c>
      <c r="D177">
        <f t="shared" si="2"/>
        <v>175</v>
      </c>
      <c r="E177" s="1">
        <v>42101</v>
      </c>
      <c r="F177">
        <f>J176+piastek8[[#This Row],[Ton kostak]]</f>
        <v>162</v>
      </c>
      <c r="G177">
        <f>K176+piastek8[[#This Row],[Ton orzech]]</f>
        <v>64</v>
      </c>
      <c r="H177">
        <f>L176+piastek8[[#This Row],[Ton mial]]</f>
        <v>1198</v>
      </c>
      <c r="I177" t="str">
        <f>IF(piastek8[[#This Row],[mag koskta przed]] &lt; $P$1,IF(piastek8[[#This Row],[mag orzech przed]]&lt;$P$2, IF(piastek8[[#This Row],[mag mial przed]] &lt;$P$3, "-", "mial"), "orzech"),"kostka")</f>
        <v>mial</v>
      </c>
      <c r="J177">
        <f>IF(piastek8[[#This Row],[Typ spalania]] = "kostka", piastek8[[#This Row],[mag koskta przed]]-$P$1, piastek8[[#This Row],[mag koskta przed]])</f>
        <v>162</v>
      </c>
      <c r="K177">
        <f>IF(piastek8[[#This Row],[Typ spalania]] = "orzech", piastek8[[#This Row],[mag orzech przed]]-$P$2, piastek8[[#This Row],[mag orzech przed]])</f>
        <v>64</v>
      </c>
      <c r="L177">
        <f>IF(piastek8[[#This Row],[Typ spalania]] = "mial", piastek8[[#This Row],[mag mial przed]]-$P$3, piastek8[[#This Row],[mag mial przed]])</f>
        <v>878</v>
      </c>
    </row>
    <row r="178" spans="1:12" x14ac:dyDescent="0.45">
      <c r="A178">
        <v>55</v>
      </c>
      <c r="B178">
        <v>60</v>
      </c>
      <c r="C178">
        <v>50</v>
      </c>
      <c r="D178">
        <f t="shared" si="2"/>
        <v>176</v>
      </c>
      <c r="E178" s="1">
        <v>42102</v>
      </c>
      <c r="F178">
        <f>J177+piastek8[[#This Row],[Ton kostak]]</f>
        <v>217</v>
      </c>
      <c r="G178">
        <f>K177+piastek8[[#This Row],[Ton orzech]]</f>
        <v>124</v>
      </c>
      <c r="H178">
        <f>L177+piastek8[[#This Row],[Ton mial]]</f>
        <v>928</v>
      </c>
      <c r="I178" t="str">
        <f>IF(piastek8[[#This Row],[mag koskta przed]] &lt; $P$1,IF(piastek8[[#This Row],[mag orzech przed]]&lt;$P$2, IF(piastek8[[#This Row],[mag mial przed]] &lt;$P$3, "-", "mial"), "orzech"),"kostka")</f>
        <v>kostka</v>
      </c>
      <c r="J178">
        <f>IF(piastek8[[#This Row],[Typ spalania]] = "kostka", piastek8[[#This Row],[mag koskta przed]]-$P$1, piastek8[[#This Row],[mag koskta przed]])</f>
        <v>17</v>
      </c>
      <c r="K178">
        <f>IF(piastek8[[#This Row],[Typ spalania]] = "orzech", piastek8[[#This Row],[mag orzech przed]]-$P$2, piastek8[[#This Row],[mag orzech przed]])</f>
        <v>124</v>
      </c>
      <c r="L178">
        <f>IF(piastek8[[#This Row],[Typ spalania]] = "mial", piastek8[[#This Row],[mag mial przed]]-$P$3, piastek8[[#This Row],[mag mial przed]])</f>
        <v>928</v>
      </c>
    </row>
    <row r="179" spans="1:12" x14ac:dyDescent="0.45">
      <c r="A179">
        <v>10</v>
      </c>
      <c r="B179">
        <v>80</v>
      </c>
      <c r="C179">
        <v>48</v>
      </c>
      <c r="D179">
        <f t="shared" si="2"/>
        <v>177</v>
      </c>
      <c r="E179" s="1">
        <v>42103</v>
      </c>
      <c r="F179">
        <f>J178+piastek8[[#This Row],[Ton kostak]]</f>
        <v>27</v>
      </c>
      <c r="G179">
        <f>K178+piastek8[[#This Row],[Ton orzech]]</f>
        <v>204</v>
      </c>
      <c r="H179">
        <f>L178+piastek8[[#This Row],[Ton mial]]</f>
        <v>976</v>
      </c>
      <c r="I179" t="str">
        <f>IF(piastek8[[#This Row],[mag koskta przed]] &lt; $P$1,IF(piastek8[[#This Row],[mag orzech przed]]&lt;$P$2, IF(piastek8[[#This Row],[mag mial przed]] &lt;$P$3, "-", "mial"), "orzech"),"kostka")</f>
        <v>mial</v>
      </c>
      <c r="J179">
        <f>IF(piastek8[[#This Row],[Typ spalania]] = "kostka", piastek8[[#This Row],[mag koskta przed]]-$P$1, piastek8[[#This Row],[mag koskta przed]])</f>
        <v>27</v>
      </c>
      <c r="K179">
        <f>IF(piastek8[[#This Row],[Typ spalania]] = "orzech", piastek8[[#This Row],[mag orzech przed]]-$P$2, piastek8[[#This Row],[mag orzech przed]])</f>
        <v>204</v>
      </c>
      <c r="L179">
        <f>IF(piastek8[[#This Row],[Typ spalania]] = "mial", piastek8[[#This Row],[mag mial przed]]-$P$3, piastek8[[#This Row],[mag mial przed]])</f>
        <v>656</v>
      </c>
    </row>
    <row r="180" spans="1:12" x14ac:dyDescent="0.45">
      <c r="A180">
        <v>95</v>
      </c>
      <c r="B180">
        <v>60</v>
      </c>
      <c r="C180">
        <v>51</v>
      </c>
      <c r="D180">
        <f t="shared" si="2"/>
        <v>178</v>
      </c>
      <c r="E180" s="1">
        <v>42104</v>
      </c>
      <c r="F180">
        <f>J179+piastek8[[#This Row],[Ton kostak]]</f>
        <v>122</v>
      </c>
      <c r="G180">
        <f>K179+piastek8[[#This Row],[Ton orzech]]</f>
        <v>264</v>
      </c>
      <c r="H180">
        <f>L179+piastek8[[#This Row],[Ton mial]]</f>
        <v>707</v>
      </c>
      <c r="I180" t="str">
        <f>IF(piastek8[[#This Row],[mag koskta przed]] &lt; $P$1,IF(piastek8[[#This Row],[mag orzech przed]]&lt;$P$2, IF(piastek8[[#This Row],[mag mial przed]] &lt;$P$3, "-", "mial"), "orzech"),"kostka")</f>
        <v>orzech</v>
      </c>
      <c r="J180">
        <f>IF(piastek8[[#This Row],[Typ spalania]] = "kostka", piastek8[[#This Row],[mag koskta przed]]-$P$1, piastek8[[#This Row],[mag koskta przed]])</f>
        <v>122</v>
      </c>
      <c r="K180">
        <f>IF(piastek8[[#This Row],[Typ spalania]] = "orzech", piastek8[[#This Row],[mag orzech przed]]-$P$2, piastek8[[#This Row],[mag orzech przed]])</f>
        <v>4</v>
      </c>
      <c r="L180">
        <f>IF(piastek8[[#This Row],[Typ spalania]] = "mial", piastek8[[#This Row],[mag mial przed]]-$P$3, piastek8[[#This Row],[mag mial przed]])</f>
        <v>707</v>
      </c>
    </row>
    <row r="181" spans="1:12" x14ac:dyDescent="0.45">
      <c r="A181">
        <v>90</v>
      </c>
      <c r="B181">
        <v>100</v>
      </c>
      <c r="C181">
        <v>50</v>
      </c>
      <c r="D181">
        <f t="shared" si="2"/>
        <v>179</v>
      </c>
      <c r="E181" s="1">
        <v>42105</v>
      </c>
      <c r="F181">
        <f>J180+piastek8[[#This Row],[Ton kostak]]</f>
        <v>212</v>
      </c>
      <c r="G181">
        <f>K180+piastek8[[#This Row],[Ton orzech]]</f>
        <v>104</v>
      </c>
      <c r="H181">
        <f>L180+piastek8[[#This Row],[Ton mial]]</f>
        <v>757</v>
      </c>
      <c r="I181" t="str">
        <f>IF(piastek8[[#This Row],[mag koskta przed]] &lt; $P$1,IF(piastek8[[#This Row],[mag orzech przed]]&lt;$P$2, IF(piastek8[[#This Row],[mag mial przed]] &lt;$P$3, "-", "mial"), "orzech"),"kostka")</f>
        <v>kostka</v>
      </c>
      <c r="J181">
        <f>IF(piastek8[[#This Row],[Typ spalania]] = "kostka", piastek8[[#This Row],[mag koskta przed]]-$P$1, piastek8[[#This Row],[mag koskta przed]])</f>
        <v>12</v>
      </c>
      <c r="K181">
        <f>IF(piastek8[[#This Row],[Typ spalania]] = "orzech", piastek8[[#This Row],[mag orzech przed]]-$P$2, piastek8[[#This Row],[mag orzech przed]])</f>
        <v>104</v>
      </c>
      <c r="L181">
        <f>IF(piastek8[[#This Row],[Typ spalania]] = "mial", piastek8[[#This Row],[mag mial przed]]-$P$3, piastek8[[#This Row],[mag mial przed]])</f>
        <v>757</v>
      </c>
    </row>
    <row r="182" spans="1:12" x14ac:dyDescent="0.45">
      <c r="A182">
        <v>186</v>
      </c>
      <c r="B182">
        <v>60</v>
      </c>
      <c r="C182">
        <v>92</v>
      </c>
      <c r="D182">
        <f t="shared" si="2"/>
        <v>180</v>
      </c>
      <c r="E182" s="1">
        <v>42106</v>
      </c>
      <c r="F182">
        <f>J181+piastek8[[#This Row],[Ton kostak]]</f>
        <v>198</v>
      </c>
      <c r="G182">
        <f>K181+piastek8[[#This Row],[Ton orzech]]</f>
        <v>164</v>
      </c>
      <c r="H182">
        <f>L181+piastek8[[#This Row],[Ton mial]]</f>
        <v>849</v>
      </c>
      <c r="I182" t="str">
        <f>IF(piastek8[[#This Row],[mag koskta przed]] &lt; $P$1,IF(piastek8[[#This Row],[mag orzech przed]]&lt;$P$2, IF(piastek8[[#This Row],[mag mial przed]] &lt;$P$3, "-", "mial"), "orzech"),"kostka")</f>
        <v>mial</v>
      </c>
      <c r="J182">
        <f>IF(piastek8[[#This Row],[Typ spalania]] = "kostka", piastek8[[#This Row],[mag koskta przed]]-$P$1, piastek8[[#This Row],[mag koskta przed]])</f>
        <v>198</v>
      </c>
      <c r="K182">
        <f>IF(piastek8[[#This Row],[Typ spalania]] = "orzech", piastek8[[#This Row],[mag orzech przed]]-$P$2, piastek8[[#This Row],[mag orzech przed]])</f>
        <v>164</v>
      </c>
      <c r="L182">
        <f>IF(piastek8[[#This Row],[Typ spalania]] = "mial", piastek8[[#This Row],[mag mial przed]]-$P$3, piastek8[[#This Row],[mag mial przed]])</f>
        <v>529</v>
      </c>
    </row>
    <row r="183" spans="1:12" x14ac:dyDescent="0.45">
      <c r="A183">
        <v>2</v>
      </c>
      <c r="B183">
        <v>40</v>
      </c>
      <c r="C183">
        <v>50</v>
      </c>
      <c r="D183">
        <f t="shared" si="2"/>
        <v>181</v>
      </c>
      <c r="E183" s="1">
        <v>42107</v>
      </c>
      <c r="F183">
        <f>J182+piastek8[[#This Row],[Ton kostak]]</f>
        <v>200</v>
      </c>
      <c r="G183">
        <f>K182+piastek8[[#This Row],[Ton orzech]]</f>
        <v>204</v>
      </c>
      <c r="H183">
        <f>L182+piastek8[[#This Row],[Ton mial]]</f>
        <v>579</v>
      </c>
      <c r="I183" t="str">
        <f>IF(piastek8[[#This Row],[mag koskta przed]] &lt; $P$1,IF(piastek8[[#This Row],[mag orzech przed]]&lt;$P$2, IF(piastek8[[#This Row],[mag mial przed]] &lt;$P$3, "-", "mial"), "orzech"),"kostka")</f>
        <v>kostka</v>
      </c>
      <c r="J183">
        <f>IF(piastek8[[#This Row],[Typ spalania]] = "kostka", piastek8[[#This Row],[mag koskta przed]]-$P$1, piastek8[[#This Row],[mag koskta przed]])</f>
        <v>0</v>
      </c>
      <c r="K183">
        <f>IF(piastek8[[#This Row],[Typ spalania]] = "orzech", piastek8[[#This Row],[mag orzech przed]]-$P$2, piastek8[[#This Row],[mag orzech przed]])</f>
        <v>204</v>
      </c>
      <c r="L183">
        <f>IF(piastek8[[#This Row],[Typ spalania]] = "mial", piastek8[[#This Row],[mag mial przed]]-$P$3, piastek8[[#This Row],[mag mial przed]])</f>
        <v>579</v>
      </c>
    </row>
    <row r="184" spans="1:12" x14ac:dyDescent="0.45">
      <c r="A184">
        <v>136</v>
      </c>
      <c r="B184">
        <v>20</v>
      </c>
      <c r="C184">
        <v>66</v>
      </c>
      <c r="D184">
        <f t="shared" si="2"/>
        <v>182</v>
      </c>
      <c r="E184" s="1">
        <v>42108</v>
      </c>
      <c r="F184">
        <f>J183+piastek8[[#This Row],[Ton kostak]]</f>
        <v>136</v>
      </c>
      <c r="G184">
        <f>K183+piastek8[[#This Row],[Ton orzech]]</f>
        <v>224</v>
      </c>
      <c r="H184">
        <f>L183+piastek8[[#This Row],[Ton mial]]</f>
        <v>645</v>
      </c>
      <c r="I184" t="str">
        <f>IF(piastek8[[#This Row],[mag koskta przed]] &lt; $P$1,IF(piastek8[[#This Row],[mag orzech przed]]&lt;$P$2, IF(piastek8[[#This Row],[mag mial przed]] &lt;$P$3, "-", "mial"), "orzech"),"kostka")</f>
        <v>mial</v>
      </c>
      <c r="J184">
        <f>IF(piastek8[[#This Row],[Typ spalania]] = "kostka", piastek8[[#This Row],[mag koskta przed]]-$P$1, piastek8[[#This Row],[mag koskta przed]])</f>
        <v>136</v>
      </c>
      <c r="K184">
        <f>IF(piastek8[[#This Row],[Typ spalania]] = "orzech", piastek8[[#This Row],[mag orzech przed]]-$P$2, piastek8[[#This Row],[mag orzech przed]])</f>
        <v>224</v>
      </c>
      <c r="L184">
        <f>IF(piastek8[[#This Row],[Typ spalania]] = "mial", piastek8[[#This Row],[mag mial przed]]-$P$3, piastek8[[#This Row],[mag mial przed]])</f>
        <v>325</v>
      </c>
    </row>
    <row r="185" spans="1:12" x14ac:dyDescent="0.45">
      <c r="A185">
        <v>4</v>
      </c>
      <c r="B185">
        <v>20</v>
      </c>
      <c r="C185">
        <v>10</v>
      </c>
      <c r="D185">
        <f t="shared" si="2"/>
        <v>183</v>
      </c>
      <c r="E185" s="1">
        <v>42109</v>
      </c>
      <c r="F185">
        <f>J184+piastek8[[#This Row],[Ton kostak]]</f>
        <v>140</v>
      </c>
      <c r="G185">
        <f>K184+piastek8[[#This Row],[Ton orzech]]</f>
        <v>244</v>
      </c>
      <c r="H185">
        <f>L184+piastek8[[#This Row],[Ton mial]]</f>
        <v>335</v>
      </c>
      <c r="I185" t="str">
        <f>IF(piastek8[[#This Row],[mag koskta przed]] &lt; $P$1,IF(piastek8[[#This Row],[mag orzech przed]]&lt;$P$2, IF(piastek8[[#This Row],[mag mial przed]] &lt;$P$3, "-", "mial"), "orzech"),"kostka")</f>
        <v>mial</v>
      </c>
      <c r="J185">
        <f>IF(piastek8[[#This Row],[Typ spalania]] = "kostka", piastek8[[#This Row],[mag koskta przed]]-$P$1, piastek8[[#This Row],[mag koskta przed]])</f>
        <v>140</v>
      </c>
      <c r="K185">
        <f>IF(piastek8[[#This Row],[Typ spalania]] = "orzech", piastek8[[#This Row],[mag orzech przed]]-$P$2, piastek8[[#This Row],[mag orzech przed]])</f>
        <v>244</v>
      </c>
      <c r="L185">
        <f>IF(piastek8[[#This Row],[Typ spalania]] = "mial", piastek8[[#This Row],[mag mial przed]]-$P$3, piastek8[[#This Row],[mag mial przed]])</f>
        <v>15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Q F A A B Q S w M E F A A C A A g A N j 9 / W i A + v W q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Q M z E w 1 T O w 0 Y c J 2 v h m 5 i E U G A E d D J J F E r R x L s 0 p K S 1 K t U v N 0 3 V 3 s t G H c W 3 0 o X 6 w A w B Q S w M E F A A C A A g A N j 9 /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D Y / f 1 q x k w r x N A I A A E Q a A A A T A B w A R m 9 y b X V s Y X M v U 2 V j d G l v b j E u b S C i G A A o o B Q A A A A A A A A A A A A A A A A A A A A A A A A A A A D t l 8 F u 0 0 A Q Q M 9 E y j + s n E s i 2 a Z 2 m i C B f K g S E D 0 Q h S Y I q T W q F n v a r m L v R r s T X D v q p b / U E x K 3 K v / F p k 4 I K C B K F U c c 1 h f b M / Z 6 Z t 4 7 e B V E y A Q n o / L s v a r V 1 B W V E B O F F G F C A p I A 1 m t E H 4 u v 8 v 4 u X t w K H e y p L 2 5 f R L M U O D b f s A T c n u C o b 1 T T 6 r 0 M P y i Q K r y Q l E d h X 2 Q 8 E T R W I e M X Q q Y U 8 w l 1 / A P / w I k K k B m D y N H B m a S O F I X S o U J w 6 h Q 0 o V H B 2 Y S F f c r h f H j i h 2 V N L l 6 j 1 b L P + p C w l C H I w H p m 2 a Q n k l n K V d C 1 y W s e i Z j x y 8 D z O 7 5 N 3 s 8 E w g j z B I L N p T s Q H D 6 1 7 L K 3 h j W g l 4 v b + 7 t s w o g g U x F n + e K b 0 p X k q b 4 r m E g Z W L r x M f 2 s 3 x 1 K k e q F 3 g K N d a P N H 5 O x y d k q d Z Q k o 0 i 3 I F W A c v b z h 0 7 1 S l z P W h D M p 5 s l x 3 p Y a j m f s o 9 x P g X V f F x Z 9 n x u x R S p H o J e E o i + h h u b z K 2 p k L g O I l z j Q x B F R u V W 9 P T 5 x 6 2 Y x k p Q c B 0 / 5 t g 9 d J c 1 P S Q i 4 J Q U d J k E k h F c 9 k m j q 1 8 f v G n V a 4 z / v u u N Z g 1 r J V r T b 1 n G N m P b n m x r G 9 u M b X u z 7 d D Y Z m z b m 2 0 d Y 5 u x b W + 2 d Y 1 t x r Z q b K v X 6 m v f p o y q a v e j X u e x p r 0 7 H j g n / p E 3 d L x O + z z W 3 o W r 8 v 4 i X f t p 0 v 2 L C x v J N O 4 y 4 W 2 j K R P + n x L t p z F q W G t K F W / m D K o d o q p 2 J 2 R Q 7 R B V t d s I g 2 q H q K r 9 B z e o d o i q 2 h 9 Y g 2 q H q F 4 Y V P 8 f q u 9 Q S w E C L Q A U A A I A C A A 2 P 3 9 a I D 6 9 a q c A A A D 3 A A A A E g A A A A A A A A A A A A A A A A A A A A A A Q 2 9 u Z m l n L 1 B h Y 2 t h Z 2 U u e G 1 s U E s B A i 0 A F A A C A A g A N j 9 / W l N y O C y b A A A A 4 Q A A A B M A A A A A A A A A A A A A A A A A 8 w A A A F t D b 2 5 0 Z W 5 0 X 1 R 5 c G V z X S 5 4 b W x Q S w E C L Q A U A A I A C A A 2 P 3 9 a s Z M K 8 T Q C A A B E G g A A E w A A A A A A A A A A A A A A A A D b A Q A A R m 9 y b X V s Y X M v U 2 V j d G l v b j E u b V B L B Q Y A A A A A A w A D A M I A A A B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d A A A A A A A A D x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z d G F 0 Z W s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h U M T Y 6 N D I 6 M T k u O D Q z M D g z N l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2 N h Y z g x M m I t Y T I 5 M i 0 0 N z A 1 L W J h Z D c t Y j E 2 Z W V m M 2 R j N z E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4 V D E 2 O j Q y O j E 5 L j g 0 M z A 4 M z Z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E 5 Z j U 1 Y T l j L T I w N 2 M t N D Q 3 M C 0 4 O T Z i L W I 3 Z D E z N j Y x M T Y 5 N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G F 0 Z W s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h U M T Y 6 N D I 6 M T k u O D Q z M D g z N l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D g 3 Z T k y N T A t N D g 0 Y i 0 0 N z A 1 L T g 4 Y T U t M D A 1 Y m Y y Y T c 3 O D J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l a y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F Q x N j o 0 M j o x O S 4 4 N D M w O D M 2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4 Z m M z M G R l Y y 0 x M W E 3 L T R i O D c t Y j l k N S 1 m M T E 2 M j Q x Y T A y M j k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J T I w K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4 V D E 2 O j Q y O j E 5 L j g 0 M z A 4 M z Z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l j O W N k O D Z h L T Y 4 M j g t N G R h Y y 0 5 Y 2 N k L T c 0 Z D Q 5 N D Q 2 Z j g x N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G F 0 Z W s l M j A o N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h U M T Y 6 N D I 6 M T k u O D Q z M D g z N l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T F l Y T Z m M 2 U t M j h m Y y 0 0 O T g 3 L T g 5 N T E t Z m M 0 Z D U y Y z Z l N T N j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l a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Y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Y p L 1 p t a W V u a W 9 u b y U y M H R 5 c D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F z d G V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Q 2 Z W F k N 2 M t M m U x Y S 0 0 Z W E 4 L W E 2 M G M t M 2 J i Y m Q 0 M j k x Z D c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p Y X N 0 Z W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M x V D A 1 O j M 5 O j A 0 L j Q y M z g 5 M D h a I i A v P j x F b n R y e S B U e X B l P S J G a W x s Q 2 9 s d W 1 u V H l w Z X M i I F Z h b H V l P S J z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p Y X N 0 Z W s v Q X V 0 b 1 J l b W 9 2 Z W R D b 2 x 1 b W 5 z M S 5 7 Q 2 9 s d W 1 u M S w w f S Z x d W 9 0 O y w m c X V v d D t T Z W N 0 a W 9 u M S 9 w a W F z d G V r L 0 F 1 d G 9 S Z W 1 v d m V k Q 2 9 s d W 1 u c z E u e 0 N v b H V t b j I s M X 0 m c X V v d D s s J n F 1 b 3 Q 7 U 2 V j d G l v b j E v c G l h c 3 R l a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p Y X N 0 Z W s v Q X V 0 b 1 J l b W 9 2 Z W R D b 2 x 1 b W 5 z M S 5 7 Q 2 9 s d W 1 u M S w w f S Z x d W 9 0 O y w m c X V v d D t T Z W N 0 a W 9 u M S 9 w a W F z d G V r L 0 F 1 d G 9 S Z W 1 v d m V k Q 2 9 s d W 1 u c z E u e 0 N v b H V t b j I s M X 0 m c X V v d D s s J n F 1 b 3 Q 7 U 2 V j d G l v b j E v c G l h c 3 R l a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a W F z d G V r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Y X N 0 Z W s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h c 3 R l a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1 Z T c z Z m V i L W I 5 M D A t N G V j M C 0 4 N T Z j L W E 0 M m Q 3 Z T E 4 M T c 2 O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a W F z d G V r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z F U M D U 6 M z k 6 M D Q u N D I z O D k w O F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E 4 M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l h c 3 R l a y 9 B d X R v U m V t b 3 Z l Z E N v b H V t b n M x L n t D b 2 x 1 b W 4 x L D B 9 J n F 1 b 3 Q 7 L C Z x d W 9 0 O 1 N l Y 3 R p b 2 4 x L 3 B p Y X N 0 Z W s v Q X V 0 b 1 J l b W 9 2 Z W R D b 2 x 1 b W 5 z M S 5 7 Q 2 9 s d W 1 u M i w x f S Z x d W 9 0 O y w m c X V v d D t T Z W N 0 a W 9 u M S 9 w a W F z d G V r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l h c 3 R l a y 9 B d X R v U m V t b 3 Z l Z E N v b H V t b n M x L n t D b 2 x 1 b W 4 x L D B 9 J n F 1 b 3 Q 7 L C Z x d W 9 0 O 1 N l Y 3 R p b 2 4 x L 3 B p Y X N 0 Z W s v Q X V 0 b 1 J l b W 9 2 Z W R D b 2 x 1 b W 5 z M S 5 7 Q 2 9 s d W 1 u M i w x f S Z x d W 9 0 O y w m c X V v d D t T Z W N 0 a W 9 u M S 9 w a W F z d G V r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a W F z d G V r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Y X N 0 Z W s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h c 3 R l a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R k Z j R h Z W Q 0 L W F i M W I t N G V i M y 0 5 M T F h L W Y 3 M T J m O G Y 4 N W I y Z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a W F z d G V r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z F U M D U 6 M z k 6 M D Q u N D I z O D k w O F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E 4 M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l h c 3 R l a y 9 B d X R v U m V t b 3 Z l Z E N v b H V t b n M x L n t D b 2 x 1 b W 4 x L D B 9 J n F 1 b 3 Q 7 L C Z x d W 9 0 O 1 N l Y 3 R p b 2 4 x L 3 B p Y X N 0 Z W s v Q X V 0 b 1 J l b W 9 2 Z W R D b 2 x 1 b W 5 z M S 5 7 Q 2 9 s d W 1 u M i w x f S Z x d W 9 0 O y w m c X V v d D t T Z W N 0 a W 9 u M S 9 w a W F z d G V r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l h c 3 R l a y 9 B d X R v U m V t b 3 Z l Z E N v b H V t b n M x L n t D b 2 x 1 b W 4 x L D B 9 J n F 1 b 3 Q 7 L C Z x d W 9 0 O 1 N l Y 3 R p b 2 4 x L 3 B p Y X N 0 Z W s v Q X V 0 b 1 J l b W 9 2 Z W R D b 2 x 1 b W 5 z M S 5 7 Q 2 9 s d W 1 u M i w x f S Z x d W 9 0 O y w m c X V v d D t T Z W N 0 a W 9 u M S 9 w a W F z d G V r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a W F z d G V r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Y X N 0 Z W s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h c 3 R l a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l Y m R k Z W Y 0 L T c 1 O D E t N D k y O C 1 h Z j k y L T E y O T Y z O D Z m O W I 0 Y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a W F z d G V r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z F U M D U 6 M z k 6 M D Q u N D I z O D k w O F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E 4 M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l h c 3 R l a y 9 B d X R v U m V t b 3 Z l Z E N v b H V t b n M x L n t D b 2 x 1 b W 4 x L D B 9 J n F 1 b 3 Q 7 L C Z x d W 9 0 O 1 N l Y 3 R p b 2 4 x L 3 B p Y X N 0 Z W s v Q X V 0 b 1 J l b W 9 2 Z W R D b 2 x 1 b W 5 z M S 5 7 Q 2 9 s d W 1 u M i w x f S Z x d W 9 0 O y w m c X V v d D t T Z W N 0 a W 9 u M S 9 w a W F z d G V r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l h c 3 R l a y 9 B d X R v U m V t b 3 Z l Z E N v b H V t b n M x L n t D b 2 x 1 b W 4 x L D B 9 J n F 1 b 3 Q 7 L C Z x d W 9 0 O 1 N l Y 3 R p b 2 4 x L 3 B p Y X N 0 Z W s v Q X V 0 b 1 J l b W 9 2 Z W R D b 2 x 1 b W 5 z M S 5 7 Q 2 9 s d W 1 u M i w x f S Z x d W 9 0 O y w m c X V v d D t T Z W N 0 a W 9 u M S 9 w a W F z d G V r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a W F z d G V r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Y X N 0 Z W s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h c 3 R l a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x N 2 M z M D B m L W Q 5 Y j Q t N D g 0 M y 1 h O T U 5 L T g 2 M m N i N z V k N z U 1 Y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a W F z d G V r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z F U M D U 6 M z k 6 M D Q u N D I z O D k w O F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E 4 M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l h c 3 R l a y 9 B d X R v U m V t b 3 Z l Z E N v b H V t b n M x L n t D b 2 x 1 b W 4 x L D B 9 J n F 1 b 3 Q 7 L C Z x d W 9 0 O 1 N l Y 3 R p b 2 4 x L 3 B p Y X N 0 Z W s v Q X V 0 b 1 J l b W 9 2 Z W R D b 2 x 1 b W 5 z M S 5 7 Q 2 9 s d W 1 u M i w x f S Z x d W 9 0 O y w m c X V v d D t T Z W N 0 a W 9 u M S 9 w a W F z d G V r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l h c 3 R l a y 9 B d X R v U m V t b 3 Z l Z E N v b H V t b n M x L n t D b 2 x 1 b W 4 x L D B 9 J n F 1 b 3 Q 7 L C Z x d W 9 0 O 1 N l Y 3 R p b 2 4 x L 3 B p Y X N 0 Z W s v Q X V 0 b 1 J l b W 9 2 Z W R D b 2 x 1 b W 5 z M S 5 7 Q 2 9 s d W 1 u M i w x f S Z x d W 9 0 O y w m c X V v d D t T Z W N 0 a W 9 u M S 9 w a W F z d G V r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a W F z d G V r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Y X N 0 Z W s l M j A o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h c 3 R l a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5 Z j Q 4 Z W Y 3 L W Y 1 O D A t N D Y z N C 1 h O W Q 0 L T J k Z j Y w M W Q 2 O D I 5 Y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a W F z d G V r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z F U M D U 6 M z k 6 M D Q u N D I z O D k w O F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E 4 M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l h c 3 R l a y 9 B d X R v U m V t b 3 Z l Z E N v b H V t b n M x L n t D b 2 x 1 b W 4 x L D B 9 J n F 1 b 3 Q 7 L C Z x d W 9 0 O 1 N l Y 3 R p b 2 4 x L 3 B p Y X N 0 Z W s v Q X V 0 b 1 J l b W 9 2 Z W R D b 2 x 1 b W 5 z M S 5 7 Q 2 9 s d W 1 u M i w x f S Z x d W 9 0 O y w m c X V v d D t T Z W N 0 a W 9 u M S 9 w a W F z d G V r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l h c 3 R l a y 9 B d X R v U m V t b 3 Z l Z E N v b H V t b n M x L n t D b 2 x 1 b W 4 x L D B 9 J n F 1 b 3 Q 7 L C Z x d W 9 0 O 1 N l Y 3 R p b 2 4 x L 3 B p Y X N 0 Z W s v Q X V 0 b 1 J l b W 9 2 Z W R D b 2 x 1 b W 5 z M S 5 7 Q 2 9 s d W 1 u M i w x f S Z x d W 9 0 O y w m c X V v d D t T Z W N 0 a W 9 u M S 9 w a W F z d G V r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a W F z d G V r J T I w K D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Y X N 0 Z W s l M j A o N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h c 3 R l a y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0 N j k 5 N j A 3 L T J l Y z Y t N D J m Y y 1 h N T J j L T c 5 Z T V j N j h l N G U x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a W F z d G V r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z F U M D U 6 M z k 6 M D Q u N D I z O D k w O F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E 4 M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l h c 3 R l a y 9 B d X R v U m V t b 3 Z l Z E N v b H V t b n M x L n t D b 2 x 1 b W 4 x L D B 9 J n F 1 b 3 Q 7 L C Z x d W 9 0 O 1 N l Y 3 R p b 2 4 x L 3 B p Y X N 0 Z W s v Q X V 0 b 1 J l b W 9 2 Z W R D b 2 x 1 b W 5 z M S 5 7 Q 2 9 s d W 1 u M i w x f S Z x d W 9 0 O y w m c X V v d D t T Z W N 0 a W 9 u M S 9 w a W F z d G V r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l h c 3 R l a y 9 B d X R v U m V t b 3 Z l Z E N v b H V t b n M x L n t D b 2 x 1 b W 4 x L D B 9 J n F 1 b 3 Q 7 L C Z x d W 9 0 O 1 N l Y 3 R p b 2 4 x L 3 B p Y X N 0 Z W s v Q X V 0 b 1 J l b W 9 2 Z W R D b 2 x 1 b W 5 z M S 5 7 Q 2 9 s d W 1 u M i w x f S Z x d W 9 0 O y w m c X V v d D t T Z W N 0 a W 9 u M S 9 w a W F z d G V r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a W F z d G V r J T I w K D c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Y X N 0 Z W s l M j A o N y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o 3 6 1 L C + H t C i 4 G V S K E 1 C D E A A A A A A g A A A A A A E G Y A A A A B A A A g A A A A 2 J v J m l o 8 A J O 5 s e p Z C a F N k Z S 3 4 I 8 M F i t f i 1 v a F U g P g 4 E A A A A A D o A A A A A C A A A g A A A A 3 O E R T z N f 0 i B X M 5 V C n v A 7 o x j f S 5 P e C P F Q c j 1 b H o F G H A t Q A A A A z u a U s X U r a C T u v n u x Q E 3 g + O y / 3 Z + T G 5 M V a M A 0 o f t 2 C y k / u i C + / f i W D Z f 1 f / g W / r J o 1 + 1 A k f 5 s S n 4 7 e l p T I R e h R J U V V q r 3 D n R 9 d Q b D l g r k 7 + B A A A A A / j 6 0 f O d q B p 7 q L M 6 m i 0 V u x 9 K V 6 + U P L F z m U t C e q W 3 K c v b J b i 6 N 2 / l u i g p Y o a D C M B Q C j U 1 O o S D l G i 0 3 d d A A v 5 G h 6 A = = < / D a t a M a s h u p > 
</file>

<file path=customXml/itemProps1.xml><?xml version="1.0" encoding="utf-8"?>
<ds:datastoreItem xmlns:ds="http://schemas.openxmlformats.org/officeDocument/2006/customXml" ds:itemID="{62073621-FDBF-472D-8CF6-FD475805B3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piastek</vt:lpstr>
      <vt:lpstr>Zadanie 1</vt:lpstr>
      <vt:lpstr>Zadanie 2</vt:lpstr>
      <vt:lpstr>Zadanie 3</vt:lpstr>
      <vt:lpstr>Zadanie 4</vt:lpstr>
      <vt:lpstr>Zadanie 5</vt:lpstr>
      <vt:lpstr>Zadanie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Franek Jarz</dc:creator>
  <cp:lastModifiedBy>Franek Jarz</cp:lastModifiedBy>
  <dcterms:created xsi:type="dcterms:W3CDTF">2025-03-18T16:40:16Z</dcterms:created>
  <dcterms:modified xsi:type="dcterms:W3CDTF">2025-03-31T05:58:01Z</dcterms:modified>
</cp:coreProperties>
</file>