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ing\Matura-Informatyka\Matura stara 2015\Zadanie 6\"/>
    </mc:Choice>
  </mc:AlternateContent>
  <xr:revisionPtr revIDLastSave="0" documentId="13_ncr:1_{6E8784F4-F38B-4E28-8377-710499772B50}" xr6:coauthVersionLast="47" xr6:coauthVersionMax="47" xr10:uidLastSave="{00000000-0000-0000-0000-000000000000}"/>
  <bookViews>
    <workbookView xWindow="-98" yWindow="-98" windowWidth="21795" windowHeight="12975" activeTab="5" xr2:uid="{C9AA0070-4C12-4D70-81F1-4EC166B7301F}"/>
  </bookViews>
  <sheets>
    <sheet name="deszcz" sheetId="2" r:id="rId1"/>
    <sheet name="Zadanie 1" sheetId="1" r:id="rId2"/>
    <sheet name="Zadanie 2" sheetId="3" r:id="rId3"/>
    <sheet name="Zadanie 3" sheetId="4" r:id="rId4"/>
    <sheet name="Zadanie 4" sheetId="5" r:id="rId5"/>
    <sheet name="Zadanie 5" sheetId="6" r:id="rId6"/>
  </sheets>
  <definedNames>
    <definedName name="ExternalData_1" localSheetId="0" hidden="1">deszcz!$A$1:$B$154</definedName>
    <definedName name="ExternalData_1" localSheetId="1" hidden="1">'Zadanie 1'!$A$1:$B$154</definedName>
    <definedName name="ExternalData_1" localSheetId="2" hidden="1">'Zadanie 2'!$A$1:$B$154</definedName>
    <definedName name="ExternalData_1" localSheetId="3" hidden="1">'Zadanie 3'!$A$1:$B$154</definedName>
    <definedName name="ExternalData_1" localSheetId="4" hidden="1">'Zadanie 4'!$A$1:$B$154</definedName>
  </definedNames>
  <calcPr calcId="191029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5" l="1"/>
  <c r="M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J2" i="3"/>
  <c r="J3" i="3"/>
  <c r="J4" i="3"/>
  <c r="J5" i="3"/>
  <c r="J6" i="3"/>
  <c r="J7" i="3"/>
  <c r="J8" i="3"/>
  <c r="J9" i="3"/>
  <c r="J10" i="3"/>
  <c r="J11" i="3"/>
  <c r="J12" i="3"/>
  <c r="L9" i="3" s="1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I154" i="5"/>
  <c r="D154" i="5"/>
  <c r="I153" i="5"/>
  <c r="D153" i="5"/>
  <c r="I152" i="5"/>
  <c r="I151" i="5"/>
  <c r="I150" i="5"/>
  <c r="I149" i="5"/>
  <c r="D149" i="5"/>
  <c r="I148" i="5"/>
  <c r="I147" i="5"/>
  <c r="D147" i="5"/>
  <c r="I146" i="5"/>
  <c r="I145" i="5"/>
  <c r="I144" i="5"/>
  <c r="I143" i="5"/>
  <c r="I142" i="5"/>
  <c r="I141" i="5"/>
  <c r="I140" i="5"/>
  <c r="I139" i="5"/>
  <c r="D139" i="5"/>
  <c r="I138" i="5"/>
  <c r="I137" i="5"/>
  <c r="I136" i="5"/>
  <c r="I135" i="5"/>
  <c r="I134" i="5"/>
  <c r="I133" i="5"/>
  <c r="I132" i="5"/>
  <c r="D132" i="5"/>
  <c r="I131" i="5"/>
  <c r="I130" i="5"/>
  <c r="I129" i="5"/>
  <c r="I128" i="5"/>
  <c r="I127" i="5"/>
  <c r="I126" i="5"/>
  <c r="I125" i="5"/>
  <c r="I124" i="5"/>
  <c r="D124" i="5"/>
  <c r="I123" i="5"/>
  <c r="I122" i="5"/>
  <c r="I121" i="5"/>
  <c r="D121" i="5"/>
  <c r="I120" i="5"/>
  <c r="I119" i="5"/>
  <c r="I118" i="5"/>
  <c r="I117" i="5"/>
  <c r="I116" i="5"/>
  <c r="I115" i="5"/>
  <c r="I114" i="5"/>
  <c r="I113" i="5"/>
  <c r="I112" i="5"/>
  <c r="I111" i="5"/>
  <c r="I110" i="5"/>
  <c r="D110" i="5"/>
  <c r="I109" i="5"/>
  <c r="D109" i="5"/>
  <c r="I108" i="5"/>
  <c r="D108" i="5"/>
  <c r="I107" i="5"/>
  <c r="I106" i="5"/>
  <c r="D106" i="5"/>
  <c r="I105" i="5"/>
  <c r="I104" i="5"/>
  <c r="I103" i="5"/>
  <c r="I102" i="5"/>
  <c r="I101" i="5"/>
  <c r="D101" i="5"/>
  <c r="I100" i="5"/>
  <c r="D100" i="5"/>
  <c r="I99" i="5"/>
  <c r="I98" i="5"/>
  <c r="D98" i="5"/>
  <c r="I97" i="5"/>
  <c r="I96" i="5"/>
  <c r="I95" i="5"/>
  <c r="I94" i="5"/>
  <c r="I93" i="5"/>
  <c r="I92" i="5"/>
  <c r="I91" i="5"/>
  <c r="D91" i="5"/>
  <c r="I90" i="5"/>
  <c r="D90" i="5"/>
  <c r="I89" i="5"/>
  <c r="I88" i="5"/>
  <c r="I87" i="5"/>
  <c r="I86" i="5"/>
  <c r="I85" i="5"/>
  <c r="I84" i="5"/>
  <c r="I83" i="5"/>
  <c r="D83" i="5"/>
  <c r="I82" i="5"/>
  <c r="D82" i="5"/>
  <c r="I81" i="5"/>
  <c r="D81" i="5"/>
  <c r="I80" i="5"/>
  <c r="D80" i="5"/>
  <c r="I79" i="5"/>
  <c r="D79" i="5"/>
  <c r="I78" i="5"/>
  <c r="D78" i="5"/>
  <c r="I77" i="5"/>
  <c r="I76" i="5"/>
  <c r="I75" i="5"/>
  <c r="I74" i="5"/>
  <c r="D74" i="5"/>
  <c r="I73" i="5"/>
  <c r="D73" i="5"/>
  <c r="I72" i="5"/>
  <c r="D72" i="5"/>
  <c r="I71" i="5"/>
  <c r="D71" i="5"/>
  <c r="I70" i="5"/>
  <c r="D70" i="5"/>
  <c r="I69" i="5"/>
  <c r="I68" i="5"/>
  <c r="I67" i="5"/>
  <c r="I66" i="5"/>
  <c r="I65" i="5"/>
  <c r="I64" i="5"/>
  <c r="I63" i="5"/>
  <c r="I62" i="5"/>
  <c r="D62" i="5"/>
  <c r="I61" i="5"/>
  <c r="I60" i="5"/>
  <c r="D60" i="5"/>
  <c r="I59" i="5"/>
  <c r="I58" i="5"/>
  <c r="D58" i="5"/>
  <c r="I57" i="5"/>
  <c r="I56" i="5"/>
  <c r="I55" i="5"/>
  <c r="I54" i="5"/>
  <c r="I53" i="5"/>
  <c r="I52" i="5"/>
  <c r="I51" i="5"/>
  <c r="I50" i="5"/>
  <c r="I49" i="5"/>
  <c r="I48" i="5"/>
  <c r="D48" i="5"/>
  <c r="I47" i="5"/>
  <c r="I46" i="5"/>
  <c r="I45" i="5"/>
  <c r="I44" i="5"/>
  <c r="I43" i="5"/>
  <c r="D43" i="5"/>
  <c r="I42" i="5"/>
  <c r="D42" i="5"/>
  <c r="I41" i="5"/>
  <c r="D41" i="5"/>
  <c r="I40" i="5"/>
  <c r="D40" i="5"/>
  <c r="I39" i="5"/>
  <c r="D39" i="5"/>
  <c r="I38" i="5"/>
  <c r="D38" i="5"/>
  <c r="I37" i="5"/>
  <c r="D37" i="5"/>
  <c r="I36" i="5"/>
  <c r="D36" i="5"/>
  <c r="I35" i="5"/>
  <c r="I34" i="5"/>
  <c r="I33" i="5"/>
  <c r="I32" i="5"/>
  <c r="I31" i="5"/>
  <c r="I30" i="5"/>
  <c r="I29" i="5"/>
  <c r="D29" i="5"/>
  <c r="I28" i="5"/>
  <c r="I27" i="5"/>
  <c r="I26" i="5"/>
  <c r="I25" i="5"/>
  <c r="I24" i="5"/>
  <c r="I23" i="5"/>
  <c r="D23" i="5"/>
  <c r="I22" i="5"/>
  <c r="D22" i="5"/>
  <c r="I21" i="5"/>
  <c r="I20" i="5"/>
  <c r="I19" i="5"/>
  <c r="D19" i="5"/>
  <c r="I18" i="5"/>
  <c r="D18" i="5"/>
  <c r="I17" i="5"/>
  <c r="D17" i="5"/>
  <c r="I16" i="5"/>
  <c r="I15" i="5"/>
  <c r="I14" i="5"/>
  <c r="D14" i="5"/>
  <c r="I13" i="5"/>
  <c r="D13" i="5"/>
  <c r="I12" i="5"/>
  <c r="D12" i="5"/>
  <c r="I11" i="5"/>
  <c r="D11" i="5"/>
  <c r="I10" i="5"/>
  <c r="D10" i="5"/>
  <c r="I9" i="5"/>
  <c r="D9" i="5"/>
  <c r="I8" i="5"/>
  <c r="D8" i="5"/>
  <c r="I7" i="5"/>
  <c r="D7" i="5"/>
  <c r="I6" i="5"/>
  <c r="D151" i="5"/>
  <c r="I5" i="5"/>
  <c r="I4" i="5"/>
  <c r="I3" i="5"/>
  <c r="D3" i="5"/>
  <c r="I2" i="5"/>
  <c r="I154" i="4"/>
  <c r="D154" i="4"/>
  <c r="I153" i="4"/>
  <c r="D153" i="4"/>
  <c r="I152" i="4"/>
  <c r="I151" i="4"/>
  <c r="I150" i="4"/>
  <c r="I149" i="4"/>
  <c r="D149" i="4"/>
  <c r="I148" i="4"/>
  <c r="I147" i="4"/>
  <c r="D147" i="4"/>
  <c r="I146" i="4"/>
  <c r="D146" i="4"/>
  <c r="I145" i="4"/>
  <c r="I144" i="4"/>
  <c r="I143" i="4"/>
  <c r="D143" i="4"/>
  <c r="I142" i="4"/>
  <c r="I141" i="4"/>
  <c r="I140" i="4"/>
  <c r="I139" i="4"/>
  <c r="D139" i="4"/>
  <c r="I138" i="4"/>
  <c r="I137" i="4"/>
  <c r="D137" i="4"/>
  <c r="I136" i="4"/>
  <c r="D136" i="4"/>
  <c r="I135" i="4"/>
  <c r="I134" i="4"/>
  <c r="I133" i="4"/>
  <c r="D133" i="4"/>
  <c r="I132" i="4"/>
  <c r="D132" i="4"/>
  <c r="I131" i="4"/>
  <c r="I130" i="4"/>
  <c r="D130" i="4"/>
  <c r="I129" i="4"/>
  <c r="I128" i="4"/>
  <c r="I127" i="4"/>
  <c r="D127" i="4"/>
  <c r="I126" i="4"/>
  <c r="D126" i="4"/>
  <c r="I125" i="4"/>
  <c r="I124" i="4"/>
  <c r="D124" i="4"/>
  <c r="I123" i="4"/>
  <c r="D123" i="4"/>
  <c r="I122" i="4"/>
  <c r="I121" i="4"/>
  <c r="D121" i="4"/>
  <c r="I120" i="4"/>
  <c r="D120" i="4"/>
  <c r="I119" i="4"/>
  <c r="D119" i="4"/>
  <c r="I118" i="4"/>
  <c r="I117" i="4"/>
  <c r="D117" i="4"/>
  <c r="I116" i="4"/>
  <c r="D116" i="4"/>
  <c r="I115" i="4"/>
  <c r="I114" i="4"/>
  <c r="D114" i="4"/>
  <c r="I113" i="4"/>
  <c r="I112" i="4"/>
  <c r="I111" i="4"/>
  <c r="D111" i="4"/>
  <c r="I110" i="4"/>
  <c r="D110" i="4"/>
  <c r="I109" i="4"/>
  <c r="D109" i="4"/>
  <c r="I108" i="4"/>
  <c r="D108" i="4"/>
  <c r="I107" i="4"/>
  <c r="D107" i="4"/>
  <c r="I106" i="4"/>
  <c r="D106" i="4"/>
  <c r="I105" i="4"/>
  <c r="D105" i="4"/>
  <c r="I104" i="4"/>
  <c r="I103" i="4"/>
  <c r="D103" i="4"/>
  <c r="I102" i="4"/>
  <c r="I101" i="4"/>
  <c r="D101" i="4"/>
  <c r="I100" i="4"/>
  <c r="D100" i="4"/>
  <c r="I99" i="4"/>
  <c r="I98" i="4"/>
  <c r="D98" i="4"/>
  <c r="I97" i="4"/>
  <c r="I96" i="4"/>
  <c r="D96" i="4"/>
  <c r="I95" i="4"/>
  <c r="I94" i="4"/>
  <c r="I93" i="4"/>
  <c r="I92" i="4"/>
  <c r="D92" i="4"/>
  <c r="I91" i="4"/>
  <c r="D91" i="4"/>
  <c r="I90" i="4"/>
  <c r="D90" i="4"/>
  <c r="I89" i="4"/>
  <c r="D89" i="4"/>
  <c r="I88" i="4"/>
  <c r="I87" i="4"/>
  <c r="I86" i="4"/>
  <c r="I85" i="4"/>
  <c r="I84" i="4"/>
  <c r="D84" i="4"/>
  <c r="I83" i="4"/>
  <c r="D83" i="4"/>
  <c r="I82" i="4"/>
  <c r="D82" i="4"/>
  <c r="I81" i="4"/>
  <c r="D81" i="4"/>
  <c r="I80" i="4"/>
  <c r="D80" i="4"/>
  <c r="I79" i="4"/>
  <c r="D79" i="4"/>
  <c r="I78" i="4"/>
  <c r="D78" i="4"/>
  <c r="I77" i="4"/>
  <c r="I76" i="4"/>
  <c r="I75" i="4"/>
  <c r="D75" i="4"/>
  <c r="I74" i="4"/>
  <c r="D74" i="4"/>
  <c r="I73" i="4"/>
  <c r="D73" i="4"/>
  <c r="I72" i="4"/>
  <c r="D72" i="4"/>
  <c r="I71" i="4"/>
  <c r="D71" i="4"/>
  <c r="I70" i="4"/>
  <c r="D70" i="4"/>
  <c r="I69" i="4"/>
  <c r="D69" i="4"/>
  <c r="I68" i="4"/>
  <c r="I67" i="4"/>
  <c r="I66" i="4"/>
  <c r="D66" i="4"/>
  <c r="I65" i="4"/>
  <c r="I64" i="4"/>
  <c r="I63" i="4"/>
  <c r="D63" i="4"/>
  <c r="I62" i="4"/>
  <c r="D62" i="4"/>
  <c r="I61" i="4"/>
  <c r="I60" i="4"/>
  <c r="D60" i="4"/>
  <c r="I59" i="4"/>
  <c r="D59" i="4"/>
  <c r="I58" i="4"/>
  <c r="D58" i="4"/>
  <c r="I57" i="4"/>
  <c r="D57" i="4"/>
  <c r="I56" i="4"/>
  <c r="D56" i="4"/>
  <c r="I55" i="4"/>
  <c r="D55" i="4"/>
  <c r="I54" i="4"/>
  <c r="I53" i="4"/>
  <c r="D53" i="4"/>
  <c r="I52" i="4"/>
  <c r="I51" i="4"/>
  <c r="I50" i="4"/>
  <c r="D50" i="4"/>
  <c r="I49" i="4"/>
  <c r="I48" i="4"/>
  <c r="D48" i="4"/>
  <c r="I47" i="4"/>
  <c r="D47" i="4"/>
  <c r="I46" i="4"/>
  <c r="D46" i="4"/>
  <c r="I45" i="4"/>
  <c r="I44" i="4"/>
  <c r="D44" i="4"/>
  <c r="I43" i="4"/>
  <c r="D43" i="4"/>
  <c r="I42" i="4"/>
  <c r="D42" i="4"/>
  <c r="I41" i="4"/>
  <c r="D41" i="4"/>
  <c r="I40" i="4"/>
  <c r="D40" i="4"/>
  <c r="I39" i="4"/>
  <c r="D39" i="4"/>
  <c r="I38" i="4"/>
  <c r="D38" i="4"/>
  <c r="I37" i="4"/>
  <c r="D37" i="4"/>
  <c r="I36" i="4"/>
  <c r="D36" i="4"/>
  <c r="I35" i="4"/>
  <c r="I34" i="4"/>
  <c r="I33" i="4"/>
  <c r="I32" i="4"/>
  <c r="D32" i="4"/>
  <c r="I31" i="4"/>
  <c r="I30" i="4"/>
  <c r="I29" i="4"/>
  <c r="D29" i="4"/>
  <c r="I28" i="4"/>
  <c r="D28" i="4"/>
  <c r="I27" i="4"/>
  <c r="I26" i="4"/>
  <c r="I25" i="4"/>
  <c r="D25" i="4"/>
  <c r="I24" i="4"/>
  <c r="I23" i="4"/>
  <c r="D23" i="4"/>
  <c r="I22" i="4"/>
  <c r="D22" i="4"/>
  <c r="I21" i="4"/>
  <c r="I20" i="4"/>
  <c r="D20" i="4"/>
  <c r="I19" i="4"/>
  <c r="D19" i="4"/>
  <c r="I18" i="4"/>
  <c r="D18" i="4"/>
  <c r="I17" i="4"/>
  <c r="D17" i="4"/>
  <c r="I16" i="4"/>
  <c r="D16" i="4"/>
  <c r="I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M5" i="4"/>
  <c r="D135" i="4" s="1"/>
  <c r="I5" i="4"/>
  <c r="D5" i="4"/>
  <c r="I4" i="4"/>
  <c r="I3" i="4"/>
  <c r="D3" i="4"/>
  <c r="I2" i="4"/>
  <c r="D2" i="4"/>
  <c r="E2" i="4" s="1"/>
  <c r="F2" i="4" s="1"/>
  <c r="G2" i="4" s="1"/>
  <c r="H2" i="4" s="1"/>
  <c r="C3" i="4" s="1"/>
  <c r="E3" i="4" s="1"/>
  <c r="F3" i="4" s="1"/>
  <c r="I154" i="3"/>
  <c r="D154" i="3"/>
  <c r="I153" i="3"/>
  <c r="D153" i="3"/>
  <c r="I152" i="3"/>
  <c r="I151" i="3"/>
  <c r="I150" i="3"/>
  <c r="I149" i="3"/>
  <c r="D149" i="3"/>
  <c r="I148" i="3"/>
  <c r="D148" i="3"/>
  <c r="I147" i="3"/>
  <c r="D147" i="3"/>
  <c r="I146" i="3"/>
  <c r="D146" i="3"/>
  <c r="I145" i="3"/>
  <c r="I144" i="3"/>
  <c r="I143" i="3"/>
  <c r="I142" i="3"/>
  <c r="I141" i="3"/>
  <c r="I140" i="3"/>
  <c r="I139" i="3"/>
  <c r="D139" i="3"/>
  <c r="I138" i="3"/>
  <c r="D138" i="3"/>
  <c r="I137" i="3"/>
  <c r="D137" i="3"/>
  <c r="I136" i="3"/>
  <c r="I135" i="3"/>
  <c r="I134" i="3"/>
  <c r="I133" i="3"/>
  <c r="I132" i="3"/>
  <c r="D132" i="3"/>
  <c r="I131" i="3"/>
  <c r="I130" i="3"/>
  <c r="D130" i="3"/>
  <c r="I129" i="3"/>
  <c r="I128" i="3"/>
  <c r="D128" i="3"/>
  <c r="I127" i="3"/>
  <c r="I126" i="3"/>
  <c r="I125" i="3"/>
  <c r="I124" i="3"/>
  <c r="D124" i="3"/>
  <c r="I123" i="3"/>
  <c r="I122" i="3"/>
  <c r="I121" i="3"/>
  <c r="D121" i="3"/>
  <c r="I120" i="3"/>
  <c r="I119" i="3"/>
  <c r="D119" i="3"/>
  <c r="I118" i="3"/>
  <c r="I117" i="3"/>
  <c r="D117" i="3"/>
  <c r="I116" i="3"/>
  <c r="I115" i="3"/>
  <c r="I114" i="3"/>
  <c r="I113" i="3"/>
  <c r="I112" i="3"/>
  <c r="I111" i="3"/>
  <c r="I110" i="3"/>
  <c r="D110" i="3"/>
  <c r="I109" i="3"/>
  <c r="D109" i="3"/>
  <c r="I108" i="3"/>
  <c r="D108" i="3"/>
  <c r="I107" i="3"/>
  <c r="I106" i="3"/>
  <c r="D106" i="3"/>
  <c r="I105" i="3"/>
  <c r="I104" i="3"/>
  <c r="I103" i="3"/>
  <c r="I102" i="3"/>
  <c r="I101" i="3"/>
  <c r="D101" i="3"/>
  <c r="I100" i="3"/>
  <c r="D100" i="3"/>
  <c r="I99" i="3"/>
  <c r="D99" i="3"/>
  <c r="I98" i="3"/>
  <c r="D98" i="3"/>
  <c r="I97" i="3"/>
  <c r="I96" i="3"/>
  <c r="I95" i="3"/>
  <c r="I94" i="3"/>
  <c r="I93" i="3"/>
  <c r="I92" i="3"/>
  <c r="D92" i="3"/>
  <c r="I91" i="3"/>
  <c r="D91" i="3"/>
  <c r="I90" i="3"/>
  <c r="D90" i="3"/>
  <c r="I89" i="3"/>
  <c r="I88" i="3"/>
  <c r="I87" i="3"/>
  <c r="I86" i="3"/>
  <c r="I85" i="3"/>
  <c r="I84" i="3"/>
  <c r="I83" i="3"/>
  <c r="D83" i="3"/>
  <c r="I82" i="3"/>
  <c r="D82" i="3"/>
  <c r="I81" i="3"/>
  <c r="D81" i="3"/>
  <c r="I80" i="3"/>
  <c r="D80" i="3"/>
  <c r="I79" i="3"/>
  <c r="D79" i="3"/>
  <c r="I78" i="3"/>
  <c r="D78" i="3"/>
  <c r="I77" i="3"/>
  <c r="I76" i="3"/>
  <c r="I75" i="3"/>
  <c r="I74" i="3"/>
  <c r="D74" i="3"/>
  <c r="I73" i="3"/>
  <c r="D73" i="3"/>
  <c r="I72" i="3"/>
  <c r="D72" i="3"/>
  <c r="I71" i="3"/>
  <c r="D71" i="3"/>
  <c r="I70" i="3"/>
  <c r="D70" i="3"/>
  <c r="I69" i="3"/>
  <c r="I68" i="3"/>
  <c r="I67" i="3"/>
  <c r="I66" i="3"/>
  <c r="D66" i="3"/>
  <c r="I65" i="3"/>
  <c r="I64" i="3"/>
  <c r="D64" i="3"/>
  <c r="I63" i="3"/>
  <c r="I62" i="3"/>
  <c r="D62" i="3"/>
  <c r="I61" i="3"/>
  <c r="I60" i="3"/>
  <c r="D60" i="3"/>
  <c r="I59" i="3"/>
  <c r="I58" i="3"/>
  <c r="D58" i="3"/>
  <c r="I57" i="3"/>
  <c r="D57" i="3"/>
  <c r="I56" i="3"/>
  <c r="I55" i="3"/>
  <c r="D55" i="3"/>
  <c r="I54" i="3"/>
  <c r="I53" i="3"/>
  <c r="I52" i="3"/>
  <c r="I51" i="3"/>
  <c r="I50" i="3"/>
  <c r="I49" i="3"/>
  <c r="I48" i="3"/>
  <c r="D48" i="3"/>
  <c r="I47" i="3"/>
  <c r="I46" i="3"/>
  <c r="D46" i="3"/>
  <c r="I45" i="3"/>
  <c r="I44" i="3"/>
  <c r="I43" i="3"/>
  <c r="D43" i="3"/>
  <c r="I42" i="3"/>
  <c r="D42" i="3"/>
  <c r="I41" i="3"/>
  <c r="D41" i="3"/>
  <c r="I40" i="3"/>
  <c r="D40" i="3"/>
  <c r="I39" i="3"/>
  <c r="D39" i="3"/>
  <c r="I38" i="3"/>
  <c r="D38" i="3"/>
  <c r="I37" i="3"/>
  <c r="D37" i="3"/>
  <c r="I36" i="3"/>
  <c r="D36" i="3"/>
  <c r="I35" i="3"/>
  <c r="I34" i="3"/>
  <c r="I33" i="3"/>
  <c r="I32" i="3"/>
  <c r="I31" i="3"/>
  <c r="I30" i="3"/>
  <c r="D30" i="3"/>
  <c r="I29" i="3"/>
  <c r="D29" i="3"/>
  <c r="I28" i="3"/>
  <c r="D28" i="3"/>
  <c r="I27" i="3"/>
  <c r="I26" i="3"/>
  <c r="I25" i="3"/>
  <c r="I24" i="3"/>
  <c r="I23" i="3"/>
  <c r="D23" i="3"/>
  <c r="I22" i="3"/>
  <c r="D22" i="3"/>
  <c r="I21" i="3"/>
  <c r="D21" i="3"/>
  <c r="I20" i="3"/>
  <c r="D20" i="3"/>
  <c r="I19" i="3"/>
  <c r="D19" i="3"/>
  <c r="I18" i="3"/>
  <c r="D18" i="3"/>
  <c r="I17" i="3"/>
  <c r="D17" i="3"/>
  <c r="I16" i="3"/>
  <c r="I15" i="3"/>
  <c r="I14" i="3"/>
  <c r="D14" i="3"/>
  <c r="I13" i="3"/>
  <c r="D13" i="3"/>
  <c r="I12" i="3"/>
  <c r="D12" i="3"/>
  <c r="I11" i="3"/>
  <c r="D11" i="3"/>
  <c r="I10" i="3"/>
  <c r="D10" i="3"/>
  <c r="I9" i="3"/>
  <c r="D9" i="3"/>
  <c r="I8" i="3"/>
  <c r="D8" i="3"/>
  <c r="I7" i="3"/>
  <c r="D7" i="3"/>
  <c r="I6" i="3"/>
  <c r="M5" i="3"/>
  <c r="D141" i="3" s="1"/>
  <c r="I5" i="3"/>
  <c r="D5" i="3"/>
  <c r="I4" i="3"/>
  <c r="I3" i="3"/>
  <c r="D3" i="3"/>
  <c r="I2" i="3"/>
  <c r="M1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J154" i="1"/>
  <c r="D154" i="1"/>
  <c r="J153" i="1"/>
  <c r="D153" i="1"/>
  <c r="J152" i="1"/>
  <c r="J151" i="1"/>
  <c r="J150" i="1"/>
  <c r="J149" i="1"/>
  <c r="D149" i="1"/>
  <c r="J148" i="1"/>
  <c r="J147" i="1"/>
  <c r="D147" i="1"/>
  <c r="J146" i="1"/>
  <c r="J145" i="1"/>
  <c r="J144" i="1"/>
  <c r="J143" i="1"/>
  <c r="J142" i="1"/>
  <c r="J141" i="1"/>
  <c r="J140" i="1"/>
  <c r="J139" i="1"/>
  <c r="D139" i="1"/>
  <c r="J138" i="1"/>
  <c r="J137" i="1"/>
  <c r="J136" i="1"/>
  <c r="J135" i="1"/>
  <c r="J134" i="1"/>
  <c r="J133" i="1"/>
  <c r="J132" i="1"/>
  <c r="D132" i="1"/>
  <c r="J131" i="1"/>
  <c r="J130" i="1"/>
  <c r="J129" i="1"/>
  <c r="J128" i="1"/>
  <c r="J127" i="1"/>
  <c r="J126" i="1"/>
  <c r="J125" i="1"/>
  <c r="J124" i="1"/>
  <c r="D124" i="1"/>
  <c r="J123" i="1"/>
  <c r="J122" i="1"/>
  <c r="J121" i="1"/>
  <c r="D121" i="1"/>
  <c r="J120" i="1"/>
  <c r="J119" i="1"/>
  <c r="J118" i="1"/>
  <c r="J117" i="1"/>
  <c r="J116" i="1"/>
  <c r="J115" i="1"/>
  <c r="J114" i="1"/>
  <c r="J113" i="1"/>
  <c r="J112" i="1"/>
  <c r="J111" i="1"/>
  <c r="J110" i="1"/>
  <c r="D110" i="1"/>
  <c r="J109" i="1"/>
  <c r="D109" i="1"/>
  <c r="J108" i="1"/>
  <c r="D108" i="1"/>
  <c r="J107" i="1"/>
  <c r="J106" i="1"/>
  <c r="D106" i="1"/>
  <c r="J105" i="1"/>
  <c r="J104" i="1"/>
  <c r="J103" i="1"/>
  <c r="J102" i="1"/>
  <c r="J101" i="1"/>
  <c r="D101" i="1"/>
  <c r="J100" i="1"/>
  <c r="D100" i="1"/>
  <c r="J99" i="1"/>
  <c r="J98" i="1"/>
  <c r="D98" i="1"/>
  <c r="J97" i="1"/>
  <c r="J96" i="1"/>
  <c r="J95" i="1"/>
  <c r="J94" i="1"/>
  <c r="J93" i="1"/>
  <c r="J92" i="1"/>
  <c r="J91" i="1"/>
  <c r="D91" i="1"/>
  <c r="J90" i="1"/>
  <c r="D90" i="1"/>
  <c r="J89" i="1"/>
  <c r="J88" i="1"/>
  <c r="J87" i="1"/>
  <c r="J86" i="1"/>
  <c r="J85" i="1"/>
  <c r="J84" i="1"/>
  <c r="J83" i="1"/>
  <c r="D83" i="1"/>
  <c r="J82" i="1"/>
  <c r="D82" i="1"/>
  <c r="J81" i="1"/>
  <c r="D81" i="1"/>
  <c r="J80" i="1"/>
  <c r="D80" i="1"/>
  <c r="J79" i="1"/>
  <c r="D79" i="1"/>
  <c r="J78" i="1"/>
  <c r="D78" i="1"/>
  <c r="J77" i="1"/>
  <c r="J76" i="1"/>
  <c r="J75" i="1"/>
  <c r="J74" i="1"/>
  <c r="D74" i="1"/>
  <c r="J73" i="1"/>
  <c r="D73" i="1"/>
  <c r="J72" i="1"/>
  <c r="D72" i="1"/>
  <c r="J71" i="1"/>
  <c r="D71" i="1"/>
  <c r="J70" i="1"/>
  <c r="D70" i="1"/>
  <c r="J69" i="1"/>
  <c r="J68" i="1"/>
  <c r="J67" i="1"/>
  <c r="J66" i="1"/>
  <c r="J65" i="1"/>
  <c r="J64" i="1"/>
  <c r="J63" i="1"/>
  <c r="J62" i="1"/>
  <c r="D62" i="1"/>
  <c r="J61" i="1"/>
  <c r="J60" i="1"/>
  <c r="D60" i="1"/>
  <c r="J59" i="1"/>
  <c r="J58" i="1"/>
  <c r="D58" i="1"/>
  <c r="J57" i="1"/>
  <c r="J56" i="1"/>
  <c r="J55" i="1"/>
  <c r="J54" i="1"/>
  <c r="J53" i="1"/>
  <c r="J52" i="1"/>
  <c r="J51" i="1"/>
  <c r="J50" i="1"/>
  <c r="J49" i="1"/>
  <c r="J48" i="1"/>
  <c r="D48" i="1"/>
  <c r="J47" i="1"/>
  <c r="J46" i="1"/>
  <c r="J45" i="1"/>
  <c r="J44" i="1"/>
  <c r="J43" i="1"/>
  <c r="D43" i="1"/>
  <c r="J42" i="1"/>
  <c r="D42" i="1"/>
  <c r="J41" i="1"/>
  <c r="D41" i="1"/>
  <c r="J40" i="1"/>
  <c r="D40" i="1"/>
  <c r="J39" i="1"/>
  <c r="D39" i="1"/>
  <c r="J38" i="1"/>
  <c r="D38" i="1"/>
  <c r="J37" i="1"/>
  <c r="D37" i="1"/>
  <c r="J36" i="1"/>
  <c r="D36" i="1"/>
  <c r="J35" i="1"/>
  <c r="J34" i="1"/>
  <c r="J33" i="1"/>
  <c r="J32" i="1"/>
  <c r="J31" i="1"/>
  <c r="J30" i="1"/>
  <c r="J29" i="1"/>
  <c r="D29" i="1"/>
  <c r="J28" i="1"/>
  <c r="J27" i="1"/>
  <c r="J26" i="1"/>
  <c r="J25" i="1"/>
  <c r="J24" i="1"/>
  <c r="J23" i="1"/>
  <c r="D23" i="1"/>
  <c r="J22" i="1"/>
  <c r="D22" i="1"/>
  <c r="J21" i="1"/>
  <c r="J20" i="1"/>
  <c r="J19" i="1"/>
  <c r="D19" i="1"/>
  <c r="J18" i="1"/>
  <c r="D18" i="1"/>
  <c r="J17" i="1"/>
  <c r="D17" i="1"/>
  <c r="J16" i="1"/>
  <c r="J15" i="1"/>
  <c r="J14" i="1"/>
  <c r="D14" i="1"/>
  <c r="J13" i="1"/>
  <c r="D13" i="1"/>
  <c r="J12" i="1"/>
  <c r="D12" i="1"/>
  <c r="J11" i="1"/>
  <c r="D11" i="1"/>
  <c r="J10" i="1"/>
  <c r="D10" i="1"/>
  <c r="J9" i="1"/>
  <c r="D9" i="1"/>
  <c r="J8" i="1"/>
  <c r="D8" i="1"/>
  <c r="J7" i="1"/>
  <c r="D7" i="1"/>
  <c r="J6" i="1"/>
  <c r="N5" i="1"/>
  <c r="D146" i="1" s="1"/>
  <c r="J5" i="1"/>
  <c r="J4" i="1"/>
  <c r="J3" i="1"/>
  <c r="D3" i="1"/>
  <c r="J2" i="1"/>
  <c r="H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M5" i="2"/>
  <c r="F2" i="2"/>
  <c r="G2" i="2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C3" i="2"/>
  <c r="E3" i="2" s="1"/>
  <c r="F3" i="2" s="1"/>
  <c r="G3" i="2" s="1"/>
  <c r="H3" i="2" s="1"/>
  <c r="C4" i="2" s="1"/>
  <c r="E4" i="2" s="1"/>
  <c r="F4" i="2" s="1"/>
  <c r="G4" i="2" s="1"/>
  <c r="H4" i="2" s="1"/>
  <c r="C5" i="2" s="1"/>
  <c r="E5" i="2" s="1"/>
  <c r="F5" i="2" s="1"/>
  <c r="G5" i="2" s="1"/>
  <c r="H5" i="2" s="1"/>
  <c r="C6" i="2" s="1"/>
  <c r="E6" i="2" s="1"/>
  <c r="F6" i="2" s="1"/>
  <c r="G6" i="2" s="1"/>
  <c r="H6" i="2" s="1"/>
  <c r="C7" i="2" s="1"/>
  <c r="E7" i="2" s="1"/>
  <c r="F7" i="2" s="1"/>
  <c r="G7" i="2" s="1"/>
  <c r="H7" i="2" s="1"/>
  <c r="C8" i="2" s="1"/>
  <c r="E2" i="2"/>
  <c r="D31" i="5" l="1"/>
  <c r="D20" i="5"/>
  <c r="D2" i="5"/>
  <c r="E2" i="5" s="1"/>
  <c r="F2" i="5" s="1"/>
  <c r="G2" i="5" s="1"/>
  <c r="H2" i="5" s="1"/>
  <c r="C3" i="5" s="1"/>
  <c r="E3" i="5" s="1"/>
  <c r="F3" i="5" s="1"/>
  <c r="D27" i="5"/>
  <c r="D133" i="5"/>
  <c r="D142" i="5"/>
  <c r="D143" i="5"/>
  <c r="K3" i="5"/>
  <c r="L3" i="5" s="1"/>
  <c r="K2" i="5"/>
  <c r="L2" i="5" s="1"/>
  <c r="D103" i="5"/>
  <c r="D47" i="5"/>
  <c r="D87" i="5"/>
  <c r="D123" i="5"/>
  <c r="D88" i="5"/>
  <c r="D5" i="5"/>
  <c r="D112" i="5"/>
  <c r="D53" i="5"/>
  <c r="D34" i="5"/>
  <c r="D104" i="5"/>
  <c r="D136" i="5"/>
  <c r="D24" i="5"/>
  <c r="D54" i="5"/>
  <c r="D64" i="5"/>
  <c r="D94" i="5"/>
  <c r="D146" i="5"/>
  <c r="D16" i="5"/>
  <c r="D75" i="5"/>
  <c r="D126" i="5"/>
  <c r="D137" i="5"/>
  <c r="D116" i="5"/>
  <c r="D127" i="5"/>
  <c r="D84" i="5"/>
  <c r="D25" i="5"/>
  <c r="D55" i="5"/>
  <c r="D46" i="5"/>
  <c r="D56" i="5"/>
  <c r="D107" i="5"/>
  <c r="D117" i="5"/>
  <c r="J2" i="5"/>
  <c r="D6" i="5"/>
  <c r="D32" i="5"/>
  <c r="D89" i="5"/>
  <c r="D59" i="5"/>
  <c r="D119" i="5"/>
  <c r="D120" i="5"/>
  <c r="D130" i="5"/>
  <c r="D50" i="5"/>
  <c r="D15" i="5"/>
  <c r="D52" i="5"/>
  <c r="D152" i="5"/>
  <c r="D114" i="5"/>
  <c r="D21" i="5"/>
  <c r="D30" i="5"/>
  <c r="D57" i="5"/>
  <c r="D144" i="5"/>
  <c r="D68" i="5"/>
  <c r="D96" i="5"/>
  <c r="D135" i="5"/>
  <c r="G3" i="5"/>
  <c r="D105" i="5"/>
  <c r="D111" i="5"/>
  <c r="D141" i="5"/>
  <c r="D125" i="5"/>
  <c r="D93" i="5"/>
  <c r="D77" i="5"/>
  <c r="D61" i="5"/>
  <c r="D45" i="5"/>
  <c r="D4" i="5"/>
  <c r="D150" i="5"/>
  <c r="D134" i="5"/>
  <c r="D118" i="5"/>
  <c r="D102" i="5"/>
  <c r="D86" i="5"/>
  <c r="D145" i="5"/>
  <c r="D129" i="5"/>
  <c r="D113" i="5"/>
  <c r="D97" i="5"/>
  <c r="D65" i="5"/>
  <c r="D49" i="5"/>
  <c r="D33" i="5"/>
  <c r="D28" i="5"/>
  <c r="D138" i="5"/>
  <c r="D122" i="5"/>
  <c r="D26" i="5"/>
  <c r="D92" i="5"/>
  <c r="D44" i="5"/>
  <c r="D131" i="5"/>
  <c r="D115" i="5"/>
  <c r="D99" i="5"/>
  <c r="D67" i="5"/>
  <c r="D51" i="5"/>
  <c r="D35" i="5"/>
  <c r="D140" i="5"/>
  <c r="D76" i="5"/>
  <c r="D63" i="5"/>
  <c r="D66" i="5"/>
  <c r="D69" i="5"/>
  <c r="D95" i="5"/>
  <c r="D148" i="5"/>
  <c r="D85" i="5"/>
  <c r="D128" i="5"/>
  <c r="G3" i="4"/>
  <c r="H3" i="4" s="1"/>
  <c r="C4" i="4" s="1"/>
  <c r="D31" i="4"/>
  <c r="D68" i="4"/>
  <c r="D76" i="4"/>
  <c r="D104" i="4"/>
  <c r="D112" i="4"/>
  <c r="D142" i="4"/>
  <c r="D152" i="4"/>
  <c r="D85" i="4"/>
  <c r="D95" i="4"/>
  <c r="D87" i="4"/>
  <c r="D144" i="4"/>
  <c r="D34" i="4"/>
  <c r="D52" i="4"/>
  <c r="D141" i="4"/>
  <c r="D125" i="4"/>
  <c r="D93" i="4"/>
  <c r="D77" i="4"/>
  <c r="D61" i="4"/>
  <c r="D45" i="4"/>
  <c r="D4" i="4"/>
  <c r="E4" i="4" s="1"/>
  <c r="F4" i="4" s="1"/>
  <c r="G4" i="4" s="1"/>
  <c r="H4" i="4" s="1"/>
  <c r="C5" i="4" s="1"/>
  <c r="E5" i="4" s="1"/>
  <c r="F5" i="4" s="1"/>
  <c r="G5" i="4" s="1"/>
  <c r="H5" i="4" s="1"/>
  <c r="C6" i="4" s="1"/>
  <c r="D150" i="4"/>
  <c r="D134" i="4"/>
  <c r="D118" i="4"/>
  <c r="D102" i="4"/>
  <c r="D86" i="4"/>
  <c r="D54" i="4"/>
  <c r="D6" i="4"/>
  <c r="D145" i="4"/>
  <c r="D129" i="4"/>
  <c r="D113" i="4"/>
  <c r="D97" i="4"/>
  <c r="D65" i="4"/>
  <c r="D49" i="4"/>
  <c r="D33" i="4"/>
  <c r="D67" i="4"/>
  <c r="D51" i="4"/>
  <c r="D138" i="4"/>
  <c r="D122" i="4"/>
  <c r="D26" i="4"/>
  <c r="D131" i="4"/>
  <c r="D115" i="4"/>
  <c r="D99" i="4"/>
  <c r="D35" i="4"/>
  <c r="D140" i="4"/>
  <c r="D15" i="4"/>
  <c r="D27" i="4"/>
  <c r="D24" i="4"/>
  <c r="D30" i="4"/>
  <c r="D88" i="4"/>
  <c r="D94" i="4"/>
  <c r="D128" i="4"/>
  <c r="D151" i="4"/>
  <c r="D21" i="4"/>
  <c r="D64" i="4"/>
  <c r="D148" i="4"/>
  <c r="D16" i="3"/>
  <c r="D33" i="3"/>
  <c r="D50" i="3"/>
  <c r="D59" i="3"/>
  <c r="D85" i="3"/>
  <c r="D151" i="3"/>
  <c r="D32" i="3"/>
  <c r="D112" i="3"/>
  <c r="D25" i="3"/>
  <c r="D69" i="3"/>
  <c r="D105" i="3"/>
  <c r="D114" i="3"/>
  <c r="D123" i="3"/>
  <c r="D142" i="3"/>
  <c r="D67" i="3"/>
  <c r="D49" i="3"/>
  <c r="D84" i="3"/>
  <c r="D68" i="3"/>
  <c r="D34" i="3"/>
  <c r="D51" i="3"/>
  <c r="D96" i="3"/>
  <c r="D133" i="3"/>
  <c r="D103" i="3"/>
  <c r="D26" i="3"/>
  <c r="D87" i="3"/>
  <c r="D115" i="3"/>
  <c r="D75" i="3"/>
  <c r="D131" i="3"/>
  <c r="D35" i="3"/>
  <c r="D52" i="3"/>
  <c r="D144" i="3"/>
  <c r="D140" i="3"/>
  <c r="D76" i="3"/>
  <c r="D122" i="3"/>
  <c r="D27" i="3"/>
  <c r="D107" i="3"/>
  <c r="D116" i="3"/>
  <c r="D135" i="3"/>
  <c r="D94" i="3"/>
  <c r="D2" i="3"/>
  <c r="E2" i="3" s="1"/>
  <c r="F2" i="3" s="1"/>
  <c r="G2" i="3" s="1"/>
  <c r="H2" i="3" s="1"/>
  <c r="C3" i="3" s="1"/>
  <c r="E3" i="3" s="1"/>
  <c r="F3" i="3" s="1"/>
  <c r="G3" i="3" s="1"/>
  <c r="H3" i="3" s="1"/>
  <c r="C4" i="3" s="1"/>
  <c r="D44" i="3"/>
  <c r="D53" i="3"/>
  <c r="D89" i="3"/>
  <c r="D126" i="3"/>
  <c r="D65" i="3"/>
  <c r="D97" i="3"/>
  <c r="D113" i="3"/>
  <c r="D129" i="3"/>
  <c r="D145" i="3"/>
  <c r="D56" i="3"/>
  <c r="D152" i="3"/>
  <c r="D15" i="3"/>
  <c r="D31" i="3"/>
  <c r="D47" i="3"/>
  <c r="D63" i="3"/>
  <c r="D95" i="3"/>
  <c r="D111" i="3"/>
  <c r="D127" i="3"/>
  <c r="D143" i="3"/>
  <c r="D104" i="3"/>
  <c r="D120" i="3"/>
  <c r="D6" i="3"/>
  <c r="D54" i="3"/>
  <c r="D86" i="3"/>
  <c r="D102" i="3"/>
  <c r="D118" i="3"/>
  <c r="D134" i="3"/>
  <c r="D150" i="3"/>
  <c r="D24" i="3"/>
  <c r="D88" i="3"/>
  <c r="D136" i="3"/>
  <c r="D4" i="3"/>
  <c r="D45" i="3"/>
  <c r="D61" i="3"/>
  <c r="D77" i="3"/>
  <c r="D93" i="3"/>
  <c r="D125" i="3"/>
  <c r="D50" i="1"/>
  <c r="D24" i="1"/>
  <c r="D107" i="1"/>
  <c r="D117" i="1"/>
  <c r="D27" i="1"/>
  <c r="D135" i="1"/>
  <c r="D89" i="1"/>
  <c r="D34" i="1"/>
  <c r="D127" i="1"/>
  <c r="D151" i="1"/>
  <c r="D28" i="1"/>
  <c r="D66" i="1"/>
  <c r="D103" i="1"/>
  <c r="D142" i="1"/>
  <c r="D152" i="1"/>
  <c r="D32" i="1"/>
  <c r="D92" i="1"/>
  <c r="D130" i="1"/>
  <c r="D46" i="1"/>
  <c r="D20" i="1"/>
  <c r="D47" i="1"/>
  <c r="D56" i="1"/>
  <c r="D84" i="1"/>
  <c r="D112" i="1"/>
  <c r="D116" i="1"/>
  <c r="D15" i="1"/>
  <c r="D136" i="1"/>
  <c r="D63" i="1"/>
  <c r="D120" i="1"/>
  <c r="D76" i="1"/>
  <c r="D95" i="1"/>
  <c r="D104" i="1"/>
  <c r="D25" i="1"/>
  <c r="D2" i="1"/>
  <c r="E2" i="1" s="1"/>
  <c r="G2" i="1" s="1"/>
  <c r="H2" i="1" s="1"/>
  <c r="I2" i="1" s="1"/>
  <c r="C3" i="1" s="1"/>
  <c r="E3" i="1" s="1"/>
  <c r="G3" i="1" s="1"/>
  <c r="D30" i="1"/>
  <c r="D68" i="1"/>
  <c r="D123" i="1"/>
  <c r="D133" i="1"/>
  <c r="D144" i="1"/>
  <c r="D148" i="1"/>
  <c r="D35" i="1"/>
  <c r="D53" i="1"/>
  <c r="D119" i="1"/>
  <c r="D55" i="1"/>
  <c r="D5" i="1"/>
  <c r="D96" i="1"/>
  <c r="D105" i="1"/>
  <c r="D51" i="1"/>
  <c r="D126" i="1"/>
  <c r="D99" i="1"/>
  <c r="D52" i="1"/>
  <c r="D69" i="1"/>
  <c r="D87" i="1"/>
  <c r="D115" i="1"/>
  <c r="D59" i="1"/>
  <c r="D128" i="1"/>
  <c r="D88" i="1"/>
  <c r="D31" i="1"/>
  <c r="D114" i="1"/>
  <c r="D141" i="1"/>
  <c r="D125" i="1"/>
  <c r="D93" i="1"/>
  <c r="D77" i="1"/>
  <c r="D61" i="1"/>
  <c r="D45" i="1"/>
  <c r="D4" i="1"/>
  <c r="D150" i="1"/>
  <c r="D134" i="1"/>
  <c r="D118" i="1"/>
  <c r="D102" i="1"/>
  <c r="D86" i="1"/>
  <c r="D145" i="1"/>
  <c r="D129" i="1"/>
  <c r="D113" i="1"/>
  <c r="D97" i="1"/>
  <c r="D65" i="1"/>
  <c r="D49" i="1"/>
  <c r="D33" i="1"/>
  <c r="D138" i="1"/>
  <c r="D122" i="1"/>
  <c r="D64" i="1"/>
  <c r="D85" i="1"/>
  <c r="D26" i="1"/>
  <c r="D54" i="1"/>
  <c r="D131" i="1"/>
  <c r="D137" i="1"/>
  <c r="H3" i="1"/>
  <c r="I3" i="1" s="1"/>
  <c r="C4" i="1" s="1"/>
  <c r="E4" i="1" s="1"/>
  <c r="G4" i="1" s="1"/>
  <c r="H4" i="1" s="1"/>
  <c r="I4" i="1" s="1"/>
  <c r="C5" i="1" s="1"/>
  <c r="D6" i="1"/>
  <c r="D16" i="1"/>
  <c r="D21" i="1"/>
  <c r="D44" i="1"/>
  <c r="D57" i="1"/>
  <c r="D67" i="1"/>
  <c r="D75" i="1"/>
  <c r="D94" i="1"/>
  <c r="D111" i="1"/>
  <c r="D140" i="1"/>
  <c r="D143" i="1"/>
  <c r="E8" i="2"/>
  <c r="F8" i="2" s="1"/>
  <c r="G8" i="2" s="1"/>
  <c r="H8" i="2" s="1"/>
  <c r="C9" i="2" s="1"/>
  <c r="E9" i="2" s="1"/>
  <c r="F9" i="2" s="1"/>
  <c r="G9" i="2" s="1"/>
  <c r="H9" i="2" s="1"/>
  <c r="C10" i="2" s="1"/>
  <c r="E10" i="2" s="1"/>
  <c r="F10" i="2" s="1"/>
  <c r="G10" i="2" s="1"/>
  <c r="H10" i="2" s="1"/>
  <c r="C11" i="2" s="1"/>
  <c r="E11" i="2" s="1"/>
  <c r="F11" i="2" s="1"/>
  <c r="G11" i="2" s="1"/>
  <c r="H11" i="2" s="1"/>
  <c r="C12" i="2" s="1"/>
  <c r="E12" i="2" s="1"/>
  <c r="F12" i="2" s="1"/>
  <c r="G12" i="2" s="1"/>
  <c r="H12" i="2" s="1"/>
  <c r="C13" i="2" s="1"/>
  <c r="E13" i="2" s="1"/>
  <c r="F13" i="2" s="1"/>
  <c r="G13" i="2" s="1"/>
  <c r="H13" i="2" s="1"/>
  <c r="C14" i="2" s="1"/>
  <c r="E14" i="2" s="1"/>
  <c r="F14" i="2" s="1"/>
  <c r="G14" i="2" s="1"/>
  <c r="H14" i="2" s="1"/>
  <c r="C15" i="2" s="1"/>
  <c r="E15" i="2" s="1"/>
  <c r="F15" i="2" s="1"/>
  <c r="G15" i="2" s="1"/>
  <c r="H15" i="2" s="1"/>
  <c r="C16" i="2" s="1"/>
  <c r="E16" i="2" s="1"/>
  <c r="F16" i="2" s="1"/>
  <c r="G16" i="2" s="1"/>
  <c r="H16" i="2" s="1"/>
  <c r="C17" i="2" s="1"/>
  <c r="E17" i="2" s="1"/>
  <c r="F17" i="2" s="1"/>
  <c r="G17" i="2" s="1"/>
  <c r="H17" i="2" s="1"/>
  <c r="C18" i="2" s="1"/>
  <c r="E18" i="2" s="1"/>
  <c r="F18" i="2" s="1"/>
  <c r="G18" i="2" s="1"/>
  <c r="H18" i="2" s="1"/>
  <c r="C19" i="2" s="1"/>
  <c r="E19" i="2" s="1"/>
  <c r="F19" i="2" s="1"/>
  <c r="G19" i="2" s="1"/>
  <c r="H19" i="2" s="1"/>
  <c r="C20" i="2" s="1"/>
  <c r="E20" i="2" s="1"/>
  <c r="F20" i="2" s="1"/>
  <c r="G20" i="2" s="1"/>
  <c r="H20" i="2" s="1"/>
  <c r="C21" i="2" s="1"/>
  <c r="E21" i="2" s="1"/>
  <c r="F21" i="2" s="1"/>
  <c r="G21" i="2" s="1"/>
  <c r="H21" i="2" s="1"/>
  <c r="C22" i="2" s="1"/>
  <c r="E22" i="2" s="1"/>
  <c r="F22" i="2" s="1"/>
  <c r="G22" i="2" s="1"/>
  <c r="H22" i="2" s="1"/>
  <c r="C23" i="2" s="1"/>
  <c r="E23" i="2" s="1"/>
  <c r="F23" i="2" s="1"/>
  <c r="G23" i="2" s="1"/>
  <c r="H23" i="2" s="1"/>
  <c r="C24" i="2" s="1"/>
  <c r="E24" i="2" s="1"/>
  <c r="F24" i="2" s="1"/>
  <c r="G24" i="2" s="1"/>
  <c r="H24" i="2" s="1"/>
  <c r="C25" i="2" s="1"/>
  <c r="E25" i="2" s="1"/>
  <c r="F25" i="2" s="1"/>
  <c r="G25" i="2" s="1"/>
  <c r="H25" i="2" s="1"/>
  <c r="C26" i="2" s="1"/>
  <c r="E26" i="2" s="1"/>
  <c r="F26" i="2" s="1"/>
  <c r="G26" i="2" s="1"/>
  <c r="H26" i="2" s="1"/>
  <c r="C27" i="2" s="1"/>
  <c r="E27" i="2" s="1"/>
  <c r="F27" i="2" s="1"/>
  <c r="G27" i="2" s="1"/>
  <c r="H27" i="2" s="1"/>
  <c r="C28" i="2" s="1"/>
  <c r="E28" i="2" s="1"/>
  <c r="F28" i="2" s="1"/>
  <c r="G28" i="2" s="1"/>
  <c r="H28" i="2" s="1"/>
  <c r="C29" i="2" s="1"/>
  <c r="E29" i="2" s="1"/>
  <c r="F29" i="2" s="1"/>
  <c r="G29" i="2" s="1"/>
  <c r="H29" i="2" s="1"/>
  <c r="C30" i="2" s="1"/>
  <c r="E30" i="2" s="1"/>
  <c r="F30" i="2" s="1"/>
  <c r="G30" i="2" s="1"/>
  <c r="H30" i="2" s="1"/>
  <c r="C31" i="2" s="1"/>
  <c r="E31" i="2" s="1"/>
  <c r="F31" i="2" s="1"/>
  <c r="G31" i="2" s="1"/>
  <c r="H31" i="2" s="1"/>
  <c r="C32" i="2" s="1"/>
  <c r="E32" i="2" s="1"/>
  <c r="F32" i="2" s="1"/>
  <c r="G32" i="2" s="1"/>
  <c r="H32" i="2" s="1"/>
  <c r="C33" i="2" s="1"/>
  <c r="E33" i="2" s="1"/>
  <c r="F33" i="2" s="1"/>
  <c r="G33" i="2" s="1"/>
  <c r="H33" i="2" s="1"/>
  <c r="C34" i="2" s="1"/>
  <c r="E34" i="2" s="1"/>
  <c r="F34" i="2" s="1"/>
  <c r="G34" i="2" s="1"/>
  <c r="H34" i="2" s="1"/>
  <c r="C35" i="2" s="1"/>
  <c r="E35" i="2" s="1"/>
  <c r="F35" i="2" s="1"/>
  <c r="G35" i="2" s="1"/>
  <c r="H35" i="2" s="1"/>
  <c r="C36" i="2" s="1"/>
  <c r="E36" i="2" s="1"/>
  <c r="F36" i="2" s="1"/>
  <c r="G36" i="2" s="1"/>
  <c r="H36" i="2" s="1"/>
  <c r="C37" i="2" s="1"/>
  <c r="E37" i="2" s="1"/>
  <c r="F37" i="2" s="1"/>
  <c r="G37" i="2" s="1"/>
  <c r="H37" i="2" s="1"/>
  <c r="C38" i="2" s="1"/>
  <c r="E38" i="2" s="1"/>
  <c r="F38" i="2" s="1"/>
  <c r="G38" i="2" s="1"/>
  <c r="H38" i="2" s="1"/>
  <c r="C39" i="2" s="1"/>
  <c r="E39" i="2" s="1"/>
  <c r="F39" i="2" s="1"/>
  <c r="G39" i="2" s="1"/>
  <c r="H39" i="2" s="1"/>
  <c r="C40" i="2" s="1"/>
  <c r="E40" i="2" s="1"/>
  <c r="F40" i="2" s="1"/>
  <c r="G40" i="2" s="1"/>
  <c r="H40" i="2" s="1"/>
  <c r="C41" i="2" s="1"/>
  <c r="E41" i="2" s="1"/>
  <c r="F41" i="2" s="1"/>
  <c r="G41" i="2" s="1"/>
  <c r="H41" i="2" s="1"/>
  <c r="C42" i="2" s="1"/>
  <c r="E42" i="2" s="1"/>
  <c r="F42" i="2" s="1"/>
  <c r="G42" i="2" s="1"/>
  <c r="H42" i="2" s="1"/>
  <c r="C43" i="2" s="1"/>
  <c r="E43" i="2" s="1"/>
  <c r="F43" i="2" s="1"/>
  <c r="G43" i="2" s="1"/>
  <c r="H43" i="2" s="1"/>
  <c r="C44" i="2" s="1"/>
  <c r="E44" i="2" s="1"/>
  <c r="F44" i="2" s="1"/>
  <c r="G44" i="2" s="1"/>
  <c r="H44" i="2" s="1"/>
  <c r="C45" i="2" s="1"/>
  <c r="E45" i="2" s="1"/>
  <c r="F45" i="2" s="1"/>
  <c r="G45" i="2" s="1"/>
  <c r="H45" i="2" s="1"/>
  <c r="C46" i="2" s="1"/>
  <c r="E46" i="2" s="1"/>
  <c r="F46" i="2" s="1"/>
  <c r="G46" i="2" s="1"/>
  <c r="H46" i="2" s="1"/>
  <c r="C47" i="2" s="1"/>
  <c r="E47" i="2" s="1"/>
  <c r="F47" i="2" s="1"/>
  <c r="G47" i="2" s="1"/>
  <c r="H47" i="2" s="1"/>
  <c r="C48" i="2" s="1"/>
  <c r="E48" i="2" s="1"/>
  <c r="F48" i="2" s="1"/>
  <c r="G48" i="2" s="1"/>
  <c r="H48" i="2" s="1"/>
  <c r="C49" i="2" s="1"/>
  <c r="E49" i="2" s="1"/>
  <c r="F49" i="2" s="1"/>
  <c r="G49" i="2" s="1"/>
  <c r="H49" i="2" s="1"/>
  <c r="C50" i="2" s="1"/>
  <c r="E50" i="2" s="1"/>
  <c r="F50" i="2" s="1"/>
  <c r="G50" i="2" s="1"/>
  <c r="H50" i="2" s="1"/>
  <c r="C51" i="2" s="1"/>
  <c r="E51" i="2" s="1"/>
  <c r="F51" i="2" s="1"/>
  <c r="G51" i="2" s="1"/>
  <c r="H51" i="2" s="1"/>
  <c r="C52" i="2" s="1"/>
  <c r="E52" i="2" s="1"/>
  <c r="F52" i="2" s="1"/>
  <c r="G52" i="2" s="1"/>
  <c r="H52" i="2" s="1"/>
  <c r="C53" i="2" s="1"/>
  <c r="E53" i="2" s="1"/>
  <c r="F53" i="2" s="1"/>
  <c r="G53" i="2" s="1"/>
  <c r="H53" i="2" s="1"/>
  <c r="C54" i="2" s="1"/>
  <c r="E54" i="2" s="1"/>
  <c r="F54" i="2" s="1"/>
  <c r="G54" i="2" s="1"/>
  <c r="H54" i="2" s="1"/>
  <c r="C55" i="2" s="1"/>
  <c r="E55" i="2" s="1"/>
  <c r="F55" i="2" s="1"/>
  <c r="G55" i="2" s="1"/>
  <c r="H55" i="2" s="1"/>
  <c r="C56" i="2" s="1"/>
  <c r="E56" i="2" s="1"/>
  <c r="F56" i="2" s="1"/>
  <c r="G56" i="2" s="1"/>
  <c r="H56" i="2" s="1"/>
  <c r="C57" i="2" s="1"/>
  <c r="E57" i="2" s="1"/>
  <c r="F57" i="2" s="1"/>
  <c r="G57" i="2" s="1"/>
  <c r="H57" i="2" s="1"/>
  <c r="C58" i="2" s="1"/>
  <c r="E58" i="2" s="1"/>
  <c r="F58" i="2" s="1"/>
  <c r="G58" i="2" s="1"/>
  <c r="H58" i="2" s="1"/>
  <c r="C59" i="2" s="1"/>
  <c r="E59" i="2" s="1"/>
  <c r="F59" i="2" s="1"/>
  <c r="G59" i="2" s="1"/>
  <c r="H59" i="2" s="1"/>
  <c r="C60" i="2" s="1"/>
  <c r="E60" i="2" s="1"/>
  <c r="F60" i="2" s="1"/>
  <c r="G60" i="2" s="1"/>
  <c r="H60" i="2" s="1"/>
  <c r="C61" i="2" s="1"/>
  <c r="E61" i="2" s="1"/>
  <c r="F61" i="2" s="1"/>
  <c r="G61" i="2" s="1"/>
  <c r="H61" i="2" s="1"/>
  <c r="C62" i="2" s="1"/>
  <c r="E62" i="2" s="1"/>
  <c r="F62" i="2" s="1"/>
  <c r="G62" i="2" s="1"/>
  <c r="H62" i="2" s="1"/>
  <c r="C63" i="2" s="1"/>
  <c r="E63" i="2" s="1"/>
  <c r="F63" i="2" s="1"/>
  <c r="G63" i="2" s="1"/>
  <c r="H63" i="2" s="1"/>
  <c r="C64" i="2" s="1"/>
  <c r="E64" i="2" s="1"/>
  <c r="F64" i="2" s="1"/>
  <c r="G64" i="2" s="1"/>
  <c r="H64" i="2" s="1"/>
  <c r="C65" i="2" s="1"/>
  <c r="E65" i="2" s="1"/>
  <c r="F65" i="2" s="1"/>
  <c r="G65" i="2" s="1"/>
  <c r="H65" i="2" s="1"/>
  <c r="C66" i="2" s="1"/>
  <c r="E66" i="2" s="1"/>
  <c r="F66" i="2" s="1"/>
  <c r="G66" i="2" s="1"/>
  <c r="H66" i="2" s="1"/>
  <c r="C67" i="2" s="1"/>
  <c r="E67" i="2" s="1"/>
  <c r="F67" i="2" s="1"/>
  <c r="G67" i="2" s="1"/>
  <c r="H67" i="2" s="1"/>
  <c r="C68" i="2" s="1"/>
  <c r="E68" i="2" s="1"/>
  <c r="F68" i="2" s="1"/>
  <c r="G68" i="2" s="1"/>
  <c r="H68" i="2" s="1"/>
  <c r="C69" i="2" s="1"/>
  <c r="E69" i="2" s="1"/>
  <c r="F69" i="2" s="1"/>
  <c r="G69" i="2" s="1"/>
  <c r="H69" i="2" s="1"/>
  <c r="C70" i="2" s="1"/>
  <c r="E70" i="2" s="1"/>
  <c r="F70" i="2" s="1"/>
  <c r="G70" i="2" s="1"/>
  <c r="H70" i="2" s="1"/>
  <c r="C71" i="2" s="1"/>
  <c r="E71" i="2" s="1"/>
  <c r="F71" i="2" s="1"/>
  <c r="G71" i="2" s="1"/>
  <c r="H71" i="2" s="1"/>
  <c r="C72" i="2" s="1"/>
  <c r="E72" i="2" s="1"/>
  <c r="F72" i="2" s="1"/>
  <c r="G72" i="2" s="1"/>
  <c r="H72" i="2" s="1"/>
  <c r="C73" i="2" s="1"/>
  <c r="E73" i="2" s="1"/>
  <c r="F73" i="2" s="1"/>
  <c r="G73" i="2" s="1"/>
  <c r="H73" i="2" s="1"/>
  <c r="C74" i="2" s="1"/>
  <c r="E74" i="2" s="1"/>
  <c r="F74" i="2" s="1"/>
  <c r="G74" i="2" s="1"/>
  <c r="H74" i="2" s="1"/>
  <c r="C75" i="2" s="1"/>
  <c r="E75" i="2" s="1"/>
  <c r="F75" i="2" s="1"/>
  <c r="G75" i="2" s="1"/>
  <c r="H75" i="2" s="1"/>
  <c r="C76" i="2" s="1"/>
  <c r="E76" i="2" s="1"/>
  <c r="F76" i="2" s="1"/>
  <c r="G76" i="2" s="1"/>
  <c r="H76" i="2" s="1"/>
  <c r="C77" i="2" s="1"/>
  <c r="E77" i="2" s="1"/>
  <c r="F77" i="2" s="1"/>
  <c r="G77" i="2" s="1"/>
  <c r="H77" i="2" s="1"/>
  <c r="C78" i="2" s="1"/>
  <c r="E78" i="2" s="1"/>
  <c r="F78" i="2" s="1"/>
  <c r="G78" i="2" s="1"/>
  <c r="H78" i="2" s="1"/>
  <c r="C79" i="2" s="1"/>
  <c r="E79" i="2" s="1"/>
  <c r="F79" i="2" s="1"/>
  <c r="G79" i="2" s="1"/>
  <c r="H79" i="2" s="1"/>
  <c r="C80" i="2" s="1"/>
  <c r="E80" i="2" s="1"/>
  <c r="F80" i="2" s="1"/>
  <c r="G80" i="2" s="1"/>
  <c r="H80" i="2" s="1"/>
  <c r="C81" i="2" s="1"/>
  <c r="E81" i="2" s="1"/>
  <c r="F81" i="2" s="1"/>
  <c r="G81" i="2" s="1"/>
  <c r="H81" i="2" s="1"/>
  <c r="C82" i="2" s="1"/>
  <c r="E82" i="2" s="1"/>
  <c r="F82" i="2" s="1"/>
  <c r="G82" i="2" s="1"/>
  <c r="H82" i="2" s="1"/>
  <c r="C83" i="2" s="1"/>
  <c r="E83" i="2" s="1"/>
  <c r="F83" i="2" s="1"/>
  <c r="G83" i="2" s="1"/>
  <c r="H83" i="2" s="1"/>
  <c r="C84" i="2" s="1"/>
  <c r="E84" i="2" s="1"/>
  <c r="F84" i="2" s="1"/>
  <c r="G84" i="2" s="1"/>
  <c r="H84" i="2" s="1"/>
  <c r="C85" i="2" s="1"/>
  <c r="E85" i="2" s="1"/>
  <c r="F85" i="2" s="1"/>
  <c r="G85" i="2" s="1"/>
  <c r="H85" i="2" s="1"/>
  <c r="C86" i="2" s="1"/>
  <c r="E86" i="2" s="1"/>
  <c r="F86" i="2" s="1"/>
  <c r="G86" i="2" s="1"/>
  <c r="H86" i="2" s="1"/>
  <c r="C87" i="2" s="1"/>
  <c r="E87" i="2" s="1"/>
  <c r="F87" i="2" s="1"/>
  <c r="G87" i="2" s="1"/>
  <c r="H87" i="2" s="1"/>
  <c r="C88" i="2" s="1"/>
  <c r="E88" i="2" s="1"/>
  <c r="F88" i="2" s="1"/>
  <c r="G88" i="2" s="1"/>
  <c r="H88" i="2" s="1"/>
  <c r="C89" i="2" s="1"/>
  <c r="E89" i="2" s="1"/>
  <c r="F89" i="2" s="1"/>
  <c r="G89" i="2" s="1"/>
  <c r="H89" i="2" s="1"/>
  <c r="C90" i="2" s="1"/>
  <c r="E90" i="2" s="1"/>
  <c r="F90" i="2" s="1"/>
  <c r="G90" i="2" s="1"/>
  <c r="H90" i="2" s="1"/>
  <c r="C91" i="2" s="1"/>
  <c r="E91" i="2" s="1"/>
  <c r="F91" i="2" s="1"/>
  <c r="G91" i="2" s="1"/>
  <c r="H91" i="2" s="1"/>
  <c r="C92" i="2" s="1"/>
  <c r="E92" i="2" s="1"/>
  <c r="F92" i="2" s="1"/>
  <c r="G92" i="2" s="1"/>
  <c r="H92" i="2" s="1"/>
  <c r="C93" i="2" s="1"/>
  <c r="E93" i="2" s="1"/>
  <c r="F93" i="2" s="1"/>
  <c r="G93" i="2" s="1"/>
  <c r="H93" i="2" s="1"/>
  <c r="C94" i="2" s="1"/>
  <c r="E94" i="2" s="1"/>
  <c r="F94" i="2" s="1"/>
  <c r="G94" i="2" s="1"/>
  <c r="H94" i="2" s="1"/>
  <c r="C95" i="2" s="1"/>
  <c r="E95" i="2" s="1"/>
  <c r="F95" i="2" s="1"/>
  <c r="G95" i="2" s="1"/>
  <c r="H95" i="2" s="1"/>
  <c r="C96" i="2" s="1"/>
  <c r="E96" i="2" s="1"/>
  <c r="F96" i="2" s="1"/>
  <c r="G96" i="2" s="1"/>
  <c r="H96" i="2" s="1"/>
  <c r="C97" i="2" s="1"/>
  <c r="E97" i="2" s="1"/>
  <c r="F97" i="2" s="1"/>
  <c r="G97" i="2" s="1"/>
  <c r="H97" i="2" s="1"/>
  <c r="C98" i="2" s="1"/>
  <c r="E98" i="2" s="1"/>
  <c r="F98" i="2" s="1"/>
  <c r="G98" i="2" s="1"/>
  <c r="H98" i="2" s="1"/>
  <c r="C99" i="2" s="1"/>
  <c r="E99" i="2" s="1"/>
  <c r="F99" i="2" s="1"/>
  <c r="G99" i="2" s="1"/>
  <c r="H99" i="2" s="1"/>
  <c r="C100" i="2" s="1"/>
  <c r="E100" i="2" s="1"/>
  <c r="F100" i="2" s="1"/>
  <c r="G100" i="2" s="1"/>
  <c r="H100" i="2" s="1"/>
  <c r="C101" i="2" s="1"/>
  <c r="E101" i="2" s="1"/>
  <c r="F101" i="2" s="1"/>
  <c r="G101" i="2" s="1"/>
  <c r="H101" i="2" s="1"/>
  <c r="C102" i="2" s="1"/>
  <c r="E102" i="2" s="1"/>
  <c r="F102" i="2" s="1"/>
  <c r="G102" i="2" s="1"/>
  <c r="H102" i="2" s="1"/>
  <c r="C103" i="2" s="1"/>
  <c r="E103" i="2" s="1"/>
  <c r="F103" i="2" s="1"/>
  <c r="G103" i="2" s="1"/>
  <c r="H103" i="2" s="1"/>
  <c r="C104" i="2" s="1"/>
  <c r="E104" i="2" s="1"/>
  <c r="F104" i="2" s="1"/>
  <c r="G104" i="2" s="1"/>
  <c r="H104" i="2" s="1"/>
  <c r="C105" i="2" s="1"/>
  <c r="E105" i="2" s="1"/>
  <c r="F105" i="2" s="1"/>
  <c r="G105" i="2" s="1"/>
  <c r="H105" i="2" s="1"/>
  <c r="C106" i="2" s="1"/>
  <c r="E106" i="2" s="1"/>
  <c r="F106" i="2" s="1"/>
  <c r="G106" i="2" s="1"/>
  <c r="H106" i="2" s="1"/>
  <c r="C107" i="2" s="1"/>
  <c r="E107" i="2" s="1"/>
  <c r="F107" i="2" s="1"/>
  <c r="G107" i="2" s="1"/>
  <c r="H107" i="2" s="1"/>
  <c r="C108" i="2" s="1"/>
  <c r="E108" i="2" s="1"/>
  <c r="F108" i="2" s="1"/>
  <c r="G108" i="2" s="1"/>
  <c r="H108" i="2" s="1"/>
  <c r="C109" i="2" s="1"/>
  <c r="E109" i="2" s="1"/>
  <c r="F109" i="2" s="1"/>
  <c r="G109" i="2" s="1"/>
  <c r="H109" i="2" s="1"/>
  <c r="C110" i="2" s="1"/>
  <c r="E110" i="2" s="1"/>
  <c r="F110" i="2" s="1"/>
  <c r="G110" i="2" s="1"/>
  <c r="H110" i="2" s="1"/>
  <c r="C111" i="2" s="1"/>
  <c r="E111" i="2" s="1"/>
  <c r="F111" i="2" s="1"/>
  <c r="G111" i="2" s="1"/>
  <c r="H111" i="2" s="1"/>
  <c r="C112" i="2" s="1"/>
  <c r="E112" i="2" s="1"/>
  <c r="F112" i="2" s="1"/>
  <c r="G112" i="2" s="1"/>
  <c r="H112" i="2" s="1"/>
  <c r="C113" i="2" s="1"/>
  <c r="E113" i="2" s="1"/>
  <c r="F113" i="2" s="1"/>
  <c r="G113" i="2" s="1"/>
  <c r="H113" i="2" s="1"/>
  <c r="C114" i="2" s="1"/>
  <c r="E114" i="2" s="1"/>
  <c r="F114" i="2" s="1"/>
  <c r="G114" i="2" s="1"/>
  <c r="H114" i="2" s="1"/>
  <c r="C115" i="2" s="1"/>
  <c r="E115" i="2" s="1"/>
  <c r="F115" i="2" s="1"/>
  <c r="G115" i="2" s="1"/>
  <c r="H115" i="2" s="1"/>
  <c r="C116" i="2" s="1"/>
  <c r="E116" i="2" s="1"/>
  <c r="F116" i="2" s="1"/>
  <c r="G116" i="2" s="1"/>
  <c r="H116" i="2" s="1"/>
  <c r="C117" i="2" s="1"/>
  <c r="E117" i="2" s="1"/>
  <c r="F117" i="2" s="1"/>
  <c r="G117" i="2" s="1"/>
  <c r="H117" i="2" s="1"/>
  <c r="C118" i="2" s="1"/>
  <c r="E118" i="2" s="1"/>
  <c r="F118" i="2" s="1"/>
  <c r="G118" i="2" s="1"/>
  <c r="H118" i="2" s="1"/>
  <c r="C119" i="2" s="1"/>
  <c r="E119" i="2" s="1"/>
  <c r="F119" i="2" s="1"/>
  <c r="G119" i="2" s="1"/>
  <c r="H119" i="2" s="1"/>
  <c r="C120" i="2" s="1"/>
  <c r="E120" i="2" s="1"/>
  <c r="F120" i="2" s="1"/>
  <c r="G120" i="2" s="1"/>
  <c r="H120" i="2" s="1"/>
  <c r="C121" i="2" s="1"/>
  <c r="E121" i="2" s="1"/>
  <c r="F121" i="2" s="1"/>
  <c r="G121" i="2" s="1"/>
  <c r="H121" i="2" s="1"/>
  <c r="C122" i="2" s="1"/>
  <c r="E122" i="2" s="1"/>
  <c r="F122" i="2" s="1"/>
  <c r="G122" i="2" s="1"/>
  <c r="H122" i="2" s="1"/>
  <c r="C123" i="2" s="1"/>
  <c r="E123" i="2" s="1"/>
  <c r="F123" i="2" s="1"/>
  <c r="G123" i="2" s="1"/>
  <c r="H123" i="2" s="1"/>
  <c r="C124" i="2" s="1"/>
  <c r="E124" i="2" s="1"/>
  <c r="F124" i="2" s="1"/>
  <c r="G124" i="2" s="1"/>
  <c r="H124" i="2" s="1"/>
  <c r="C125" i="2" s="1"/>
  <c r="E125" i="2" s="1"/>
  <c r="F125" i="2" s="1"/>
  <c r="G125" i="2" s="1"/>
  <c r="H125" i="2" s="1"/>
  <c r="C126" i="2" s="1"/>
  <c r="E126" i="2" s="1"/>
  <c r="F126" i="2" s="1"/>
  <c r="G126" i="2" s="1"/>
  <c r="H126" i="2" s="1"/>
  <c r="C127" i="2" s="1"/>
  <c r="E127" i="2" s="1"/>
  <c r="F127" i="2" s="1"/>
  <c r="G127" i="2" s="1"/>
  <c r="H127" i="2" s="1"/>
  <c r="C128" i="2" s="1"/>
  <c r="E128" i="2" s="1"/>
  <c r="F128" i="2" s="1"/>
  <c r="G128" i="2" s="1"/>
  <c r="H128" i="2" s="1"/>
  <c r="C129" i="2" s="1"/>
  <c r="E129" i="2" s="1"/>
  <c r="F129" i="2" s="1"/>
  <c r="G129" i="2" s="1"/>
  <c r="H129" i="2" s="1"/>
  <c r="C130" i="2" s="1"/>
  <c r="E130" i="2" s="1"/>
  <c r="F130" i="2" s="1"/>
  <c r="G130" i="2" s="1"/>
  <c r="H130" i="2" s="1"/>
  <c r="C131" i="2" s="1"/>
  <c r="E131" i="2" s="1"/>
  <c r="F131" i="2" s="1"/>
  <c r="G131" i="2" s="1"/>
  <c r="H131" i="2" s="1"/>
  <c r="C132" i="2" s="1"/>
  <c r="E132" i="2" s="1"/>
  <c r="F132" i="2" s="1"/>
  <c r="G132" i="2" s="1"/>
  <c r="H132" i="2" s="1"/>
  <c r="C133" i="2" s="1"/>
  <c r="E133" i="2" s="1"/>
  <c r="F133" i="2" s="1"/>
  <c r="G133" i="2" s="1"/>
  <c r="H133" i="2" s="1"/>
  <c r="C134" i="2" s="1"/>
  <c r="E134" i="2" s="1"/>
  <c r="F134" i="2" s="1"/>
  <c r="G134" i="2" s="1"/>
  <c r="H134" i="2" s="1"/>
  <c r="C135" i="2" s="1"/>
  <c r="E135" i="2" s="1"/>
  <c r="F135" i="2" s="1"/>
  <c r="G135" i="2" s="1"/>
  <c r="H135" i="2" s="1"/>
  <c r="C136" i="2" s="1"/>
  <c r="E136" i="2" s="1"/>
  <c r="F136" i="2" s="1"/>
  <c r="G136" i="2" s="1"/>
  <c r="H136" i="2" s="1"/>
  <c r="C137" i="2" s="1"/>
  <c r="E137" i="2" s="1"/>
  <c r="F137" i="2" s="1"/>
  <c r="G137" i="2" s="1"/>
  <c r="H137" i="2" s="1"/>
  <c r="C138" i="2" s="1"/>
  <c r="E138" i="2" s="1"/>
  <c r="F138" i="2" s="1"/>
  <c r="G138" i="2" s="1"/>
  <c r="H138" i="2" s="1"/>
  <c r="C139" i="2" s="1"/>
  <c r="E139" i="2" s="1"/>
  <c r="F139" i="2" s="1"/>
  <c r="G139" i="2" s="1"/>
  <c r="H139" i="2" s="1"/>
  <c r="C140" i="2" s="1"/>
  <c r="E140" i="2" s="1"/>
  <c r="F140" i="2" s="1"/>
  <c r="G140" i="2" s="1"/>
  <c r="H140" i="2" s="1"/>
  <c r="C141" i="2" s="1"/>
  <c r="E141" i="2" s="1"/>
  <c r="F141" i="2" s="1"/>
  <c r="G141" i="2" s="1"/>
  <c r="H141" i="2" s="1"/>
  <c r="C142" i="2" s="1"/>
  <c r="E142" i="2" s="1"/>
  <c r="F142" i="2" s="1"/>
  <c r="G142" i="2" s="1"/>
  <c r="H142" i="2" s="1"/>
  <c r="C143" i="2" s="1"/>
  <c r="E143" i="2" s="1"/>
  <c r="F143" i="2" s="1"/>
  <c r="G143" i="2" s="1"/>
  <c r="H143" i="2" s="1"/>
  <c r="C144" i="2" s="1"/>
  <c r="E144" i="2" s="1"/>
  <c r="F144" i="2" s="1"/>
  <c r="G144" i="2" s="1"/>
  <c r="H144" i="2" s="1"/>
  <c r="C145" i="2" s="1"/>
  <c r="E145" i="2" s="1"/>
  <c r="F145" i="2" s="1"/>
  <c r="G145" i="2" s="1"/>
  <c r="H145" i="2" s="1"/>
  <c r="C146" i="2" s="1"/>
  <c r="E146" i="2" s="1"/>
  <c r="F146" i="2" s="1"/>
  <c r="G146" i="2" s="1"/>
  <c r="H146" i="2" s="1"/>
  <c r="C147" i="2" s="1"/>
  <c r="E147" i="2" s="1"/>
  <c r="F147" i="2" s="1"/>
  <c r="G147" i="2" s="1"/>
  <c r="H147" i="2" s="1"/>
  <c r="C148" i="2" s="1"/>
  <c r="E148" i="2" s="1"/>
  <c r="F148" i="2" s="1"/>
  <c r="G148" i="2" s="1"/>
  <c r="H148" i="2" s="1"/>
  <c r="C149" i="2" s="1"/>
  <c r="E149" i="2" s="1"/>
  <c r="F149" i="2" s="1"/>
  <c r="G149" i="2" s="1"/>
  <c r="H149" i="2" s="1"/>
  <c r="C150" i="2" s="1"/>
  <c r="E150" i="2" s="1"/>
  <c r="F150" i="2" s="1"/>
  <c r="G150" i="2" s="1"/>
  <c r="H150" i="2" s="1"/>
  <c r="C151" i="2" s="1"/>
  <c r="E151" i="2" s="1"/>
  <c r="F151" i="2" s="1"/>
  <c r="G151" i="2" s="1"/>
  <c r="H151" i="2" s="1"/>
  <c r="C152" i="2" s="1"/>
  <c r="E152" i="2" s="1"/>
  <c r="F152" i="2" s="1"/>
  <c r="G152" i="2" s="1"/>
  <c r="H152" i="2" s="1"/>
  <c r="C153" i="2" s="1"/>
  <c r="E153" i="2" s="1"/>
  <c r="F153" i="2" s="1"/>
  <c r="G153" i="2" s="1"/>
  <c r="H153" i="2" s="1"/>
  <c r="C154" i="2" s="1"/>
  <c r="E154" i="2" s="1"/>
  <c r="F154" i="2" s="1"/>
  <c r="G154" i="2" s="1"/>
  <c r="H154" i="2" s="1"/>
  <c r="H3" i="5" l="1"/>
  <c r="C4" i="5" s="1"/>
  <c r="E4" i="5" s="1"/>
  <c r="J3" i="5"/>
  <c r="E6" i="4"/>
  <c r="F6" i="4" s="1"/>
  <c r="G6" i="4" s="1"/>
  <c r="H6" i="4" s="1"/>
  <c r="C7" i="4" s="1"/>
  <c r="E7" i="4" s="1"/>
  <c r="F7" i="4" s="1"/>
  <c r="G7" i="4" s="1"/>
  <c r="H7" i="4" s="1"/>
  <c r="C8" i="4" s="1"/>
  <c r="E8" i="4" s="1"/>
  <c r="F8" i="4" s="1"/>
  <c r="G8" i="4" s="1"/>
  <c r="H8" i="4" s="1"/>
  <c r="C9" i="4" s="1"/>
  <c r="E9" i="4" s="1"/>
  <c r="F9" i="4" s="1"/>
  <c r="G9" i="4" s="1"/>
  <c r="H9" i="4" s="1"/>
  <c r="C10" i="4" s="1"/>
  <c r="E10" i="4" s="1"/>
  <c r="F10" i="4" s="1"/>
  <c r="G10" i="4" s="1"/>
  <c r="H10" i="4" s="1"/>
  <c r="C11" i="4" s="1"/>
  <c r="E11" i="4" s="1"/>
  <c r="F11" i="4" s="1"/>
  <c r="G11" i="4" s="1"/>
  <c r="H11" i="4" s="1"/>
  <c r="C12" i="4" s="1"/>
  <c r="E12" i="4" s="1"/>
  <c r="F12" i="4" s="1"/>
  <c r="G12" i="4" s="1"/>
  <c r="H12" i="4" s="1"/>
  <c r="C13" i="4" s="1"/>
  <c r="E13" i="4" s="1"/>
  <c r="F13" i="4" s="1"/>
  <c r="G13" i="4" s="1"/>
  <c r="H13" i="4" s="1"/>
  <c r="C14" i="4" s="1"/>
  <c r="E14" i="4" s="1"/>
  <c r="F14" i="4" s="1"/>
  <c r="G14" i="4" s="1"/>
  <c r="H14" i="4" s="1"/>
  <c r="C15" i="4" s="1"/>
  <c r="E15" i="4" s="1"/>
  <c r="F15" i="4" s="1"/>
  <c r="G15" i="4" s="1"/>
  <c r="H15" i="4" s="1"/>
  <c r="C16" i="4" s="1"/>
  <c r="E16" i="4" s="1"/>
  <c r="F16" i="4" s="1"/>
  <c r="G16" i="4" s="1"/>
  <c r="H16" i="4" s="1"/>
  <c r="C17" i="4" s="1"/>
  <c r="E17" i="4" s="1"/>
  <c r="F17" i="4" s="1"/>
  <c r="G17" i="4" s="1"/>
  <c r="H17" i="4" s="1"/>
  <c r="C18" i="4" s="1"/>
  <c r="E18" i="4" s="1"/>
  <c r="F18" i="4" s="1"/>
  <c r="G18" i="4" s="1"/>
  <c r="H18" i="4" s="1"/>
  <c r="C19" i="4" s="1"/>
  <c r="E19" i="4" s="1"/>
  <c r="F19" i="4" s="1"/>
  <c r="G19" i="4" s="1"/>
  <c r="H19" i="4" s="1"/>
  <c r="C20" i="4" s="1"/>
  <c r="E20" i="4" s="1"/>
  <c r="F20" i="4" s="1"/>
  <c r="G20" i="4" s="1"/>
  <c r="H20" i="4" s="1"/>
  <c r="C21" i="4" s="1"/>
  <c r="E21" i="4" s="1"/>
  <c r="F21" i="4" s="1"/>
  <c r="G21" i="4" s="1"/>
  <c r="H21" i="4" s="1"/>
  <c r="C22" i="4" s="1"/>
  <c r="E22" i="4" s="1"/>
  <c r="F22" i="4" s="1"/>
  <c r="G22" i="4" s="1"/>
  <c r="H22" i="4" s="1"/>
  <c r="C23" i="4" s="1"/>
  <c r="E23" i="4" s="1"/>
  <c r="F23" i="4" s="1"/>
  <c r="G23" i="4" s="1"/>
  <c r="H23" i="4" s="1"/>
  <c r="C24" i="4" s="1"/>
  <c r="E24" i="4" s="1"/>
  <c r="F24" i="4" s="1"/>
  <c r="G24" i="4" s="1"/>
  <c r="H24" i="4" s="1"/>
  <c r="C25" i="4" s="1"/>
  <c r="E25" i="4" s="1"/>
  <c r="F25" i="4" s="1"/>
  <c r="G25" i="4" s="1"/>
  <c r="H25" i="4" s="1"/>
  <c r="C26" i="4" s="1"/>
  <c r="E26" i="4" s="1"/>
  <c r="F26" i="4" s="1"/>
  <c r="G26" i="4" s="1"/>
  <c r="H26" i="4" s="1"/>
  <c r="C27" i="4" s="1"/>
  <c r="E27" i="4" s="1"/>
  <c r="F27" i="4" s="1"/>
  <c r="G27" i="4" s="1"/>
  <c r="H27" i="4" s="1"/>
  <c r="C28" i="4" s="1"/>
  <c r="E28" i="4" s="1"/>
  <c r="F28" i="4" s="1"/>
  <c r="G28" i="4" s="1"/>
  <c r="H28" i="4" s="1"/>
  <c r="C29" i="4" s="1"/>
  <c r="E29" i="4" s="1"/>
  <c r="F29" i="4" s="1"/>
  <c r="G29" i="4" s="1"/>
  <c r="H29" i="4" s="1"/>
  <c r="C30" i="4" s="1"/>
  <c r="E30" i="4" s="1"/>
  <c r="F30" i="4" s="1"/>
  <c r="G30" i="4" s="1"/>
  <c r="H30" i="4" s="1"/>
  <c r="C31" i="4" s="1"/>
  <c r="E31" i="4" s="1"/>
  <c r="F31" i="4" s="1"/>
  <c r="G31" i="4" s="1"/>
  <c r="H31" i="4" s="1"/>
  <c r="C32" i="4" s="1"/>
  <c r="E32" i="4" s="1"/>
  <c r="F32" i="4" s="1"/>
  <c r="G32" i="4" s="1"/>
  <c r="H32" i="4" s="1"/>
  <c r="C33" i="4" s="1"/>
  <c r="E33" i="4" s="1"/>
  <c r="F33" i="4" s="1"/>
  <c r="G33" i="4" s="1"/>
  <c r="H33" i="4" s="1"/>
  <c r="C34" i="4" s="1"/>
  <c r="E34" i="4" s="1"/>
  <c r="F34" i="4" s="1"/>
  <c r="G34" i="4" s="1"/>
  <c r="H34" i="4" s="1"/>
  <c r="C35" i="4" s="1"/>
  <c r="E35" i="4" s="1"/>
  <c r="F35" i="4" s="1"/>
  <c r="G35" i="4" s="1"/>
  <c r="H35" i="4" s="1"/>
  <c r="C36" i="4" s="1"/>
  <c r="E36" i="4" s="1"/>
  <c r="F36" i="4" s="1"/>
  <c r="G36" i="4" s="1"/>
  <c r="H36" i="4" s="1"/>
  <c r="C37" i="4" s="1"/>
  <c r="E37" i="4" s="1"/>
  <c r="F37" i="4" s="1"/>
  <c r="G37" i="4" s="1"/>
  <c r="H37" i="4" s="1"/>
  <c r="C38" i="4" s="1"/>
  <c r="E38" i="4" s="1"/>
  <c r="F38" i="4" s="1"/>
  <c r="G38" i="4" s="1"/>
  <c r="H38" i="4" s="1"/>
  <c r="C39" i="4" s="1"/>
  <c r="E39" i="4" s="1"/>
  <c r="F39" i="4" s="1"/>
  <c r="G39" i="4" s="1"/>
  <c r="H39" i="4" s="1"/>
  <c r="C40" i="4" s="1"/>
  <c r="E40" i="4" s="1"/>
  <c r="F40" i="4" s="1"/>
  <c r="G40" i="4" s="1"/>
  <c r="H40" i="4" s="1"/>
  <c r="C41" i="4" s="1"/>
  <c r="E41" i="4" s="1"/>
  <c r="F41" i="4" s="1"/>
  <c r="G41" i="4" s="1"/>
  <c r="H41" i="4" s="1"/>
  <c r="C42" i="4" s="1"/>
  <c r="E42" i="4" s="1"/>
  <c r="F42" i="4" s="1"/>
  <c r="G42" i="4" s="1"/>
  <c r="H42" i="4" s="1"/>
  <c r="C43" i="4" s="1"/>
  <c r="E43" i="4" s="1"/>
  <c r="F43" i="4" s="1"/>
  <c r="G43" i="4" s="1"/>
  <c r="H43" i="4" s="1"/>
  <c r="C44" i="4" s="1"/>
  <c r="E44" i="4" s="1"/>
  <c r="F44" i="4" s="1"/>
  <c r="G44" i="4" s="1"/>
  <c r="H44" i="4" s="1"/>
  <c r="C45" i="4" s="1"/>
  <c r="E45" i="4" s="1"/>
  <c r="F45" i="4" s="1"/>
  <c r="G45" i="4" s="1"/>
  <c r="H45" i="4" s="1"/>
  <c r="C46" i="4" s="1"/>
  <c r="E46" i="4" s="1"/>
  <c r="F46" i="4" s="1"/>
  <c r="G46" i="4" s="1"/>
  <c r="H46" i="4" s="1"/>
  <c r="C47" i="4" s="1"/>
  <c r="E47" i="4" s="1"/>
  <c r="F47" i="4" s="1"/>
  <c r="G47" i="4" s="1"/>
  <c r="H47" i="4" s="1"/>
  <c r="C48" i="4" s="1"/>
  <c r="E48" i="4" s="1"/>
  <c r="F48" i="4" s="1"/>
  <c r="G48" i="4" s="1"/>
  <c r="H48" i="4" s="1"/>
  <c r="C49" i="4" s="1"/>
  <c r="E49" i="4" s="1"/>
  <c r="F49" i="4" s="1"/>
  <c r="G49" i="4" s="1"/>
  <c r="H49" i="4" s="1"/>
  <c r="C50" i="4" s="1"/>
  <c r="E50" i="4" s="1"/>
  <c r="F50" i="4" s="1"/>
  <c r="G50" i="4" s="1"/>
  <c r="H50" i="4" s="1"/>
  <c r="C51" i="4" s="1"/>
  <c r="E51" i="4" s="1"/>
  <c r="F51" i="4" s="1"/>
  <c r="G51" i="4" s="1"/>
  <c r="H51" i="4" s="1"/>
  <c r="C52" i="4" s="1"/>
  <c r="E52" i="4" s="1"/>
  <c r="F52" i="4" s="1"/>
  <c r="G52" i="4" s="1"/>
  <c r="H52" i="4" s="1"/>
  <c r="C53" i="4" s="1"/>
  <c r="E53" i="4" s="1"/>
  <c r="F53" i="4" s="1"/>
  <c r="G53" i="4" s="1"/>
  <c r="H53" i="4" s="1"/>
  <c r="C54" i="4" s="1"/>
  <c r="E54" i="4" s="1"/>
  <c r="F54" i="4" s="1"/>
  <c r="G54" i="4" s="1"/>
  <c r="H54" i="4" s="1"/>
  <c r="C55" i="4" s="1"/>
  <c r="E55" i="4" s="1"/>
  <c r="F55" i="4" s="1"/>
  <c r="G55" i="4" s="1"/>
  <c r="H55" i="4" s="1"/>
  <c r="C56" i="4" s="1"/>
  <c r="E56" i="4" s="1"/>
  <c r="F56" i="4" s="1"/>
  <c r="G56" i="4" s="1"/>
  <c r="H56" i="4" s="1"/>
  <c r="C57" i="4" s="1"/>
  <c r="E57" i="4" s="1"/>
  <c r="F57" i="4" s="1"/>
  <c r="G57" i="4" s="1"/>
  <c r="H57" i="4" s="1"/>
  <c r="C58" i="4" s="1"/>
  <c r="E58" i="4" s="1"/>
  <c r="F58" i="4" s="1"/>
  <c r="G58" i="4" s="1"/>
  <c r="H58" i="4" s="1"/>
  <c r="C59" i="4" s="1"/>
  <c r="E59" i="4" s="1"/>
  <c r="F59" i="4" s="1"/>
  <c r="G59" i="4" s="1"/>
  <c r="H59" i="4" s="1"/>
  <c r="C60" i="4" s="1"/>
  <c r="E60" i="4" s="1"/>
  <c r="F60" i="4" s="1"/>
  <c r="G60" i="4" s="1"/>
  <c r="H60" i="4" s="1"/>
  <c r="C61" i="4" s="1"/>
  <c r="E61" i="4" s="1"/>
  <c r="F61" i="4" s="1"/>
  <c r="G61" i="4" s="1"/>
  <c r="H61" i="4" s="1"/>
  <c r="C62" i="4" s="1"/>
  <c r="E62" i="4" s="1"/>
  <c r="F62" i="4" s="1"/>
  <c r="G62" i="4" s="1"/>
  <c r="H62" i="4" s="1"/>
  <c r="C63" i="4" s="1"/>
  <c r="E63" i="4" s="1"/>
  <c r="F63" i="4" s="1"/>
  <c r="G63" i="4" s="1"/>
  <c r="H63" i="4" s="1"/>
  <c r="C64" i="4" s="1"/>
  <c r="E64" i="4" s="1"/>
  <c r="F64" i="4" s="1"/>
  <c r="G64" i="4" s="1"/>
  <c r="H64" i="4" s="1"/>
  <c r="C65" i="4" s="1"/>
  <c r="E65" i="4" s="1"/>
  <c r="F65" i="4" s="1"/>
  <c r="G65" i="4" s="1"/>
  <c r="H65" i="4" s="1"/>
  <c r="C66" i="4" s="1"/>
  <c r="E66" i="4" s="1"/>
  <c r="F66" i="4" s="1"/>
  <c r="G66" i="4" s="1"/>
  <c r="H66" i="4" s="1"/>
  <c r="C67" i="4" s="1"/>
  <c r="E67" i="4" s="1"/>
  <c r="F67" i="4" s="1"/>
  <c r="G67" i="4" s="1"/>
  <c r="H67" i="4" s="1"/>
  <c r="C68" i="4" s="1"/>
  <c r="E68" i="4" s="1"/>
  <c r="F68" i="4" s="1"/>
  <c r="G68" i="4" s="1"/>
  <c r="H68" i="4" s="1"/>
  <c r="C69" i="4" s="1"/>
  <c r="E69" i="4" s="1"/>
  <c r="F69" i="4" s="1"/>
  <c r="G69" i="4" s="1"/>
  <c r="H69" i="4" s="1"/>
  <c r="C70" i="4" s="1"/>
  <c r="E70" i="4" s="1"/>
  <c r="F70" i="4" s="1"/>
  <c r="G70" i="4" s="1"/>
  <c r="H70" i="4" s="1"/>
  <c r="C71" i="4" s="1"/>
  <c r="E71" i="4" s="1"/>
  <c r="F71" i="4" s="1"/>
  <c r="G71" i="4" s="1"/>
  <c r="H71" i="4" s="1"/>
  <c r="C72" i="4" s="1"/>
  <c r="E72" i="4" s="1"/>
  <c r="F72" i="4" s="1"/>
  <c r="G72" i="4" s="1"/>
  <c r="H72" i="4" s="1"/>
  <c r="C73" i="4" s="1"/>
  <c r="E73" i="4" s="1"/>
  <c r="F73" i="4" s="1"/>
  <c r="G73" i="4" s="1"/>
  <c r="H73" i="4" s="1"/>
  <c r="C74" i="4" s="1"/>
  <c r="E74" i="4" s="1"/>
  <c r="F74" i="4" s="1"/>
  <c r="G74" i="4" s="1"/>
  <c r="H74" i="4" s="1"/>
  <c r="C75" i="4" s="1"/>
  <c r="E75" i="4" s="1"/>
  <c r="F75" i="4" s="1"/>
  <c r="G75" i="4" s="1"/>
  <c r="H75" i="4" s="1"/>
  <c r="C76" i="4" s="1"/>
  <c r="E76" i="4" s="1"/>
  <c r="F76" i="4" s="1"/>
  <c r="G76" i="4" s="1"/>
  <c r="H76" i="4" s="1"/>
  <c r="C77" i="4" s="1"/>
  <c r="E77" i="4" s="1"/>
  <c r="F77" i="4" s="1"/>
  <c r="G77" i="4" s="1"/>
  <c r="H77" i="4" s="1"/>
  <c r="C78" i="4" s="1"/>
  <c r="E78" i="4" s="1"/>
  <c r="F78" i="4" s="1"/>
  <c r="G78" i="4" s="1"/>
  <c r="H78" i="4" s="1"/>
  <c r="C79" i="4" s="1"/>
  <c r="E79" i="4" s="1"/>
  <c r="F79" i="4" s="1"/>
  <c r="G79" i="4" s="1"/>
  <c r="H79" i="4" s="1"/>
  <c r="C80" i="4" s="1"/>
  <c r="E80" i="4" s="1"/>
  <c r="F80" i="4" s="1"/>
  <c r="G80" i="4" s="1"/>
  <c r="H80" i="4" s="1"/>
  <c r="C81" i="4" s="1"/>
  <c r="E81" i="4" s="1"/>
  <c r="F81" i="4" s="1"/>
  <c r="G81" i="4" s="1"/>
  <c r="H81" i="4" s="1"/>
  <c r="C82" i="4" s="1"/>
  <c r="E82" i="4" s="1"/>
  <c r="F82" i="4" s="1"/>
  <c r="G82" i="4" s="1"/>
  <c r="H82" i="4" s="1"/>
  <c r="C83" i="4" s="1"/>
  <c r="E83" i="4" s="1"/>
  <c r="F83" i="4" s="1"/>
  <c r="G83" i="4" s="1"/>
  <c r="H83" i="4" s="1"/>
  <c r="C84" i="4" s="1"/>
  <c r="E84" i="4" s="1"/>
  <c r="F84" i="4" s="1"/>
  <c r="G84" i="4" s="1"/>
  <c r="H84" i="4" s="1"/>
  <c r="C85" i="4" s="1"/>
  <c r="E85" i="4" s="1"/>
  <c r="F85" i="4" s="1"/>
  <c r="G85" i="4" s="1"/>
  <c r="H85" i="4" s="1"/>
  <c r="C86" i="4" s="1"/>
  <c r="E86" i="4" s="1"/>
  <c r="F86" i="4" s="1"/>
  <c r="G86" i="4" s="1"/>
  <c r="H86" i="4" s="1"/>
  <c r="C87" i="4" s="1"/>
  <c r="E87" i="4" s="1"/>
  <c r="F87" i="4" s="1"/>
  <c r="G87" i="4" s="1"/>
  <c r="H87" i="4" s="1"/>
  <c r="C88" i="4" s="1"/>
  <c r="E88" i="4" s="1"/>
  <c r="F88" i="4" s="1"/>
  <c r="G88" i="4" s="1"/>
  <c r="H88" i="4" s="1"/>
  <c r="C89" i="4" s="1"/>
  <c r="E89" i="4" s="1"/>
  <c r="F89" i="4" s="1"/>
  <c r="G89" i="4" s="1"/>
  <c r="H89" i="4" s="1"/>
  <c r="C90" i="4" s="1"/>
  <c r="E90" i="4" s="1"/>
  <c r="F90" i="4" s="1"/>
  <c r="G90" i="4" s="1"/>
  <c r="H90" i="4" s="1"/>
  <c r="C91" i="4" s="1"/>
  <c r="E91" i="4" s="1"/>
  <c r="F91" i="4" s="1"/>
  <c r="G91" i="4" s="1"/>
  <c r="H91" i="4" s="1"/>
  <c r="C92" i="4" s="1"/>
  <c r="E92" i="4" s="1"/>
  <c r="F92" i="4" s="1"/>
  <c r="G92" i="4" s="1"/>
  <c r="H92" i="4" s="1"/>
  <c r="C93" i="4" s="1"/>
  <c r="E93" i="4" s="1"/>
  <c r="F93" i="4" s="1"/>
  <c r="G93" i="4" s="1"/>
  <c r="H93" i="4" s="1"/>
  <c r="C94" i="4" s="1"/>
  <c r="E94" i="4" s="1"/>
  <c r="F94" i="4" s="1"/>
  <c r="G94" i="4" s="1"/>
  <c r="H94" i="4" s="1"/>
  <c r="C95" i="4" s="1"/>
  <c r="E95" i="4" s="1"/>
  <c r="F95" i="4" s="1"/>
  <c r="G95" i="4" s="1"/>
  <c r="H95" i="4" s="1"/>
  <c r="C96" i="4" s="1"/>
  <c r="E96" i="4" s="1"/>
  <c r="F96" i="4" s="1"/>
  <c r="G96" i="4" s="1"/>
  <c r="H96" i="4" s="1"/>
  <c r="C97" i="4" s="1"/>
  <c r="E97" i="4" s="1"/>
  <c r="F97" i="4" s="1"/>
  <c r="G97" i="4" s="1"/>
  <c r="H97" i="4" s="1"/>
  <c r="C98" i="4" s="1"/>
  <c r="E98" i="4" s="1"/>
  <c r="F98" i="4" s="1"/>
  <c r="G98" i="4" s="1"/>
  <c r="H98" i="4" s="1"/>
  <c r="C99" i="4" s="1"/>
  <c r="E99" i="4" s="1"/>
  <c r="F99" i="4" s="1"/>
  <c r="G99" i="4" s="1"/>
  <c r="H99" i="4" s="1"/>
  <c r="C100" i="4" s="1"/>
  <c r="E100" i="4" s="1"/>
  <c r="F100" i="4" s="1"/>
  <c r="G100" i="4" s="1"/>
  <c r="H100" i="4" s="1"/>
  <c r="C101" i="4" s="1"/>
  <c r="E101" i="4" s="1"/>
  <c r="F101" i="4" s="1"/>
  <c r="G101" i="4" s="1"/>
  <c r="H101" i="4" s="1"/>
  <c r="C102" i="4" s="1"/>
  <c r="E102" i="4" s="1"/>
  <c r="F102" i="4" s="1"/>
  <c r="G102" i="4" s="1"/>
  <c r="H102" i="4" s="1"/>
  <c r="C103" i="4" s="1"/>
  <c r="E103" i="4" s="1"/>
  <c r="F103" i="4" s="1"/>
  <c r="G103" i="4" s="1"/>
  <c r="H103" i="4" s="1"/>
  <c r="C104" i="4" s="1"/>
  <c r="E104" i="4" s="1"/>
  <c r="F104" i="4" s="1"/>
  <c r="G104" i="4" s="1"/>
  <c r="H104" i="4" s="1"/>
  <c r="C105" i="4" s="1"/>
  <c r="E105" i="4" s="1"/>
  <c r="F105" i="4" s="1"/>
  <c r="G105" i="4" s="1"/>
  <c r="H105" i="4" s="1"/>
  <c r="C106" i="4" s="1"/>
  <c r="E106" i="4" s="1"/>
  <c r="F106" i="4" s="1"/>
  <c r="G106" i="4" s="1"/>
  <c r="H106" i="4" s="1"/>
  <c r="C107" i="4" s="1"/>
  <c r="E107" i="4" s="1"/>
  <c r="F107" i="4" s="1"/>
  <c r="G107" i="4" s="1"/>
  <c r="H107" i="4" s="1"/>
  <c r="C108" i="4" s="1"/>
  <c r="E108" i="4" s="1"/>
  <c r="F108" i="4" s="1"/>
  <c r="G108" i="4" s="1"/>
  <c r="H108" i="4" s="1"/>
  <c r="C109" i="4" s="1"/>
  <c r="E109" i="4" s="1"/>
  <c r="F109" i="4" s="1"/>
  <c r="G109" i="4" s="1"/>
  <c r="H109" i="4" s="1"/>
  <c r="C110" i="4" s="1"/>
  <c r="E110" i="4" s="1"/>
  <c r="F110" i="4" s="1"/>
  <c r="G110" i="4" s="1"/>
  <c r="H110" i="4" s="1"/>
  <c r="C111" i="4" s="1"/>
  <c r="E111" i="4" s="1"/>
  <c r="F111" i="4" s="1"/>
  <c r="G111" i="4" s="1"/>
  <c r="H111" i="4" s="1"/>
  <c r="C112" i="4" s="1"/>
  <c r="E112" i="4" s="1"/>
  <c r="F112" i="4" s="1"/>
  <c r="G112" i="4" s="1"/>
  <c r="H112" i="4" s="1"/>
  <c r="C113" i="4" s="1"/>
  <c r="E113" i="4" s="1"/>
  <c r="F113" i="4" s="1"/>
  <c r="G113" i="4" s="1"/>
  <c r="H113" i="4" s="1"/>
  <c r="C114" i="4" s="1"/>
  <c r="E114" i="4" s="1"/>
  <c r="F114" i="4" s="1"/>
  <c r="G114" i="4" s="1"/>
  <c r="H114" i="4" s="1"/>
  <c r="C115" i="4" s="1"/>
  <c r="E115" i="4" s="1"/>
  <c r="F115" i="4" s="1"/>
  <c r="G115" i="4" s="1"/>
  <c r="H115" i="4" s="1"/>
  <c r="C116" i="4" s="1"/>
  <c r="E116" i="4" s="1"/>
  <c r="F116" i="4" s="1"/>
  <c r="G116" i="4" s="1"/>
  <c r="H116" i="4" s="1"/>
  <c r="C117" i="4" s="1"/>
  <c r="E117" i="4" s="1"/>
  <c r="F117" i="4" s="1"/>
  <c r="G117" i="4" s="1"/>
  <c r="H117" i="4" s="1"/>
  <c r="C118" i="4" s="1"/>
  <c r="E118" i="4" s="1"/>
  <c r="F118" i="4" s="1"/>
  <c r="G118" i="4" s="1"/>
  <c r="H118" i="4" s="1"/>
  <c r="C119" i="4" s="1"/>
  <c r="E119" i="4" s="1"/>
  <c r="F119" i="4" s="1"/>
  <c r="G119" i="4" s="1"/>
  <c r="H119" i="4" s="1"/>
  <c r="C120" i="4" s="1"/>
  <c r="E120" i="4" s="1"/>
  <c r="F120" i="4" s="1"/>
  <c r="G120" i="4" s="1"/>
  <c r="H120" i="4" s="1"/>
  <c r="C121" i="4" s="1"/>
  <c r="E121" i="4" s="1"/>
  <c r="F121" i="4" s="1"/>
  <c r="G121" i="4" s="1"/>
  <c r="H121" i="4" s="1"/>
  <c r="C122" i="4" s="1"/>
  <c r="E122" i="4" s="1"/>
  <c r="F122" i="4" s="1"/>
  <c r="G122" i="4" s="1"/>
  <c r="H122" i="4" s="1"/>
  <c r="C123" i="4" s="1"/>
  <c r="E123" i="4" s="1"/>
  <c r="F123" i="4" s="1"/>
  <c r="G123" i="4" s="1"/>
  <c r="H123" i="4" s="1"/>
  <c r="C124" i="4" s="1"/>
  <c r="E124" i="4" s="1"/>
  <c r="F124" i="4" s="1"/>
  <c r="G124" i="4" s="1"/>
  <c r="H124" i="4" s="1"/>
  <c r="C125" i="4" s="1"/>
  <c r="E125" i="4" s="1"/>
  <c r="F125" i="4" s="1"/>
  <c r="G125" i="4" s="1"/>
  <c r="H125" i="4" s="1"/>
  <c r="C126" i="4" s="1"/>
  <c r="E126" i="4" s="1"/>
  <c r="F126" i="4" s="1"/>
  <c r="G126" i="4" s="1"/>
  <c r="H126" i="4" s="1"/>
  <c r="C127" i="4" s="1"/>
  <c r="E127" i="4" s="1"/>
  <c r="F127" i="4" s="1"/>
  <c r="G127" i="4" s="1"/>
  <c r="H127" i="4" s="1"/>
  <c r="C128" i="4" s="1"/>
  <c r="E128" i="4" s="1"/>
  <c r="F128" i="4" s="1"/>
  <c r="G128" i="4" s="1"/>
  <c r="H128" i="4" s="1"/>
  <c r="C129" i="4" s="1"/>
  <c r="E129" i="4" s="1"/>
  <c r="F129" i="4" s="1"/>
  <c r="G129" i="4" s="1"/>
  <c r="H129" i="4" s="1"/>
  <c r="C130" i="4" s="1"/>
  <c r="E130" i="4" s="1"/>
  <c r="F130" i="4" s="1"/>
  <c r="G130" i="4" s="1"/>
  <c r="H130" i="4" s="1"/>
  <c r="C131" i="4" s="1"/>
  <c r="E131" i="4" s="1"/>
  <c r="F131" i="4" s="1"/>
  <c r="G131" i="4" s="1"/>
  <c r="H131" i="4" s="1"/>
  <c r="C132" i="4" s="1"/>
  <c r="E132" i="4" s="1"/>
  <c r="F132" i="4" s="1"/>
  <c r="G132" i="4" s="1"/>
  <c r="H132" i="4" s="1"/>
  <c r="C133" i="4" s="1"/>
  <c r="E133" i="4" s="1"/>
  <c r="F133" i="4" s="1"/>
  <c r="G133" i="4" s="1"/>
  <c r="H133" i="4" s="1"/>
  <c r="C134" i="4" s="1"/>
  <c r="E134" i="4" s="1"/>
  <c r="F134" i="4" s="1"/>
  <c r="G134" i="4" s="1"/>
  <c r="H134" i="4" s="1"/>
  <c r="C135" i="4" s="1"/>
  <c r="E135" i="4" s="1"/>
  <c r="F135" i="4" s="1"/>
  <c r="G135" i="4" s="1"/>
  <c r="H135" i="4" s="1"/>
  <c r="C136" i="4" s="1"/>
  <c r="E136" i="4" s="1"/>
  <c r="F136" i="4" s="1"/>
  <c r="G136" i="4" s="1"/>
  <c r="H136" i="4" s="1"/>
  <c r="C137" i="4" s="1"/>
  <c r="E137" i="4" s="1"/>
  <c r="F137" i="4" s="1"/>
  <c r="G137" i="4" s="1"/>
  <c r="H137" i="4" s="1"/>
  <c r="C138" i="4" s="1"/>
  <c r="E138" i="4" s="1"/>
  <c r="F138" i="4" s="1"/>
  <c r="G138" i="4" s="1"/>
  <c r="H138" i="4" s="1"/>
  <c r="C139" i="4" s="1"/>
  <c r="E139" i="4" s="1"/>
  <c r="F139" i="4" s="1"/>
  <c r="G139" i="4" s="1"/>
  <c r="H139" i="4" s="1"/>
  <c r="C140" i="4" s="1"/>
  <c r="E140" i="4" s="1"/>
  <c r="F140" i="4" s="1"/>
  <c r="G140" i="4" s="1"/>
  <c r="H140" i="4" s="1"/>
  <c r="C141" i="4" s="1"/>
  <c r="E141" i="4" s="1"/>
  <c r="F141" i="4" s="1"/>
  <c r="G141" i="4" s="1"/>
  <c r="H141" i="4" s="1"/>
  <c r="C142" i="4" s="1"/>
  <c r="E142" i="4" s="1"/>
  <c r="F142" i="4" s="1"/>
  <c r="G142" i="4" s="1"/>
  <c r="H142" i="4" s="1"/>
  <c r="C143" i="4" s="1"/>
  <c r="E143" i="4" s="1"/>
  <c r="F143" i="4" s="1"/>
  <c r="G143" i="4" s="1"/>
  <c r="H143" i="4" s="1"/>
  <c r="C144" i="4" s="1"/>
  <c r="E144" i="4" s="1"/>
  <c r="F144" i="4" s="1"/>
  <c r="G144" i="4" s="1"/>
  <c r="H144" i="4" s="1"/>
  <c r="C145" i="4" s="1"/>
  <c r="E145" i="4" s="1"/>
  <c r="F145" i="4" s="1"/>
  <c r="G145" i="4" s="1"/>
  <c r="H145" i="4" s="1"/>
  <c r="C146" i="4" s="1"/>
  <c r="E146" i="4" s="1"/>
  <c r="F146" i="4" s="1"/>
  <c r="G146" i="4" s="1"/>
  <c r="H146" i="4" s="1"/>
  <c r="C147" i="4" s="1"/>
  <c r="E147" i="4" s="1"/>
  <c r="F147" i="4" s="1"/>
  <c r="G147" i="4" s="1"/>
  <c r="H147" i="4" s="1"/>
  <c r="C148" i="4" s="1"/>
  <c r="E148" i="4" s="1"/>
  <c r="F148" i="4" s="1"/>
  <c r="G148" i="4" s="1"/>
  <c r="H148" i="4" s="1"/>
  <c r="C149" i="4" s="1"/>
  <c r="E149" i="4" s="1"/>
  <c r="F149" i="4" s="1"/>
  <c r="G149" i="4" s="1"/>
  <c r="H149" i="4" s="1"/>
  <c r="C150" i="4" s="1"/>
  <c r="E150" i="4" s="1"/>
  <c r="F150" i="4" s="1"/>
  <c r="G150" i="4" s="1"/>
  <c r="H150" i="4" s="1"/>
  <c r="C151" i="4" s="1"/>
  <c r="E151" i="4" s="1"/>
  <c r="F151" i="4" s="1"/>
  <c r="G151" i="4" s="1"/>
  <c r="H151" i="4" s="1"/>
  <c r="C152" i="4" s="1"/>
  <c r="E152" i="4" s="1"/>
  <c r="F152" i="4" s="1"/>
  <c r="G152" i="4" s="1"/>
  <c r="H152" i="4" s="1"/>
  <c r="C153" i="4" s="1"/>
  <c r="E153" i="4" s="1"/>
  <c r="F153" i="4" s="1"/>
  <c r="G153" i="4" s="1"/>
  <c r="H153" i="4" s="1"/>
  <c r="C154" i="4" s="1"/>
  <c r="E154" i="4" s="1"/>
  <c r="F154" i="4" s="1"/>
  <c r="G154" i="4" s="1"/>
  <c r="H154" i="4" s="1"/>
  <c r="E4" i="3"/>
  <c r="F4" i="3" s="1"/>
  <c r="G4" i="3" s="1"/>
  <c r="H4" i="3" s="1"/>
  <c r="C5" i="3" s="1"/>
  <c r="E5" i="3" s="1"/>
  <c r="F5" i="3" s="1"/>
  <c r="G5" i="3" s="1"/>
  <c r="H5" i="3" s="1"/>
  <c r="C6" i="3" s="1"/>
  <c r="E6" i="3" s="1"/>
  <c r="F6" i="3" s="1"/>
  <c r="G6" i="3" s="1"/>
  <c r="H6" i="3" s="1"/>
  <c r="C7" i="3" s="1"/>
  <c r="E7" i="3" s="1"/>
  <c r="F7" i="3" s="1"/>
  <c r="G7" i="3" s="1"/>
  <c r="H7" i="3" s="1"/>
  <c r="C8" i="3" s="1"/>
  <c r="E8" i="3" s="1"/>
  <c r="F8" i="3" s="1"/>
  <c r="G8" i="3" s="1"/>
  <c r="H8" i="3" s="1"/>
  <c r="C9" i="3" s="1"/>
  <c r="E9" i="3" s="1"/>
  <c r="F9" i="3" s="1"/>
  <c r="G9" i="3" s="1"/>
  <c r="H9" i="3" s="1"/>
  <c r="C10" i="3" s="1"/>
  <c r="E10" i="3" s="1"/>
  <c r="F10" i="3" s="1"/>
  <c r="G10" i="3" s="1"/>
  <c r="H10" i="3" s="1"/>
  <c r="C11" i="3" s="1"/>
  <c r="E11" i="3" s="1"/>
  <c r="F11" i="3" s="1"/>
  <c r="G11" i="3" s="1"/>
  <c r="H11" i="3" s="1"/>
  <c r="C12" i="3" s="1"/>
  <c r="E12" i="3" s="1"/>
  <c r="F12" i="3" s="1"/>
  <c r="G12" i="3" s="1"/>
  <c r="H12" i="3" s="1"/>
  <c r="C13" i="3" s="1"/>
  <c r="E13" i="3" s="1"/>
  <c r="F13" i="3" s="1"/>
  <c r="G13" i="3" s="1"/>
  <c r="H13" i="3" s="1"/>
  <c r="C14" i="3" s="1"/>
  <c r="E14" i="3" s="1"/>
  <c r="F14" i="3" s="1"/>
  <c r="G14" i="3" s="1"/>
  <c r="H14" i="3" s="1"/>
  <c r="C15" i="3" s="1"/>
  <c r="E15" i="3" s="1"/>
  <c r="F15" i="3" s="1"/>
  <c r="G15" i="3" s="1"/>
  <c r="H15" i="3" s="1"/>
  <c r="C16" i="3" s="1"/>
  <c r="E16" i="3" s="1"/>
  <c r="F16" i="3" s="1"/>
  <c r="G16" i="3" s="1"/>
  <c r="H16" i="3" s="1"/>
  <c r="C17" i="3" s="1"/>
  <c r="E17" i="3" s="1"/>
  <c r="F17" i="3" s="1"/>
  <c r="G17" i="3" s="1"/>
  <c r="H17" i="3" s="1"/>
  <c r="C18" i="3" s="1"/>
  <c r="E18" i="3" s="1"/>
  <c r="F18" i="3" s="1"/>
  <c r="G18" i="3" s="1"/>
  <c r="H18" i="3" s="1"/>
  <c r="C19" i="3" s="1"/>
  <c r="E19" i="3" s="1"/>
  <c r="F19" i="3" s="1"/>
  <c r="G19" i="3" s="1"/>
  <c r="H19" i="3" s="1"/>
  <c r="C20" i="3" s="1"/>
  <c r="E20" i="3" s="1"/>
  <c r="F20" i="3" s="1"/>
  <c r="G20" i="3" s="1"/>
  <c r="H20" i="3" s="1"/>
  <c r="C21" i="3" s="1"/>
  <c r="E21" i="3" s="1"/>
  <c r="F21" i="3" s="1"/>
  <c r="G21" i="3" s="1"/>
  <c r="H21" i="3" s="1"/>
  <c r="C22" i="3" s="1"/>
  <c r="E22" i="3" s="1"/>
  <c r="F22" i="3" s="1"/>
  <c r="G22" i="3" s="1"/>
  <c r="H22" i="3" s="1"/>
  <c r="C23" i="3" s="1"/>
  <c r="E23" i="3" s="1"/>
  <c r="F23" i="3" s="1"/>
  <c r="G23" i="3" s="1"/>
  <c r="H23" i="3" s="1"/>
  <c r="C24" i="3" s="1"/>
  <c r="E24" i="3" s="1"/>
  <c r="F24" i="3" s="1"/>
  <c r="G24" i="3" s="1"/>
  <c r="H24" i="3" s="1"/>
  <c r="C25" i="3" s="1"/>
  <c r="E25" i="3" s="1"/>
  <c r="F25" i="3" s="1"/>
  <c r="G25" i="3" s="1"/>
  <c r="H25" i="3" s="1"/>
  <c r="C26" i="3" s="1"/>
  <c r="E26" i="3" s="1"/>
  <c r="F26" i="3" s="1"/>
  <c r="G26" i="3" s="1"/>
  <c r="H26" i="3" s="1"/>
  <c r="C27" i="3" s="1"/>
  <c r="E27" i="3" s="1"/>
  <c r="F27" i="3" s="1"/>
  <c r="G27" i="3" s="1"/>
  <c r="H27" i="3" s="1"/>
  <c r="C28" i="3" s="1"/>
  <c r="E28" i="3" s="1"/>
  <c r="F28" i="3" s="1"/>
  <c r="G28" i="3" s="1"/>
  <c r="H28" i="3" s="1"/>
  <c r="C29" i="3" s="1"/>
  <c r="E29" i="3" s="1"/>
  <c r="F29" i="3" s="1"/>
  <c r="G29" i="3" s="1"/>
  <c r="H29" i="3" s="1"/>
  <c r="C30" i="3" s="1"/>
  <c r="E30" i="3" s="1"/>
  <c r="F30" i="3" s="1"/>
  <c r="G30" i="3" s="1"/>
  <c r="H30" i="3" s="1"/>
  <c r="C31" i="3" s="1"/>
  <c r="E31" i="3" s="1"/>
  <c r="F31" i="3" s="1"/>
  <c r="G31" i="3" s="1"/>
  <c r="H31" i="3" s="1"/>
  <c r="C32" i="3" s="1"/>
  <c r="E32" i="3" s="1"/>
  <c r="F32" i="3" s="1"/>
  <c r="G32" i="3" s="1"/>
  <c r="H32" i="3" s="1"/>
  <c r="C33" i="3" s="1"/>
  <c r="E33" i="3" s="1"/>
  <c r="F33" i="3" s="1"/>
  <c r="G33" i="3" s="1"/>
  <c r="H33" i="3" s="1"/>
  <c r="C34" i="3" s="1"/>
  <c r="E34" i="3" s="1"/>
  <c r="F34" i="3" s="1"/>
  <c r="G34" i="3" s="1"/>
  <c r="H34" i="3" s="1"/>
  <c r="C35" i="3" s="1"/>
  <c r="E35" i="3" s="1"/>
  <c r="F35" i="3" s="1"/>
  <c r="G35" i="3" s="1"/>
  <c r="H35" i="3" s="1"/>
  <c r="C36" i="3" s="1"/>
  <c r="E36" i="3" s="1"/>
  <c r="F36" i="3" s="1"/>
  <c r="G36" i="3" s="1"/>
  <c r="H36" i="3" s="1"/>
  <c r="C37" i="3" s="1"/>
  <c r="E37" i="3" s="1"/>
  <c r="F37" i="3" s="1"/>
  <c r="G37" i="3" s="1"/>
  <c r="H37" i="3" s="1"/>
  <c r="C38" i="3" s="1"/>
  <c r="E38" i="3" s="1"/>
  <c r="F38" i="3" s="1"/>
  <c r="G38" i="3" s="1"/>
  <c r="H38" i="3" s="1"/>
  <c r="C39" i="3" s="1"/>
  <c r="E39" i="3" s="1"/>
  <c r="F39" i="3" s="1"/>
  <c r="G39" i="3" s="1"/>
  <c r="H39" i="3" s="1"/>
  <c r="C40" i="3" s="1"/>
  <c r="E40" i="3" s="1"/>
  <c r="F40" i="3" s="1"/>
  <c r="G40" i="3" s="1"/>
  <c r="H40" i="3" s="1"/>
  <c r="C41" i="3" s="1"/>
  <c r="E41" i="3" s="1"/>
  <c r="F41" i="3" s="1"/>
  <c r="G41" i="3" s="1"/>
  <c r="H41" i="3" s="1"/>
  <c r="C42" i="3" s="1"/>
  <c r="E42" i="3" s="1"/>
  <c r="F42" i="3" s="1"/>
  <c r="G42" i="3" s="1"/>
  <c r="H42" i="3" s="1"/>
  <c r="C43" i="3" s="1"/>
  <c r="E43" i="3" s="1"/>
  <c r="F43" i="3" s="1"/>
  <c r="G43" i="3" s="1"/>
  <c r="H43" i="3" s="1"/>
  <c r="C44" i="3" s="1"/>
  <c r="E44" i="3" s="1"/>
  <c r="F44" i="3" s="1"/>
  <c r="G44" i="3" s="1"/>
  <c r="H44" i="3" s="1"/>
  <c r="C45" i="3" s="1"/>
  <c r="E45" i="3" s="1"/>
  <c r="F45" i="3" s="1"/>
  <c r="G45" i="3" s="1"/>
  <c r="H45" i="3" s="1"/>
  <c r="C46" i="3" s="1"/>
  <c r="E46" i="3" s="1"/>
  <c r="F46" i="3" s="1"/>
  <c r="G46" i="3" s="1"/>
  <c r="H46" i="3" s="1"/>
  <c r="C47" i="3" s="1"/>
  <c r="E47" i="3" s="1"/>
  <c r="F47" i="3" s="1"/>
  <c r="G47" i="3" s="1"/>
  <c r="H47" i="3" s="1"/>
  <c r="C48" i="3" s="1"/>
  <c r="E48" i="3" s="1"/>
  <c r="F48" i="3" s="1"/>
  <c r="G48" i="3" s="1"/>
  <c r="H48" i="3" s="1"/>
  <c r="C49" i="3" s="1"/>
  <c r="E49" i="3" s="1"/>
  <c r="F49" i="3" s="1"/>
  <c r="G49" i="3" s="1"/>
  <c r="H49" i="3" s="1"/>
  <c r="C50" i="3" s="1"/>
  <c r="E50" i="3" s="1"/>
  <c r="F50" i="3" s="1"/>
  <c r="G50" i="3" s="1"/>
  <c r="H50" i="3" s="1"/>
  <c r="C51" i="3" s="1"/>
  <c r="E51" i="3" s="1"/>
  <c r="F51" i="3" s="1"/>
  <c r="G51" i="3" s="1"/>
  <c r="H51" i="3" s="1"/>
  <c r="C52" i="3" s="1"/>
  <c r="E52" i="3" s="1"/>
  <c r="F52" i="3" s="1"/>
  <c r="G52" i="3" s="1"/>
  <c r="H52" i="3" s="1"/>
  <c r="C53" i="3" s="1"/>
  <c r="E53" i="3" s="1"/>
  <c r="F53" i="3" s="1"/>
  <c r="G53" i="3" s="1"/>
  <c r="H53" i="3" s="1"/>
  <c r="C54" i="3" s="1"/>
  <c r="E54" i="3" s="1"/>
  <c r="F54" i="3" s="1"/>
  <c r="G54" i="3" s="1"/>
  <c r="H54" i="3" s="1"/>
  <c r="C55" i="3" s="1"/>
  <c r="E55" i="3" s="1"/>
  <c r="F55" i="3" s="1"/>
  <c r="G55" i="3" s="1"/>
  <c r="H55" i="3" s="1"/>
  <c r="C56" i="3" s="1"/>
  <c r="E56" i="3" s="1"/>
  <c r="F56" i="3" s="1"/>
  <c r="G56" i="3" s="1"/>
  <c r="H56" i="3" s="1"/>
  <c r="C57" i="3" s="1"/>
  <c r="E57" i="3" s="1"/>
  <c r="F57" i="3" s="1"/>
  <c r="G57" i="3" s="1"/>
  <c r="H57" i="3" s="1"/>
  <c r="C58" i="3" s="1"/>
  <c r="E58" i="3" s="1"/>
  <c r="F58" i="3" s="1"/>
  <c r="G58" i="3" s="1"/>
  <c r="H58" i="3" s="1"/>
  <c r="C59" i="3" s="1"/>
  <c r="E59" i="3" s="1"/>
  <c r="F59" i="3" s="1"/>
  <c r="G59" i="3" s="1"/>
  <c r="H59" i="3" s="1"/>
  <c r="C60" i="3" s="1"/>
  <c r="E60" i="3" s="1"/>
  <c r="F60" i="3" s="1"/>
  <c r="G60" i="3" s="1"/>
  <c r="H60" i="3" s="1"/>
  <c r="C61" i="3" s="1"/>
  <c r="E61" i="3" s="1"/>
  <c r="F61" i="3" s="1"/>
  <c r="G61" i="3" s="1"/>
  <c r="H61" i="3" s="1"/>
  <c r="C62" i="3" s="1"/>
  <c r="E62" i="3" s="1"/>
  <c r="F62" i="3" s="1"/>
  <c r="G62" i="3" s="1"/>
  <c r="H62" i="3" s="1"/>
  <c r="C63" i="3" s="1"/>
  <c r="E63" i="3" s="1"/>
  <c r="F63" i="3" s="1"/>
  <c r="G63" i="3" s="1"/>
  <c r="H63" i="3" s="1"/>
  <c r="C64" i="3" s="1"/>
  <c r="E64" i="3" s="1"/>
  <c r="F64" i="3" s="1"/>
  <c r="G64" i="3" s="1"/>
  <c r="H64" i="3" s="1"/>
  <c r="C65" i="3" s="1"/>
  <c r="E65" i="3" s="1"/>
  <c r="F65" i="3" s="1"/>
  <c r="G65" i="3" s="1"/>
  <c r="H65" i="3" s="1"/>
  <c r="C66" i="3" s="1"/>
  <c r="E66" i="3" s="1"/>
  <c r="F66" i="3" s="1"/>
  <c r="G66" i="3" s="1"/>
  <c r="H66" i="3" s="1"/>
  <c r="C67" i="3" s="1"/>
  <c r="E67" i="3" s="1"/>
  <c r="F67" i="3" s="1"/>
  <c r="G67" i="3" s="1"/>
  <c r="H67" i="3" s="1"/>
  <c r="C68" i="3" s="1"/>
  <c r="E68" i="3" s="1"/>
  <c r="F68" i="3" s="1"/>
  <c r="G68" i="3" s="1"/>
  <c r="H68" i="3" s="1"/>
  <c r="C69" i="3" s="1"/>
  <c r="E69" i="3" s="1"/>
  <c r="F69" i="3" s="1"/>
  <c r="G69" i="3" s="1"/>
  <c r="H69" i="3" s="1"/>
  <c r="C70" i="3" s="1"/>
  <c r="E70" i="3" s="1"/>
  <c r="F70" i="3" s="1"/>
  <c r="G70" i="3" s="1"/>
  <c r="H70" i="3" s="1"/>
  <c r="C71" i="3" s="1"/>
  <c r="E71" i="3" s="1"/>
  <c r="F71" i="3" s="1"/>
  <c r="G71" i="3" s="1"/>
  <c r="H71" i="3" s="1"/>
  <c r="C72" i="3" s="1"/>
  <c r="E72" i="3" s="1"/>
  <c r="F72" i="3" s="1"/>
  <c r="G72" i="3" s="1"/>
  <c r="H72" i="3" s="1"/>
  <c r="C73" i="3" s="1"/>
  <c r="E73" i="3" s="1"/>
  <c r="F73" i="3" s="1"/>
  <c r="G73" i="3" s="1"/>
  <c r="H73" i="3" s="1"/>
  <c r="C74" i="3" s="1"/>
  <c r="E74" i="3" s="1"/>
  <c r="F74" i="3" s="1"/>
  <c r="G74" i="3" s="1"/>
  <c r="H74" i="3" s="1"/>
  <c r="C75" i="3" s="1"/>
  <c r="E75" i="3" s="1"/>
  <c r="F75" i="3" s="1"/>
  <c r="G75" i="3" s="1"/>
  <c r="H75" i="3" s="1"/>
  <c r="C76" i="3" s="1"/>
  <c r="E76" i="3" s="1"/>
  <c r="F76" i="3" s="1"/>
  <c r="G76" i="3" s="1"/>
  <c r="H76" i="3" s="1"/>
  <c r="C77" i="3" s="1"/>
  <c r="E77" i="3" s="1"/>
  <c r="F77" i="3" s="1"/>
  <c r="G77" i="3" s="1"/>
  <c r="H77" i="3" s="1"/>
  <c r="C78" i="3" s="1"/>
  <c r="E78" i="3" s="1"/>
  <c r="F78" i="3" s="1"/>
  <c r="G78" i="3" s="1"/>
  <c r="H78" i="3" s="1"/>
  <c r="C79" i="3" s="1"/>
  <c r="E79" i="3" s="1"/>
  <c r="F79" i="3" s="1"/>
  <c r="G79" i="3" s="1"/>
  <c r="H79" i="3" s="1"/>
  <c r="C80" i="3" s="1"/>
  <c r="E80" i="3" s="1"/>
  <c r="F80" i="3" s="1"/>
  <c r="G80" i="3" s="1"/>
  <c r="H80" i="3" s="1"/>
  <c r="C81" i="3" s="1"/>
  <c r="E81" i="3" s="1"/>
  <c r="F81" i="3" s="1"/>
  <c r="G81" i="3" s="1"/>
  <c r="H81" i="3" s="1"/>
  <c r="C82" i="3" s="1"/>
  <c r="E82" i="3" s="1"/>
  <c r="F82" i="3" s="1"/>
  <c r="G82" i="3" s="1"/>
  <c r="H82" i="3" s="1"/>
  <c r="C83" i="3" s="1"/>
  <c r="E83" i="3" s="1"/>
  <c r="F83" i="3" s="1"/>
  <c r="G83" i="3" s="1"/>
  <c r="H83" i="3" s="1"/>
  <c r="C84" i="3" s="1"/>
  <c r="E84" i="3" s="1"/>
  <c r="F84" i="3" s="1"/>
  <c r="G84" i="3" s="1"/>
  <c r="H84" i="3" s="1"/>
  <c r="C85" i="3" s="1"/>
  <c r="E85" i="3" s="1"/>
  <c r="F85" i="3" s="1"/>
  <c r="G85" i="3" s="1"/>
  <c r="H85" i="3" s="1"/>
  <c r="C86" i="3" s="1"/>
  <c r="E86" i="3" s="1"/>
  <c r="F86" i="3" s="1"/>
  <c r="G86" i="3" s="1"/>
  <c r="H86" i="3" s="1"/>
  <c r="C87" i="3" s="1"/>
  <c r="E87" i="3" s="1"/>
  <c r="F87" i="3" s="1"/>
  <c r="G87" i="3" s="1"/>
  <c r="H87" i="3" s="1"/>
  <c r="C88" i="3" s="1"/>
  <c r="E88" i="3" s="1"/>
  <c r="F88" i="3" s="1"/>
  <c r="G88" i="3" s="1"/>
  <c r="H88" i="3" s="1"/>
  <c r="C89" i="3" s="1"/>
  <c r="E89" i="3" s="1"/>
  <c r="F89" i="3" s="1"/>
  <c r="G89" i="3" s="1"/>
  <c r="H89" i="3" s="1"/>
  <c r="C90" i="3" s="1"/>
  <c r="E90" i="3" s="1"/>
  <c r="F90" i="3" s="1"/>
  <c r="G90" i="3" s="1"/>
  <c r="H90" i="3" s="1"/>
  <c r="C91" i="3" s="1"/>
  <c r="E91" i="3" s="1"/>
  <c r="F91" i="3" s="1"/>
  <c r="G91" i="3" s="1"/>
  <c r="H91" i="3" s="1"/>
  <c r="C92" i="3" s="1"/>
  <c r="E92" i="3" s="1"/>
  <c r="F92" i="3" s="1"/>
  <c r="G92" i="3" s="1"/>
  <c r="H92" i="3" s="1"/>
  <c r="C93" i="3" s="1"/>
  <c r="E93" i="3" s="1"/>
  <c r="F93" i="3" s="1"/>
  <c r="G93" i="3" s="1"/>
  <c r="H93" i="3" s="1"/>
  <c r="C94" i="3" s="1"/>
  <c r="E94" i="3" s="1"/>
  <c r="F94" i="3" s="1"/>
  <c r="G94" i="3" s="1"/>
  <c r="H94" i="3" s="1"/>
  <c r="C95" i="3" s="1"/>
  <c r="E95" i="3" s="1"/>
  <c r="F95" i="3" s="1"/>
  <c r="G95" i="3" s="1"/>
  <c r="H95" i="3" s="1"/>
  <c r="C96" i="3" s="1"/>
  <c r="E96" i="3" s="1"/>
  <c r="F96" i="3" s="1"/>
  <c r="G96" i="3" s="1"/>
  <c r="H96" i="3" s="1"/>
  <c r="C97" i="3" s="1"/>
  <c r="E97" i="3" s="1"/>
  <c r="F97" i="3" s="1"/>
  <c r="G97" i="3" s="1"/>
  <c r="H97" i="3" s="1"/>
  <c r="C98" i="3" s="1"/>
  <c r="E98" i="3" s="1"/>
  <c r="F98" i="3" s="1"/>
  <c r="G98" i="3" s="1"/>
  <c r="H98" i="3" s="1"/>
  <c r="C99" i="3" s="1"/>
  <c r="E99" i="3" s="1"/>
  <c r="F99" i="3" s="1"/>
  <c r="G99" i="3" s="1"/>
  <c r="H99" i="3" s="1"/>
  <c r="C100" i="3" s="1"/>
  <c r="E100" i="3" s="1"/>
  <c r="F100" i="3" s="1"/>
  <c r="G100" i="3" s="1"/>
  <c r="H100" i="3" s="1"/>
  <c r="C101" i="3" s="1"/>
  <c r="E101" i="3" s="1"/>
  <c r="F101" i="3" s="1"/>
  <c r="G101" i="3" s="1"/>
  <c r="H101" i="3" s="1"/>
  <c r="C102" i="3" s="1"/>
  <c r="E102" i="3" s="1"/>
  <c r="F102" i="3" s="1"/>
  <c r="G102" i="3" s="1"/>
  <c r="H102" i="3" s="1"/>
  <c r="C103" i="3" s="1"/>
  <c r="E103" i="3" s="1"/>
  <c r="F103" i="3" s="1"/>
  <c r="G103" i="3" s="1"/>
  <c r="H103" i="3" s="1"/>
  <c r="C104" i="3" s="1"/>
  <c r="E104" i="3" s="1"/>
  <c r="F104" i="3" s="1"/>
  <c r="G104" i="3" s="1"/>
  <c r="H104" i="3" s="1"/>
  <c r="C105" i="3" s="1"/>
  <c r="E105" i="3" s="1"/>
  <c r="F105" i="3" s="1"/>
  <c r="G105" i="3" s="1"/>
  <c r="H105" i="3" s="1"/>
  <c r="C106" i="3" s="1"/>
  <c r="E106" i="3" s="1"/>
  <c r="F106" i="3" s="1"/>
  <c r="G106" i="3" s="1"/>
  <c r="H106" i="3" s="1"/>
  <c r="C107" i="3" s="1"/>
  <c r="E107" i="3" s="1"/>
  <c r="F107" i="3" s="1"/>
  <c r="G107" i="3" s="1"/>
  <c r="H107" i="3" s="1"/>
  <c r="C108" i="3" s="1"/>
  <c r="E108" i="3" s="1"/>
  <c r="F108" i="3" s="1"/>
  <c r="G108" i="3" s="1"/>
  <c r="H108" i="3" s="1"/>
  <c r="C109" i="3" s="1"/>
  <c r="E109" i="3" s="1"/>
  <c r="F109" i="3" s="1"/>
  <c r="G109" i="3" s="1"/>
  <c r="H109" i="3" s="1"/>
  <c r="C110" i="3" s="1"/>
  <c r="E110" i="3" s="1"/>
  <c r="F110" i="3" s="1"/>
  <c r="G110" i="3" s="1"/>
  <c r="H110" i="3" s="1"/>
  <c r="C111" i="3" s="1"/>
  <c r="E111" i="3" s="1"/>
  <c r="F111" i="3" s="1"/>
  <c r="G111" i="3" s="1"/>
  <c r="H111" i="3" s="1"/>
  <c r="C112" i="3" s="1"/>
  <c r="E112" i="3" s="1"/>
  <c r="F112" i="3" s="1"/>
  <c r="G112" i="3" s="1"/>
  <c r="H112" i="3" s="1"/>
  <c r="C113" i="3" s="1"/>
  <c r="E113" i="3" s="1"/>
  <c r="F113" i="3" s="1"/>
  <c r="G113" i="3" s="1"/>
  <c r="H113" i="3" s="1"/>
  <c r="C114" i="3" s="1"/>
  <c r="E114" i="3" s="1"/>
  <c r="F114" i="3" s="1"/>
  <c r="G114" i="3" s="1"/>
  <c r="H114" i="3" s="1"/>
  <c r="C115" i="3" s="1"/>
  <c r="E115" i="3" s="1"/>
  <c r="F115" i="3" s="1"/>
  <c r="G115" i="3" s="1"/>
  <c r="H115" i="3" s="1"/>
  <c r="C116" i="3" s="1"/>
  <c r="E116" i="3" s="1"/>
  <c r="F116" i="3" s="1"/>
  <c r="G116" i="3" s="1"/>
  <c r="H116" i="3" s="1"/>
  <c r="C117" i="3" s="1"/>
  <c r="E117" i="3" s="1"/>
  <c r="F117" i="3" s="1"/>
  <c r="G117" i="3" s="1"/>
  <c r="H117" i="3" s="1"/>
  <c r="C118" i="3" s="1"/>
  <c r="E118" i="3" s="1"/>
  <c r="F118" i="3" s="1"/>
  <c r="G118" i="3" s="1"/>
  <c r="H118" i="3" s="1"/>
  <c r="C119" i="3" s="1"/>
  <c r="E119" i="3" s="1"/>
  <c r="F119" i="3" s="1"/>
  <c r="G119" i="3" s="1"/>
  <c r="H119" i="3" s="1"/>
  <c r="C120" i="3" s="1"/>
  <c r="E120" i="3" s="1"/>
  <c r="F120" i="3" s="1"/>
  <c r="G120" i="3" s="1"/>
  <c r="H120" i="3" s="1"/>
  <c r="C121" i="3" s="1"/>
  <c r="E121" i="3" s="1"/>
  <c r="F121" i="3" s="1"/>
  <c r="G121" i="3" s="1"/>
  <c r="H121" i="3" s="1"/>
  <c r="C122" i="3" s="1"/>
  <c r="E122" i="3" s="1"/>
  <c r="F122" i="3" s="1"/>
  <c r="G122" i="3" s="1"/>
  <c r="H122" i="3" s="1"/>
  <c r="C123" i="3" s="1"/>
  <c r="E123" i="3" s="1"/>
  <c r="F123" i="3" s="1"/>
  <c r="G123" i="3" s="1"/>
  <c r="H123" i="3" s="1"/>
  <c r="C124" i="3" s="1"/>
  <c r="E124" i="3" s="1"/>
  <c r="F124" i="3" s="1"/>
  <c r="G124" i="3" s="1"/>
  <c r="H124" i="3" s="1"/>
  <c r="C125" i="3" s="1"/>
  <c r="E125" i="3" s="1"/>
  <c r="F125" i="3" s="1"/>
  <c r="G125" i="3" s="1"/>
  <c r="H125" i="3" s="1"/>
  <c r="C126" i="3" s="1"/>
  <c r="E126" i="3" s="1"/>
  <c r="F126" i="3" s="1"/>
  <c r="G126" i="3" s="1"/>
  <c r="H126" i="3" s="1"/>
  <c r="C127" i="3" s="1"/>
  <c r="E127" i="3" s="1"/>
  <c r="F127" i="3" s="1"/>
  <c r="G127" i="3" s="1"/>
  <c r="H127" i="3" s="1"/>
  <c r="C128" i="3" s="1"/>
  <c r="E128" i="3" s="1"/>
  <c r="F128" i="3" s="1"/>
  <c r="G128" i="3" s="1"/>
  <c r="H128" i="3" s="1"/>
  <c r="C129" i="3" s="1"/>
  <c r="E129" i="3" s="1"/>
  <c r="F129" i="3" s="1"/>
  <c r="G129" i="3" s="1"/>
  <c r="H129" i="3" s="1"/>
  <c r="C130" i="3" s="1"/>
  <c r="E130" i="3" s="1"/>
  <c r="F130" i="3" s="1"/>
  <c r="G130" i="3" s="1"/>
  <c r="H130" i="3" s="1"/>
  <c r="C131" i="3" s="1"/>
  <c r="E131" i="3" s="1"/>
  <c r="F131" i="3" s="1"/>
  <c r="G131" i="3" s="1"/>
  <c r="H131" i="3" s="1"/>
  <c r="C132" i="3" s="1"/>
  <c r="E132" i="3" s="1"/>
  <c r="F132" i="3" s="1"/>
  <c r="G132" i="3" s="1"/>
  <c r="H132" i="3" s="1"/>
  <c r="C133" i="3" s="1"/>
  <c r="E133" i="3" s="1"/>
  <c r="F133" i="3" s="1"/>
  <c r="G133" i="3" s="1"/>
  <c r="H133" i="3" s="1"/>
  <c r="C134" i="3" s="1"/>
  <c r="E134" i="3" s="1"/>
  <c r="F134" i="3" s="1"/>
  <c r="G134" i="3" s="1"/>
  <c r="H134" i="3" s="1"/>
  <c r="C135" i="3" s="1"/>
  <c r="E135" i="3" s="1"/>
  <c r="F135" i="3" s="1"/>
  <c r="G135" i="3" s="1"/>
  <c r="H135" i="3" s="1"/>
  <c r="C136" i="3" s="1"/>
  <c r="E136" i="3" s="1"/>
  <c r="F136" i="3" s="1"/>
  <c r="G136" i="3" s="1"/>
  <c r="H136" i="3" s="1"/>
  <c r="C137" i="3" s="1"/>
  <c r="E137" i="3" s="1"/>
  <c r="F137" i="3" s="1"/>
  <c r="G137" i="3" s="1"/>
  <c r="H137" i="3" s="1"/>
  <c r="C138" i="3" s="1"/>
  <c r="E138" i="3" s="1"/>
  <c r="F138" i="3" s="1"/>
  <c r="G138" i="3" s="1"/>
  <c r="H138" i="3" s="1"/>
  <c r="C139" i="3" s="1"/>
  <c r="E139" i="3" s="1"/>
  <c r="F139" i="3" s="1"/>
  <c r="G139" i="3" s="1"/>
  <c r="H139" i="3" s="1"/>
  <c r="C140" i="3" s="1"/>
  <c r="E140" i="3" s="1"/>
  <c r="F140" i="3" s="1"/>
  <c r="G140" i="3" s="1"/>
  <c r="H140" i="3" s="1"/>
  <c r="C141" i="3" s="1"/>
  <c r="E141" i="3" s="1"/>
  <c r="F141" i="3" s="1"/>
  <c r="G141" i="3" s="1"/>
  <c r="H141" i="3" s="1"/>
  <c r="C142" i="3" s="1"/>
  <c r="E142" i="3" s="1"/>
  <c r="F142" i="3" s="1"/>
  <c r="G142" i="3" s="1"/>
  <c r="H142" i="3" s="1"/>
  <c r="C143" i="3" s="1"/>
  <c r="E143" i="3" s="1"/>
  <c r="F143" i="3" s="1"/>
  <c r="G143" i="3" s="1"/>
  <c r="H143" i="3" s="1"/>
  <c r="C144" i="3" s="1"/>
  <c r="E144" i="3" s="1"/>
  <c r="F144" i="3" s="1"/>
  <c r="G144" i="3" s="1"/>
  <c r="H144" i="3" s="1"/>
  <c r="C145" i="3" s="1"/>
  <c r="E145" i="3" s="1"/>
  <c r="F145" i="3" s="1"/>
  <c r="G145" i="3" s="1"/>
  <c r="H145" i="3" s="1"/>
  <c r="C146" i="3" s="1"/>
  <c r="E146" i="3" s="1"/>
  <c r="F146" i="3" s="1"/>
  <c r="G146" i="3" s="1"/>
  <c r="H146" i="3" s="1"/>
  <c r="C147" i="3" s="1"/>
  <c r="E147" i="3" s="1"/>
  <c r="F147" i="3" s="1"/>
  <c r="G147" i="3" s="1"/>
  <c r="H147" i="3" s="1"/>
  <c r="C148" i="3" s="1"/>
  <c r="E148" i="3" s="1"/>
  <c r="F148" i="3" s="1"/>
  <c r="G148" i="3" s="1"/>
  <c r="H148" i="3" s="1"/>
  <c r="C149" i="3" s="1"/>
  <c r="E149" i="3" s="1"/>
  <c r="F149" i="3" s="1"/>
  <c r="G149" i="3" s="1"/>
  <c r="H149" i="3" s="1"/>
  <c r="C150" i="3" s="1"/>
  <c r="E150" i="3" s="1"/>
  <c r="F150" i="3" s="1"/>
  <c r="G150" i="3" s="1"/>
  <c r="H150" i="3" s="1"/>
  <c r="C151" i="3" s="1"/>
  <c r="E151" i="3" s="1"/>
  <c r="F151" i="3" s="1"/>
  <c r="G151" i="3" s="1"/>
  <c r="H151" i="3" s="1"/>
  <c r="C152" i="3" s="1"/>
  <c r="E152" i="3" s="1"/>
  <c r="F152" i="3" s="1"/>
  <c r="G152" i="3" s="1"/>
  <c r="H152" i="3" s="1"/>
  <c r="C153" i="3" s="1"/>
  <c r="E153" i="3" s="1"/>
  <c r="F153" i="3" s="1"/>
  <c r="G153" i="3" s="1"/>
  <c r="H153" i="3" s="1"/>
  <c r="C154" i="3" s="1"/>
  <c r="E154" i="3" s="1"/>
  <c r="F154" i="3" s="1"/>
  <c r="G154" i="3" s="1"/>
  <c r="H154" i="3" s="1"/>
  <c r="E5" i="1"/>
  <c r="G5" i="1" s="1"/>
  <c r="H5" i="1" s="1"/>
  <c r="I5" i="1" s="1"/>
  <c r="C6" i="1" s="1"/>
  <c r="E6" i="1" s="1"/>
  <c r="G6" i="1" s="1"/>
  <c r="H6" i="1" s="1"/>
  <c r="I6" i="1" s="1"/>
  <c r="C7" i="1" s="1"/>
  <c r="E7" i="1" s="1"/>
  <c r="G7" i="1" s="1"/>
  <c r="H7" i="1" s="1"/>
  <c r="I7" i="1" s="1"/>
  <c r="C8" i="1" s="1"/>
  <c r="E8" i="1" s="1"/>
  <c r="G8" i="1" s="1"/>
  <c r="H8" i="1" s="1"/>
  <c r="I8" i="1" s="1"/>
  <c r="C9" i="1" s="1"/>
  <c r="E9" i="1" s="1"/>
  <c r="G9" i="1" s="1"/>
  <c r="H9" i="1" s="1"/>
  <c r="I9" i="1" s="1"/>
  <c r="C10" i="1" s="1"/>
  <c r="E10" i="1" s="1"/>
  <c r="G10" i="1" s="1"/>
  <c r="H10" i="1" s="1"/>
  <c r="I10" i="1" s="1"/>
  <c r="C11" i="1" s="1"/>
  <c r="E11" i="1" s="1"/>
  <c r="G11" i="1" s="1"/>
  <c r="H11" i="1" s="1"/>
  <c r="I11" i="1" s="1"/>
  <c r="C12" i="1" s="1"/>
  <c r="E12" i="1" s="1"/>
  <c r="G12" i="1" s="1"/>
  <c r="H12" i="1" s="1"/>
  <c r="I12" i="1" s="1"/>
  <c r="C13" i="1" s="1"/>
  <c r="E13" i="1" s="1"/>
  <c r="G13" i="1" s="1"/>
  <c r="H13" i="1" s="1"/>
  <c r="I13" i="1" s="1"/>
  <c r="C14" i="1" s="1"/>
  <c r="E14" i="1" s="1"/>
  <c r="G14" i="1" s="1"/>
  <c r="H14" i="1" s="1"/>
  <c r="I14" i="1" s="1"/>
  <c r="C15" i="1" s="1"/>
  <c r="E15" i="1" s="1"/>
  <c r="G15" i="1" s="1"/>
  <c r="H15" i="1" s="1"/>
  <c r="I15" i="1" s="1"/>
  <c r="C16" i="1" s="1"/>
  <c r="E16" i="1" s="1"/>
  <c r="G16" i="1" s="1"/>
  <c r="H16" i="1" s="1"/>
  <c r="I16" i="1" s="1"/>
  <c r="C17" i="1" s="1"/>
  <c r="E17" i="1" s="1"/>
  <c r="G17" i="1" s="1"/>
  <c r="H17" i="1" s="1"/>
  <c r="I17" i="1" s="1"/>
  <c r="C18" i="1" s="1"/>
  <c r="E18" i="1" s="1"/>
  <c r="G18" i="1" s="1"/>
  <c r="H18" i="1" s="1"/>
  <c r="I18" i="1" s="1"/>
  <c r="C19" i="1" s="1"/>
  <c r="E19" i="1" s="1"/>
  <c r="G19" i="1" s="1"/>
  <c r="H19" i="1" s="1"/>
  <c r="I19" i="1" s="1"/>
  <c r="C20" i="1" s="1"/>
  <c r="E20" i="1" s="1"/>
  <c r="G20" i="1" s="1"/>
  <c r="H20" i="1" s="1"/>
  <c r="I20" i="1" s="1"/>
  <c r="C21" i="1" s="1"/>
  <c r="E21" i="1" s="1"/>
  <c r="G21" i="1" s="1"/>
  <c r="H21" i="1" s="1"/>
  <c r="I21" i="1" s="1"/>
  <c r="C22" i="1" s="1"/>
  <c r="E22" i="1" s="1"/>
  <c r="G22" i="1" s="1"/>
  <c r="H22" i="1" s="1"/>
  <c r="I22" i="1" s="1"/>
  <c r="C23" i="1" s="1"/>
  <c r="E23" i="1" s="1"/>
  <c r="G23" i="1" s="1"/>
  <c r="H23" i="1" s="1"/>
  <c r="I23" i="1" s="1"/>
  <c r="C24" i="1" s="1"/>
  <c r="E24" i="1" s="1"/>
  <c r="G24" i="1" s="1"/>
  <c r="H24" i="1" s="1"/>
  <c r="I24" i="1" s="1"/>
  <c r="C25" i="1" s="1"/>
  <c r="E25" i="1" s="1"/>
  <c r="G25" i="1" s="1"/>
  <c r="H25" i="1" s="1"/>
  <c r="I25" i="1" s="1"/>
  <c r="C26" i="1" s="1"/>
  <c r="E26" i="1" s="1"/>
  <c r="G26" i="1" s="1"/>
  <c r="H26" i="1" s="1"/>
  <c r="I26" i="1" s="1"/>
  <c r="C27" i="1" s="1"/>
  <c r="E27" i="1" s="1"/>
  <c r="G27" i="1" s="1"/>
  <c r="H27" i="1" s="1"/>
  <c r="I27" i="1" s="1"/>
  <c r="C28" i="1" s="1"/>
  <c r="E28" i="1" s="1"/>
  <c r="G28" i="1" s="1"/>
  <c r="H28" i="1" s="1"/>
  <c r="I28" i="1" s="1"/>
  <c r="C29" i="1" s="1"/>
  <c r="E29" i="1" s="1"/>
  <c r="G29" i="1" s="1"/>
  <c r="H29" i="1" s="1"/>
  <c r="I29" i="1" s="1"/>
  <c r="C30" i="1" s="1"/>
  <c r="E30" i="1" s="1"/>
  <c r="G30" i="1" s="1"/>
  <c r="H30" i="1" s="1"/>
  <c r="I30" i="1" s="1"/>
  <c r="C31" i="1" s="1"/>
  <c r="E31" i="1" s="1"/>
  <c r="G31" i="1" s="1"/>
  <c r="H31" i="1" s="1"/>
  <c r="I31" i="1" s="1"/>
  <c r="C32" i="1" s="1"/>
  <c r="E32" i="1" s="1"/>
  <c r="G32" i="1" s="1"/>
  <c r="H32" i="1" s="1"/>
  <c r="I32" i="1" s="1"/>
  <c r="C33" i="1" s="1"/>
  <c r="E33" i="1" s="1"/>
  <c r="G33" i="1" s="1"/>
  <c r="H33" i="1" s="1"/>
  <c r="I33" i="1" s="1"/>
  <c r="C34" i="1" s="1"/>
  <c r="E34" i="1" s="1"/>
  <c r="G34" i="1" s="1"/>
  <c r="H34" i="1" s="1"/>
  <c r="I34" i="1" s="1"/>
  <c r="C35" i="1" s="1"/>
  <c r="E35" i="1" s="1"/>
  <c r="G35" i="1" s="1"/>
  <c r="H35" i="1" s="1"/>
  <c r="I35" i="1" s="1"/>
  <c r="C36" i="1" s="1"/>
  <c r="E36" i="1" s="1"/>
  <c r="G36" i="1" s="1"/>
  <c r="H36" i="1" s="1"/>
  <c r="I36" i="1" s="1"/>
  <c r="C37" i="1" s="1"/>
  <c r="E37" i="1" s="1"/>
  <c r="G37" i="1" s="1"/>
  <c r="H37" i="1" s="1"/>
  <c r="I37" i="1" s="1"/>
  <c r="C38" i="1" s="1"/>
  <c r="E38" i="1" s="1"/>
  <c r="G38" i="1" s="1"/>
  <c r="H38" i="1" s="1"/>
  <c r="I38" i="1" s="1"/>
  <c r="C39" i="1" s="1"/>
  <c r="E39" i="1" s="1"/>
  <c r="G39" i="1" s="1"/>
  <c r="H39" i="1" s="1"/>
  <c r="I39" i="1" s="1"/>
  <c r="C40" i="1" s="1"/>
  <c r="E40" i="1" s="1"/>
  <c r="G40" i="1" s="1"/>
  <c r="H40" i="1" s="1"/>
  <c r="I40" i="1" s="1"/>
  <c r="C41" i="1" s="1"/>
  <c r="E41" i="1" s="1"/>
  <c r="G41" i="1" s="1"/>
  <c r="H41" i="1" s="1"/>
  <c r="I41" i="1" s="1"/>
  <c r="C42" i="1" s="1"/>
  <c r="E42" i="1" s="1"/>
  <c r="G42" i="1" s="1"/>
  <c r="H42" i="1" s="1"/>
  <c r="I42" i="1" s="1"/>
  <c r="C43" i="1" s="1"/>
  <c r="E43" i="1" s="1"/>
  <c r="G43" i="1" s="1"/>
  <c r="H43" i="1" s="1"/>
  <c r="I43" i="1" s="1"/>
  <c r="C44" i="1" s="1"/>
  <c r="E44" i="1" s="1"/>
  <c r="G44" i="1" s="1"/>
  <c r="H44" i="1" s="1"/>
  <c r="I44" i="1" s="1"/>
  <c r="C45" i="1" s="1"/>
  <c r="E45" i="1" s="1"/>
  <c r="G45" i="1" s="1"/>
  <c r="H45" i="1" s="1"/>
  <c r="I45" i="1" s="1"/>
  <c r="C46" i="1" s="1"/>
  <c r="E46" i="1" s="1"/>
  <c r="G46" i="1" s="1"/>
  <c r="H46" i="1" s="1"/>
  <c r="I46" i="1" s="1"/>
  <c r="C47" i="1" s="1"/>
  <c r="E47" i="1" s="1"/>
  <c r="G47" i="1" s="1"/>
  <c r="H47" i="1" s="1"/>
  <c r="I47" i="1" s="1"/>
  <c r="C48" i="1" s="1"/>
  <c r="E48" i="1" s="1"/>
  <c r="G48" i="1" s="1"/>
  <c r="H48" i="1" s="1"/>
  <c r="I48" i="1" s="1"/>
  <c r="C49" i="1" s="1"/>
  <c r="E49" i="1" s="1"/>
  <c r="G49" i="1" s="1"/>
  <c r="H49" i="1" s="1"/>
  <c r="I49" i="1" s="1"/>
  <c r="C50" i="1" s="1"/>
  <c r="E50" i="1" s="1"/>
  <c r="G50" i="1" s="1"/>
  <c r="H50" i="1" s="1"/>
  <c r="I50" i="1" s="1"/>
  <c r="C51" i="1" s="1"/>
  <c r="E51" i="1" s="1"/>
  <c r="G51" i="1" s="1"/>
  <c r="H51" i="1" s="1"/>
  <c r="I51" i="1" s="1"/>
  <c r="C52" i="1" s="1"/>
  <c r="E52" i="1" s="1"/>
  <c r="G52" i="1" s="1"/>
  <c r="H52" i="1" s="1"/>
  <c r="I52" i="1" s="1"/>
  <c r="C53" i="1" s="1"/>
  <c r="E53" i="1" s="1"/>
  <c r="G53" i="1" s="1"/>
  <c r="H53" i="1" s="1"/>
  <c r="I53" i="1" s="1"/>
  <c r="C54" i="1" s="1"/>
  <c r="E54" i="1" s="1"/>
  <c r="G54" i="1" s="1"/>
  <c r="H54" i="1" s="1"/>
  <c r="I54" i="1" s="1"/>
  <c r="C55" i="1" s="1"/>
  <c r="E55" i="1" s="1"/>
  <c r="G55" i="1" s="1"/>
  <c r="H55" i="1" s="1"/>
  <c r="I55" i="1" s="1"/>
  <c r="C56" i="1" s="1"/>
  <c r="E56" i="1" s="1"/>
  <c r="G56" i="1" s="1"/>
  <c r="H56" i="1" s="1"/>
  <c r="I56" i="1" s="1"/>
  <c r="C57" i="1" s="1"/>
  <c r="E57" i="1" s="1"/>
  <c r="G57" i="1" s="1"/>
  <c r="H57" i="1" s="1"/>
  <c r="I57" i="1" s="1"/>
  <c r="C58" i="1" s="1"/>
  <c r="E58" i="1" s="1"/>
  <c r="G58" i="1" s="1"/>
  <c r="H58" i="1" s="1"/>
  <c r="I58" i="1" s="1"/>
  <c r="C59" i="1" s="1"/>
  <c r="E59" i="1" s="1"/>
  <c r="G59" i="1" s="1"/>
  <c r="H59" i="1" s="1"/>
  <c r="I59" i="1" s="1"/>
  <c r="C60" i="1" s="1"/>
  <c r="E60" i="1" s="1"/>
  <c r="G60" i="1" s="1"/>
  <c r="H60" i="1" s="1"/>
  <c r="I60" i="1" s="1"/>
  <c r="C61" i="1" s="1"/>
  <c r="E61" i="1" s="1"/>
  <c r="G61" i="1" s="1"/>
  <c r="H61" i="1" s="1"/>
  <c r="I61" i="1" s="1"/>
  <c r="C62" i="1" s="1"/>
  <c r="E62" i="1" s="1"/>
  <c r="G62" i="1" s="1"/>
  <c r="H62" i="1" s="1"/>
  <c r="I62" i="1" s="1"/>
  <c r="C63" i="1" s="1"/>
  <c r="E63" i="1" s="1"/>
  <c r="G63" i="1" s="1"/>
  <c r="H63" i="1" s="1"/>
  <c r="I63" i="1" s="1"/>
  <c r="C64" i="1" s="1"/>
  <c r="E64" i="1" s="1"/>
  <c r="G64" i="1" s="1"/>
  <c r="H64" i="1" s="1"/>
  <c r="I64" i="1" s="1"/>
  <c r="C65" i="1" s="1"/>
  <c r="E65" i="1" s="1"/>
  <c r="G65" i="1" s="1"/>
  <c r="H65" i="1" s="1"/>
  <c r="I65" i="1" s="1"/>
  <c r="C66" i="1" s="1"/>
  <c r="E66" i="1" s="1"/>
  <c r="G66" i="1" s="1"/>
  <c r="H66" i="1" s="1"/>
  <c r="I66" i="1" s="1"/>
  <c r="C67" i="1" s="1"/>
  <c r="E67" i="1" s="1"/>
  <c r="G67" i="1" s="1"/>
  <c r="H67" i="1" s="1"/>
  <c r="I67" i="1" s="1"/>
  <c r="C68" i="1" s="1"/>
  <c r="E68" i="1" s="1"/>
  <c r="G68" i="1" s="1"/>
  <c r="H68" i="1" s="1"/>
  <c r="I68" i="1" s="1"/>
  <c r="C69" i="1" s="1"/>
  <c r="E69" i="1" s="1"/>
  <c r="G69" i="1" s="1"/>
  <c r="H69" i="1" s="1"/>
  <c r="I69" i="1" s="1"/>
  <c r="C70" i="1" s="1"/>
  <c r="E70" i="1" s="1"/>
  <c r="G70" i="1" s="1"/>
  <c r="H70" i="1" s="1"/>
  <c r="I70" i="1" s="1"/>
  <c r="C71" i="1" s="1"/>
  <c r="E71" i="1" s="1"/>
  <c r="G71" i="1" s="1"/>
  <c r="H71" i="1" s="1"/>
  <c r="I71" i="1" s="1"/>
  <c r="C72" i="1" s="1"/>
  <c r="E72" i="1" s="1"/>
  <c r="G72" i="1" s="1"/>
  <c r="H72" i="1" s="1"/>
  <c r="I72" i="1" s="1"/>
  <c r="C73" i="1" s="1"/>
  <c r="E73" i="1" s="1"/>
  <c r="G73" i="1" s="1"/>
  <c r="H73" i="1" s="1"/>
  <c r="I73" i="1" s="1"/>
  <c r="C74" i="1" s="1"/>
  <c r="E74" i="1" s="1"/>
  <c r="G74" i="1" s="1"/>
  <c r="H74" i="1" s="1"/>
  <c r="I74" i="1" s="1"/>
  <c r="C75" i="1" s="1"/>
  <c r="E75" i="1" s="1"/>
  <c r="G75" i="1" s="1"/>
  <c r="H75" i="1" s="1"/>
  <c r="I75" i="1" s="1"/>
  <c r="C76" i="1" s="1"/>
  <c r="E76" i="1" s="1"/>
  <c r="G76" i="1" s="1"/>
  <c r="H76" i="1" s="1"/>
  <c r="I76" i="1" s="1"/>
  <c r="C77" i="1" s="1"/>
  <c r="E77" i="1" s="1"/>
  <c r="G77" i="1" s="1"/>
  <c r="H77" i="1" s="1"/>
  <c r="I77" i="1" s="1"/>
  <c r="C78" i="1" s="1"/>
  <c r="E78" i="1" s="1"/>
  <c r="G78" i="1" s="1"/>
  <c r="H78" i="1" s="1"/>
  <c r="I78" i="1" s="1"/>
  <c r="C79" i="1" s="1"/>
  <c r="E79" i="1" s="1"/>
  <c r="G79" i="1" s="1"/>
  <c r="H79" i="1" s="1"/>
  <c r="I79" i="1" s="1"/>
  <c r="C80" i="1" s="1"/>
  <c r="E80" i="1" s="1"/>
  <c r="G80" i="1" s="1"/>
  <c r="H80" i="1" s="1"/>
  <c r="I80" i="1" s="1"/>
  <c r="C81" i="1" s="1"/>
  <c r="E81" i="1" s="1"/>
  <c r="G81" i="1" s="1"/>
  <c r="H81" i="1" s="1"/>
  <c r="I81" i="1" s="1"/>
  <c r="C82" i="1" s="1"/>
  <c r="E82" i="1" s="1"/>
  <c r="G82" i="1" s="1"/>
  <c r="H82" i="1" s="1"/>
  <c r="I82" i="1" s="1"/>
  <c r="C83" i="1" s="1"/>
  <c r="E83" i="1" s="1"/>
  <c r="G83" i="1" s="1"/>
  <c r="H83" i="1" s="1"/>
  <c r="I83" i="1" s="1"/>
  <c r="C84" i="1" s="1"/>
  <c r="E84" i="1" s="1"/>
  <c r="G84" i="1" s="1"/>
  <c r="H84" i="1" s="1"/>
  <c r="I84" i="1" s="1"/>
  <c r="C85" i="1" s="1"/>
  <c r="E85" i="1" s="1"/>
  <c r="G85" i="1" s="1"/>
  <c r="H85" i="1" s="1"/>
  <c r="I85" i="1" s="1"/>
  <c r="C86" i="1" s="1"/>
  <c r="E86" i="1" s="1"/>
  <c r="G86" i="1" s="1"/>
  <c r="H86" i="1" s="1"/>
  <c r="I86" i="1" s="1"/>
  <c r="C87" i="1" s="1"/>
  <c r="E87" i="1" s="1"/>
  <c r="G87" i="1" s="1"/>
  <c r="H87" i="1" s="1"/>
  <c r="I87" i="1" s="1"/>
  <c r="C88" i="1" s="1"/>
  <c r="E88" i="1" s="1"/>
  <c r="G88" i="1" s="1"/>
  <c r="H88" i="1" s="1"/>
  <c r="I88" i="1" s="1"/>
  <c r="C89" i="1" s="1"/>
  <c r="E89" i="1" s="1"/>
  <c r="G89" i="1" s="1"/>
  <c r="H89" i="1" s="1"/>
  <c r="I89" i="1" s="1"/>
  <c r="C90" i="1" s="1"/>
  <c r="E90" i="1" s="1"/>
  <c r="G90" i="1" s="1"/>
  <c r="H90" i="1" s="1"/>
  <c r="I90" i="1" s="1"/>
  <c r="C91" i="1" s="1"/>
  <c r="E91" i="1" s="1"/>
  <c r="G91" i="1" s="1"/>
  <c r="H91" i="1" s="1"/>
  <c r="I91" i="1" s="1"/>
  <c r="C92" i="1" s="1"/>
  <c r="E92" i="1" s="1"/>
  <c r="G92" i="1" s="1"/>
  <c r="H92" i="1" s="1"/>
  <c r="I92" i="1" s="1"/>
  <c r="C93" i="1" s="1"/>
  <c r="E93" i="1" s="1"/>
  <c r="G93" i="1" s="1"/>
  <c r="H93" i="1" s="1"/>
  <c r="I93" i="1" s="1"/>
  <c r="C94" i="1" s="1"/>
  <c r="E94" i="1" s="1"/>
  <c r="G94" i="1" s="1"/>
  <c r="H94" i="1" s="1"/>
  <c r="I94" i="1" s="1"/>
  <c r="C95" i="1" s="1"/>
  <c r="E95" i="1" s="1"/>
  <c r="G95" i="1" s="1"/>
  <c r="H95" i="1" s="1"/>
  <c r="I95" i="1" s="1"/>
  <c r="C96" i="1" s="1"/>
  <c r="E96" i="1" s="1"/>
  <c r="G96" i="1" s="1"/>
  <c r="H96" i="1" s="1"/>
  <c r="I96" i="1" s="1"/>
  <c r="C97" i="1" s="1"/>
  <c r="E97" i="1" s="1"/>
  <c r="G97" i="1" s="1"/>
  <c r="H97" i="1" s="1"/>
  <c r="I97" i="1" s="1"/>
  <c r="C98" i="1" s="1"/>
  <c r="E98" i="1" s="1"/>
  <c r="G98" i="1" s="1"/>
  <c r="H98" i="1" s="1"/>
  <c r="I98" i="1" s="1"/>
  <c r="C99" i="1" s="1"/>
  <c r="E99" i="1" s="1"/>
  <c r="G99" i="1" s="1"/>
  <c r="H99" i="1" s="1"/>
  <c r="I99" i="1" s="1"/>
  <c r="C100" i="1" s="1"/>
  <c r="E100" i="1" s="1"/>
  <c r="G100" i="1" s="1"/>
  <c r="H100" i="1" s="1"/>
  <c r="I100" i="1" s="1"/>
  <c r="C101" i="1" s="1"/>
  <c r="E101" i="1" s="1"/>
  <c r="G101" i="1" s="1"/>
  <c r="H101" i="1" s="1"/>
  <c r="I101" i="1" s="1"/>
  <c r="C102" i="1" s="1"/>
  <c r="E102" i="1" s="1"/>
  <c r="G102" i="1" s="1"/>
  <c r="H102" i="1" s="1"/>
  <c r="I102" i="1" s="1"/>
  <c r="C103" i="1" s="1"/>
  <c r="E103" i="1" s="1"/>
  <c r="G103" i="1" s="1"/>
  <c r="H103" i="1" s="1"/>
  <c r="I103" i="1" s="1"/>
  <c r="C104" i="1" s="1"/>
  <c r="E104" i="1" s="1"/>
  <c r="G104" i="1" s="1"/>
  <c r="H104" i="1" s="1"/>
  <c r="I104" i="1" s="1"/>
  <c r="C105" i="1" s="1"/>
  <c r="E105" i="1" s="1"/>
  <c r="G105" i="1" s="1"/>
  <c r="H105" i="1" s="1"/>
  <c r="I105" i="1" s="1"/>
  <c r="C106" i="1" s="1"/>
  <c r="E106" i="1" s="1"/>
  <c r="G106" i="1" s="1"/>
  <c r="H106" i="1" s="1"/>
  <c r="I106" i="1" s="1"/>
  <c r="C107" i="1" s="1"/>
  <c r="E107" i="1" s="1"/>
  <c r="G107" i="1" s="1"/>
  <c r="H107" i="1" s="1"/>
  <c r="I107" i="1" s="1"/>
  <c r="C108" i="1" s="1"/>
  <c r="E108" i="1" s="1"/>
  <c r="G108" i="1" s="1"/>
  <c r="H108" i="1" s="1"/>
  <c r="I108" i="1" s="1"/>
  <c r="C109" i="1" s="1"/>
  <c r="E109" i="1" s="1"/>
  <c r="G109" i="1" s="1"/>
  <c r="H109" i="1" s="1"/>
  <c r="I109" i="1" s="1"/>
  <c r="C110" i="1" s="1"/>
  <c r="E110" i="1" s="1"/>
  <c r="G110" i="1" s="1"/>
  <c r="H110" i="1" s="1"/>
  <c r="I110" i="1" s="1"/>
  <c r="C111" i="1" s="1"/>
  <c r="E111" i="1" s="1"/>
  <c r="G111" i="1" s="1"/>
  <c r="H111" i="1" s="1"/>
  <c r="I111" i="1" s="1"/>
  <c r="C112" i="1" s="1"/>
  <c r="E112" i="1" s="1"/>
  <c r="G112" i="1" s="1"/>
  <c r="H112" i="1" s="1"/>
  <c r="I112" i="1" s="1"/>
  <c r="C113" i="1" s="1"/>
  <c r="E113" i="1" s="1"/>
  <c r="G113" i="1" s="1"/>
  <c r="H113" i="1" s="1"/>
  <c r="I113" i="1" s="1"/>
  <c r="C114" i="1" s="1"/>
  <c r="E114" i="1" s="1"/>
  <c r="G114" i="1" s="1"/>
  <c r="H114" i="1" s="1"/>
  <c r="I114" i="1" s="1"/>
  <c r="C115" i="1" s="1"/>
  <c r="E115" i="1" s="1"/>
  <c r="G115" i="1" s="1"/>
  <c r="H115" i="1" s="1"/>
  <c r="I115" i="1" s="1"/>
  <c r="C116" i="1" s="1"/>
  <c r="E116" i="1" s="1"/>
  <c r="G116" i="1" s="1"/>
  <c r="H116" i="1" s="1"/>
  <c r="I116" i="1" s="1"/>
  <c r="C117" i="1" s="1"/>
  <c r="E117" i="1" s="1"/>
  <c r="G117" i="1" s="1"/>
  <c r="H117" i="1" s="1"/>
  <c r="I117" i="1" s="1"/>
  <c r="C118" i="1" s="1"/>
  <c r="E118" i="1" s="1"/>
  <c r="G118" i="1" s="1"/>
  <c r="H118" i="1" s="1"/>
  <c r="I118" i="1" s="1"/>
  <c r="C119" i="1" s="1"/>
  <c r="E119" i="1" s="1"/>
  <c r="G119" i="1" s="1"/>
  <c r="H119" i="1" s="1"/>
  <c r="I119" i="1" s="1"/>
  <c r="C120" i="1" s="1"/>
  <c r="E120" i="1" s="1"/>
  <c r="G120" i="1" s="1"/>
  <c r="H120" i="1" s="1"/>
  <c r="I120" i="1" s="1"/>
  <c r="C121" i="1" s="1"/>
  <c r="E121" i="1" s="1"/>
  <c r="G121" i="1" s="1"/>
  <c r="H121" i="1" s="1"/>
  <c r="I121" i="1" s="1"/>
  <c r="C122" i="1" s="1"/>
  <c r="E122" i="1" s="1"/>
  <c r="G122" i="1" s="1"/>
  <c r="H122" i="1" s="1"/>
  <c r="I122" i="1" s="1"/>
  <c r="C123" i="1" s="1"/>
  <c r="E123" i="1" s="1"/>
  <c r="G123" i="1" s="1"/>
  <c r="H123" i="1" s="1"/>
  <c r="I123" i="1" s="1"/>
  <c r="C124" i="1" s="1"/>
  <c r="E124" i="1" s="1"/>
  <c r="G124" i="1" s="1"/>
  <c r="H124" i="1" s="1"/>
  <c r="I124" i="1" s="1"/>
  <c r="C125" i="1" s="1"/>
  <c r="E125" i="1" s="1"/>
  <c r="G125" i="1" s="1"/>
  <c r="H125" i="1" s="1"/>
  <c r="I125" i="1" s="1"/>
  <c r="C126" i="1" s="1"/>
  <c r="E126" i="1" s="1"/>
  <c r="G126" i="1" s="1"/>
  <c r="H126" i="1" s="1"/>
  <c r="I126" i="1" s="1"/>
  <c r="C127" i="1" s="1"/>
  <c r="E127" i="1" s="1"/>
  <c r="G127" i="1" s="1"/>
  <c r="H127" i="1" s="1"/>
  <c r="I127" i="1" s="1"/>
  <c r="C128" i="1" s="1"/>
  <c r="E128" i="1" s="1"/>
  <c r="G128" i="1" s="1"/>
  <c r="H128" i="1" s="1"/>
  <c r="I128" i="1" s="1"/>
  <c r="C129" i="1" s="1"/>
  <c r="E129" i="1" s="1"/>
  <c r="G129" i="1" s="1"/>
  <c r="H129" i="1" s="1"/>
  <c r="I129" i="1" s="1"/>
  <c r="C130" i="1" s="1"/>
  <c r="E130" i="1" s="1"/>
  <c r="G130" i="1" s="1"/>
  <c r="H130" i="1" s="1"/>
  <c r="I130" i="1" s="1"/>
  <c r="C131" i="1" s="1"/>
  <c r="E131" i="1" s="1"/>
  <c r="G131" i="1" s="1"/>
  <c r="H131" i="1" s="1"/>
  <c r="I131" i="1" s="1"/>
  <c r="C132" i="1" s="1"/>
  <c r="E132" i="1" s="1"/>
  <c r="G132" i="1" s="1"/>
  <c r="H132" i="1" s="1"/>
  <c r="I132" i="1" s="1"/>
  <c r="C133" i="1" s="1"/>
  <c r="E133" i="1" s="1"/>
  <c r="G133" i="1" s="1"/>
  <c r="H133" i="1" s="1"/>
  <c r="I133" i="1" s="1"/>
  <c r="C134" i="1" s="1"/>
  <c r="E134" i="1" s="1"/>
  <c r="G134" i="1" s="1"/>
  <c r="H134" i="1" s="1"/>
  <c r="I134" i="1" s="1"/>
  <c r="C135" i="1" s="1"/>
  <c r="E135" i="1" s="1"/>
  <c r="G135" i="1" s="1"/>
  <c r="H135" i="1" s="1"/>
  <c r="I135" i="1" s="1"/>
  <c r="C136" i="1" s="1"/>
  <c r="E136" i="1" s="1"/>
  <c r="G136" i="1" s="1"/>
  <c r="H136" i="1" s="1"/>
  <c r="I136" i="1" s="1"/>
  <c r="C137" i="1" s="1"/>
  <c r="E137" i="1" s="1"/>
  <c r="G137" i="1" s="1"/>
  <c r="H137" i="1" s="1"/>
  <c r="I137" i="1" s="1"/>
  <c r="C138" i="1" s="1"/>
  <c r="E138" i="1" s="1"/>
  <c r="G138" i="1" s="1"/>
  <c r="H138" i="1" s="1"/>
  <c r="I138" i="1" s="1"/>
  <c r="C139" i="1" s="1"/>
  <c r="E139" i="1" s="1"/>
  <c r="G139" i="1" s="1"/>
  <c r="H139" i="1" s="1"/>
  <c r="I139" i="1" s="1"/>
  <c r="C140" i="1" s="1"/>
  <c r="E140" i="1" s="1"/>
  <c r="G140" i="1" s="1"/>
  <c r="H140" i="1" s="1"/>
  <c r="I140" i="1" s="1"/>
  <c r="C141" i="1" s="1"/>
  <c r="E141" i="1" s="1"/>
  <c r="G141" i="1" s="1"/>
  <c r="H141" i="1" s="1"/>
  <c r="I141" i="1" s="1"/>
  <c r="C142" i="1" s="1"/>
  <c r="E142" i="1" s="1"/>
  <c r="G142" i="1" s="1"/>
  <c r="H142" i="1" s="1"/>
  <c r="I142" i="1" s="1"/>
  <c r="C143" i="1" s="1"/>
  <c r="E143" i="1" s="1"/>
  <c r="G143" i="1" s="1"/>
  <c r="H143" i="1" s="1"/>
  <c r="I143" i="1" s="1"/>
  <c r="C144" i="1" s="1"/>
  <c r="E144" i="1" s="1"/>
  <c r="G144" i="1" s="1"/>
  <c r="H144" i="1" s="1"/>
  <c r="I144" i="1" s="1"/>
  <c r="C145" i="1" s="1"/>
  <c r="E145" i="1" s="1"/>
  <c r="G145" i="1" s="1"/>
  <c r="H145" i="1" s="1"/>
  <c r="I145" i="1" s="1"/>
  <c r="C146" i="1" s="1"/>
  <c r="E146" i="1" s="1"/>
  <c r="G146" i="1" s="1"/>
  <c r="H146" i="1" s="1"/>
  <c r="I146" i="1" s="1"/>
  <c r="C147" i="1" s="1"/>
  <c r="E147" i="1" s="1"/>
  <c r="G147" i="1" s="1"/>
  <c r="H147" i="1" s="1"/>
  <c r="I147" i="1" s="1"/>
  <c r="C148" i="1" s="1"/>
  <c r="E148" i="1" s="1"/>
  <c r="G148" i="1" s="1"/>
  <c r="H148" i="1" s="1"/>
  <c r="I148" i="1" s="1"/>
  <c r="C149" i="1" s="1"/>
  <c r="E149" i="1" s="1"/>
  <c r="G149" i="1" s="1"/>
  <c r="H149" i="1" s="1"/>
  <c r="I149" i="1" s="1"/>
  <c r="C150" i="1" s="1"/>
  <c r="E150" i="1" s="1"/>
  <c r="G150" i="1" s="1"/>
  <c r="H150" i="1" s="1"/>
  <c r="I150" i="1" s="1"/>
  <c r="C151" i="1" s="1"/>
  <c r="E151" i="1" s="1"/>
  <c r="G151" i="1" s="1"/>
  <c r="H151" i="1" s="1"/>
  <c r="I151" i="1" s="1"/>
  <c r="C152" i="1" s="1"/>
  <c r="E152" i="1" s="1"/>
  <c r="G152" i="1" s="1"/>
  <c r="H152" i="1" s="1"/>
  <c r="I152" i="1" s="1"/>
  <c r="C153" i="1" s="1"/>
  <c r="E153" i="1" s="1"/>
  <c r="G153" i="1" s="1"/>
  <c r="H153" i="1" s="1"/>
  <c r="I153" i="1" s="1"/>
  <c r="C154" i="1" s="1"/>
  <c r="E154" i="1" s="1"/>
  <c r="G154" i="1" s="1"/>
  <c r="H154" i="1" s="1"/>
  <c r="I154" i="1" s="1"/>
  <c r="F4" i="5" l="1"/>
  <c r="G4" i="5" s="1"/>
  <c r="J4" i="5" s="1"/>
  <c r="K4" i="5"/>
  <c r="L4" i="5" s="1"/>
  <c r="H4" i="5" l="1"/>
  <c r="C5" i="5" s="1"/>
  <c r="E5" i="5" s="1"/>
  <c r="F5" i="5" s="1"/>
  <c r="G5" i="5" s="1"/>
  <c r="K5" i="5"/>
  <c r="H5" i="5" l="1"/>
  <c r="C6" i="5" s="1"/>
  <c r="E6" i="5" s="1"/>
  <c r="F6" i="5" s="1"/>
  <c r="G6" i="5" s="1"/>
  <c r="H6" i="5" s="1"/>
  <c r="C7" i="5" s="1"/>
  <c r="E7" i="5" s="1"/>
  <c r="J5" i="5"/>
  <c r="L5" i="5"/>
  <c r="K6" i="5"/>
  <c r="L6" i="5" l="1"/>
  <c r="J6" i="5"/>
  <c r="F7" i="5"/>
  <c r="G7" i="5" s="1"/>
  <c r="J7" i="5" s="1"/>
  <c r="K7" i="5"/>
  <c r="L7" i="5" s="1"/>
  <c r="H7" i="5"/>
  <c r="C8" i="5" s="1"/>
  <c r="E8" i="5" s="1"/>
  <c r="F8" i="5" l="1"/>
  <c r="G8" i="5" s="1"/>
  <c r="K8" i="5"/>
  <c r="L8" i="5" s="1"/>
  <c r="H8" i="5"/>
  <c r="C9" i="5" s="1"/>
  <c r="E9" i="5" s="1"/>
  <c r="J8" i="5"/>
  <c r="F9" i="5" l="1"/>
  <c r="G9" i="5" s="1"/>
  <c r="H9" i="5" s="1"/>
  <c r="C10" i="5" s="1"/>
  <c r="E10" i="5" s="1"/>
  <c r="K9" i="5"/>
  <c r="L9" i="5" s="1"/>
  <c r="F10" i="5" l="1"/>
  <c r="G10" i="5" s="1"/>
  <c r="H10" i="5" s="1"/>
  <c r="C11" i="5" s="1"/>
  <c r="E11" i="5" s="1"/>
  <c r="K10" i="5"/>
  <c r="L10" i="5" s="1"/>
  <c r="J9" i="5"/>
  <c r="J10" i="5"/>
  <c r="F11" i="5" l="1"/>
  <c r="G11" i="5" s="1"/>
  <c r="K11" i="5"/>
  <c r="L11" i="5" s="1"/>
  <c r="H11" i="5"/>
  <c r="C12" i="5" s="1"/>
  <c r="E12" i="5" s="1"/>
  <c r="J11" i="5"/>
  <c r="F12" i="5" l="1"/>
  <c r="G12" i="5" s="1"/>
  <c r="H12" i="5" s="1"/>
  <c r="C13" i="5" s="1"/>
  <c r="E13" i="5" s="1"/>
  <c r="K12" i="5"/>
  <c r="J12" i="5" l="1"/>
  <c r="L12" i="5"/>
  <c r="F13" i="5"/>
  <c r="G13" i="5" s="1"/>
  <c r="K13" i="5"/>
  <c r="L13" i="5" s="1"/>
  <c r="H13" i="5"/>
  <c r="C14" i="5" s="1"/>
  <c r="E14" i="5" s="1"/>
  <c r="J13" i="5"/>
  <c r="F14" i="5" l="1"/>
  <c r="G14" i="5" s="1"/>
  <c r="H14" i="5" s="1"/>
  <c r="C15" i="5" s="1"/>
  <c r="E15" i="5" s="1"/>
  <c r="K14" i="5"/>
  <c r="J14" i="5" l="1"/>
  <c r="L14" i="5"/>
  <c r="F15" i="5"/>
  <c r="G15" i="5" s="1"/>
  <c r="H15" i="5" s="1"/>
  <c r="C16" i="5" s="1"/>
  <c r="E16" i="5" s="1"/>
  <c r="K15" i="5"/>
  <c r="L15" i="5" s="1"/>
  <c r="J15" i="5" l="1"/>
  <c r="F16" i="5"/>
  <c r="G16" i="5" s="1"/>
  <c r="H16" i="5" s="1"/>
  <c r="C17" i="5" s="1"/>
  <c r="E17" i="5" s="1"/>
  <c r="K16" i="5"/>
  <c r="L16" i="5" s="1"/>
  <c r="J16" i="5" l="1"/>
  <c r="F17" i="5"/>
  <c r="G17" i="5" s="1"/>
  <c r="J17" i="5" s="1"/>
  <c r="K17" i="5"/>
  <c r="L17" i="5" s="1"/>
  <c r="H17" i="5" l="1"/>
  <c r="C18" i="5" s="1"/>
  <c r="E18" i="5" s="1"/>
  <c r="F18" i="5" s="1"/>
  <c r="G18" i="5" s="1"/>
  <c r="H18" i="5" s="1"/>
  <c r="C19" i="5" s="1"/>
  <c r="E19" i="5" s="1"/>
  <c r="K18" i="5" l="1"/>
  <c r="L18" i="5" s="1"/>
  <c r="J18" i="5"/>
  <c r="F19" i="5"/>
  <c r="G19" i="5" s="1"/>
  <c r="J19" i="5" s="1"/>
  <c r="K19" i="5"/>
  <c r="L19" i="5" s="1"/>
  <c r="H19" i="5" l="1"/>
  <c r="C20" i="5" s="1"/>
  <c r="E20" i="5" s="1"/>
  <c r="F20" i="5" s="1"/>
  <c r="G20" i="5" s="1"/>
  <c r="K20" i="5"/>
  <c r="H20" i="5" l="1"/>
  <c r="C21" i="5" s="1"/>
  <c r="E21" i="5" s="1"/>
  <c r="K21" i="5" s="1"/>
  <c r="J20" i="5"/>
  <c r="L20" i="5"/>
  <c r="F21" i="5"/>
  <c r="G21" i="5" s="1"/>
  <c r="H21" i="5" s="1"/>
  <c r="C22" i="5" s="1"/>
  <c r="E22" i="5" s="1"/>
  <c r="J21" i="5" l="1"/>
  <c r="L21" i="5"/>
  <c r="F22" i="5"/>
  <c r="G22" i="5" s="1"/>
  <c r="H22" i="5" s="1"/>
  <c r="C23" i="5" s="1"/>
  <c r="E23" i="5" s="1"/>
  <c r="K22" i="5"/>
  <c r="L22" i="5" l="1"/>
  <c r="J22" i="5"/>
  <c r="F23" i="5"/>
  <c r="G23" i="5" s="1"/>
  <c r="H23" i="5" s="1"/>
  <c r="C24" i="5" s="1"/>
  <c r="E24" i="5" s="1"/>
  <c r="K23" i="5"/>
  <c r="L23" i="5" s="1"/>
  <c r="F24" i="5" l="1"/>
  <c r="G24" i="5" s="1"/>
  <c r="J24" i="5" s="1"/>
  <c r="K24" i="5"/>
  <c r="J23" i="5"/>
  <c r="H24" i="5" l="1"/>
  <c r="C25" i="5" s="1"/>
  <c r="E25" i="5" s="1"/>
  <c r="L24" i="5"/>
  <c r="F25" i="5"/>
  <c r="G25" i="5" s="1"/>
  <c r="H25" i="5" s="1"/>
  <c r="C26" i="5" s="1"/>
  <c r="E26" i="5" s="1"/>
  <c r="K25" i="5"/>
  <c r="L25" i="5" s="1"/>
  <c r="F26" i="5" l="1"/>
  <c r="G26" i="5" s="1"/>
  <c r="J26" i="5" s="1"/>
  <c r="K26" i="5"/>
  <c r="L26" i="5" s="1"/>
  <c r="J25" i="5"/>
  <c r="H26" i="5"/>
  <c r="C27" i="5" s="1"/>
  <c r="E27" i="5" s="1"/>
  <c r="F27" i="5" l="1"/>
  <c r="G27" i="5" s="1"/>
  <c r="J27" i="5" s="1"/>
  <c r="K27" i="5"/>
  <c r="L27" i="5" s="1"/>
  <c r="H27" i="5"/>
  <c r="C28" i="5" s="1"/>
  <c r="E28" i="5" s="1"/>
  <c r="F28" i="5" l="1"/>
  <c r="G28" i="5" s="1"/>
  <c r="H28" i="5" s="1"/>
  <c r="C29" i="5" s="1"/>
  <c r="E29" i="5" s="1"/>
  <c r="K28" i="5"/>
  <c r="L28" i="5" l="1"/>
  <c r="J28" i="5"/>
  <c r="F29" i="5"/>
  <c r="G29" i="5" s="1"/>
  <c r="J29" i="5" s="1"/>
  <c r="K29" i="5"/>
  <c r="L29" i="5" s="1"/>
  <c r="H29" i="5" l="1"/>
  <c r="C30" i="5" s="1"/>
  <c r="E30" i="5" s="1"/>
  <c r="F30" i="5"/>
  <c r="G30" i="5" s="1"/>
  <c r="H30" i="5" s="1"/>
  <c r="C31" i="5" s="1"/>
  <c r="E31" i="5" s="1"/>
  <c r="K30" i="5"/>
  <c r="J30" i="5" l="1"/>
  <c r="L30" i="5"/>
  <c r="F31" i="5"/>
  <c r="G31" i="5" s="1"/>
  <c r="K31" i="5"/>
  <c r="L31" i="5" s="1"/>
  <c r="H31" i="5"/>
  <c r="C32" i="5" s="1"/>
  <c r="E32" i="5" s="1"/>
  <c r="J31" i="5"/>
  <c r="F32" i="5" l="1"/>
  <c r="G32" i="5" s="1"/>
  <c r="K32" i="5"/>
  <c r="L32" i="5" s="1"/>
  <c r="H32" i="5"/>
  <c r="C33" i="5" s="1"/>
  <c r="E33" i="5" s="1"/>
  <c r="J32" i="5"/>
  <c r="F33" i="5" l="1"/>
  <c r="G33" i="5" s="1"/>
  <c r="H33" i="5" s="1"/>
  <c r="C34" i="5" s="1"/>
  <c r="E34" i="5" s="1"/>
  <c r="K33" i="5"/>
  <c r="L33" i="5" l="1"/>
  <c r="J33" i="5"/>
  <c r="F34" i="5"/>
  <c r="G34" i="5" s="1"/>
  <c r="H34" i="5" s="1"/>
  <c r="C35" i="5" s="1"/>
  <c r="E35" i="5" s="1"/>
  <c r="K34" i="5"/>
  <c r="L34" i="5" s="1"/>
  <c r="J34" i="5" l="1"/>
  <c r="F35" i="5"/>
  <c r="G35" i="5" s="1"/>
  <c r="H35" i="5" s="1"/>
  <c r="C36" i="5" s="1"/>
  <c r="E36" i="5" s="1"/>
  <c r="K35" i="5"/>
  <c r="L35" i="5" s="1"/>
  <c r="J35" i="5" l="1"/>
  <c r="F36" i="5"/>
  <c r="G36" i="5" s="1"/>
  <c r="H36" i="5" s="1"/>
  <c r="C37" i="5" s="1"/>
  <c r="E37" i="5" s="1"/>
  <c r="K36" i="5"/>
  <c r="L36" i="5" s="1"/>
  <c r="J36" i="5" l="1"/>
  <c r="F37" i="5"/>
  <c r="G37" i="5" s="1"/>
  <c r="H37" i="5" s="1"/>
  <c r="C38" i="5" s="1"/>
  <c r="E38" i="5" s="1"/>
  <c r="K37" i="5"/>
  <c r="L37" i="5" s="1"/>
  <c r="J37" i="5"/>
  <c r="F38" i="5" l="1"/>
  <c r="G38" i="5" s="1"/>
  <c r="H38" i="5" s="1"/>
  <c r="C39" i="5" s="1"/>
  <c r="E39" i="5" s="1"/>
  <c r="K38" i="5"/>
  <c r="L38" i="5" s="1"/>
  <c r="J38" i="5"/>
  <c r="F39" i="5" l="1"/>
  <c r="G39" i="5" s="1"/>
  <c r="H39" i="5" s="1"/>
  <c r="C40" i="5" s="1"/>
  <c r="E40" i="5" s="1"/>
  <c r="K39" i="5"/>
  <c r="L39" i="5" l="1"/>
  <c r="F40" i="5"/>
  <c r="G40" i="5" s="1"/>
  <c r="H40" i="5" s="1"/>
  <c r="C41" i="5" s="1"/>
  <c r="E41" i="5" s="1"/>
  <c r="K40" i="5"/>
  <c r="J39" i="5"/>
  <c r="L40" i="5" l="1"/>
  <c r="F41" i="5"/>
  <c r="G41" i="5" s="1"/>
  <c r="H41" i="5" s="1"/>
  <c r="C42" i="5" s="1"/>
  <c r="E42" i="5" s="1"/>
  <c r="K41" i="5"/>
  <c r="J40" i="5"/>
  <c r="L41" i="5" l="1"/>
  <c r="F42" i="5"/>
  <c r="G42" i="5" s="1"/>
  <c r="H42" i="5" s="1"/>
  <c r="C43" i="5" s="1"/>
  <c r="E43" i="5" s="1"/>
  <c r="K42" i="5"/>
  <c r="L42" i="5" s="1"/>
  <c r="J41" i="5"/>
  <c r="F43" i="5" l="1"/>
  <c r="G43" i="5" s="1"/>
  <c r="H43" i="5" s="1"/>
  <c r="C44" i="5" s="1"/>
  <c r="E44" i="5" s="1"/>
  <c r="K43" i="5"/>
  <c r="J42" i="5"/>
  <c r="L43" i="5" l="1"/>
  <c r="F44" i="5"/>
  <c r="G44" i="5" s="1"/>
  <c r="H44" i="5" s="1"/>
  <c r="C45" i="5" s="1"/>
  <c r="E45" i="5" s="1"/>
  <c r="K44" i="5"/>
  <c r="L44" i="5" s="1"/>
  <c r="J43" i="5"/>
  <c r="F45" i="5" l="1"/>
  <c r="G45" i="5" s="1"/>
  <c r="K45" i="5"/>
  <c r="L45" i="5" s="1"/>
  <c r="J44" i="5"/>
  <c r="H45" i="5"/>
  <c r="C46" i="5" s="1"/>
  <c r="E46" i="5" s="1"/>
  <c r="J45" i="5"/>
  <c r="F46" i="5" l="1"/>
  <c r="G46" i="5" s="1"/>
  <c r="H46" i="5" s="1"/>
  <c r="C47" i="5" s="1"/>
  <c r="E47" i="5" s="1"/>
  <c r="K46" i="5"/>
  <c r="J46" i="5" l="1"/>
  <c r="L46" i="5"/>
  <c r="F47" i="5"/>
  <c r="G47" i="5" s="1"/>
  <c r="J47" i="5" s="1"/>
  <c r="K47" i="5"/>
  <c r="L47" i="5" s="1"/>
  <c r="H47" i="5" l="1"/>
  <c r="C48" i="5" s="1"/>
  <c r="E48" i="5" s="1"/>
  <c r="F48" i="5" l="1"/>
  <c r="G48" i="5" s="1"/>
  <c r="K48" i="5"/>
  <c r="L48" i="5" s="1"/>
  <c r="H48" i="5" l="1"/>
  <c r="C49" i="5" s="1"/>
  <c r="E49" i="5" s="1"/>
  <c r="J48" i="5"/>
  <c r="F49" i="5" l="1"/>
  <c r="G49" i="5" s="1"/>
  <c r="K49" i="5"/>
  <c r="L49" i="5" s="1"/>
  <c r="H49" i="5" l="1"/>
  <c r="C50" i="5" s="1"/>
  <c r="E50" i="5" s="1"/>
  <c r="J49" i="5"/>
  <c r="F50" i="5" l="1"/>
  <c r="G50" i="5" s="1"/>
  <c r="K50" i="5"/>
  <c r="L50" i="5" s="1"/>
  <c r="J50" i="5" l="1"/>
  <c r="H50" i="5"/>
  <c r="C51" i="5" s="1"/>
  <c r="E51" i="5" s="1"/>
  <c r="F51" i="5" l="1"/>
  <c r="G51" i="5" s="1"/>
  <c r="K51" i="5"/>
  <c r="L51" i="5" s="1"/>
  <c r="H51" i="5" l="1"/>
  <c r="C52" i="5" s="1"/>
  <c r="E52" i="5" s="1"/>
  <c r="J51" i="5"/>
  <c r="F52" i="5" l="1"/>
  <c r="G52" i="5" s="1"/>
  <c r="K52" i="5"/>
  <c r="L52" i="5" l="1"/>
  <c r="J52" i="5"/>
  <c r="H52" i="5"/>
  <c r="C53" i="5" s="1"/>
  <c r="E53" i="5" s="1"/>
  <c r="F53" i="5" l="1"/>
  <c r="G53" i="5" s="1"/>
  <c r="K53" i="5"/>
  <c r="L53" i="5" l="1"/>
  <c r="H53" i="5"/>
  <c r="C54" i="5" s="1"/>
  <c r="E54" i="5" s="1"/>
  <c r="J53" i="5"/>
  <c r="F54" i="5" l="1"/>
  <c r="G54" i="5" s="1"/>
  <c r="K54" i="5"/>
  <c r="L54" i="5" s="1"/>
  <c r="H54" i="5" l="1"/>
  <c r="C55" i="5" s="1"/>
  <c r="E55" i="5" s="1"/>
  <c r="J54" i="5"/>
  <c r="F55" i="5" l="1"/>
  <c r="G55" i="5" s="1"/>
  <c r="K55" i="5"/>
  <c r="L55" i="5" l="1"/>
  <c r="H55" i="5"/>
  <c r="C56" i="5" s="1"/>
  <c r="E56" i="5" s="1"/>
  <c r="J55" i="5"/>
  <c r="F56" i="5" l="1"/>
  <c r="G56" i="5" s="1"/>
  <c r="K56" i="5"/>
  <c r="L56" i="5" l="1"/>
  <c r="H56" i="5"/>
  <c r="C57" i="5" s="1"/>
  <c r="E57" i="5" s="1"/>
  <c r="J56" i="5"/>
  <c r="F57" i="5" l="1"/>
  <c r="G57" i="5" s="1"/>
  <c r="K57" i="5"/>
  <c r="L57" i="5" l="1"/>
  <c r="H57" i="5"/>
  <c r="C58" i="5" s="1"/>
  <c r="E58" i="5" s="1"/>
  <c r="J57" i="5"/>
  <c r="F58" i="5" l="1"/>
  <c r="G58" i="5" s="1"/>
  <c r="K58" i="5"/>
  <c r="L58" i="5" s="1"/>
  <c r="H58" i="5" l="1"/>
  <c r="C59" i="5" s="1"/>
  <c r="E59" i="5" s="1"/>
  <c r="J58" i="5"/>
  <c r="F59" i="5" l="1"/>
  <c r="G59" i="5" s="1"/>
  <c r="K59" i="5"/>
  <c r="L59" i="5" s="1"/>
  <c r="H59" i="5" l="1"/>
  <c r="C60" i="5" s="1"/>
  <c r="E60" i="5" s="1"/>
  <c r="J59" i="5"/>
  <c r="F60" i="5" l="1"/>
  <c r="G60" i="5" s="1"/>
  <c r="K60" i="5"/>
  <c r="L60" i="5" s="1"/>
  <c r="H60" i="5" l="1"/>
  <c r="C61" i="5" s="1"/>
  <c r="E61" i="5" s="1"/>
  <c r="J60" i="5"/>
  <c r="F61" i="5" l="1"/>
  <c r="G61" i="5" s="1"/>
  <c r="K61" i="5"/>
  <c r="L61" i="5" s="1"/>
  <c r="H61" i="5" l="1"/>
  <c r="C62" i="5" s="1"/>
  <c r="E62" i="5" s="1"/>
  <c r="J61" i="5"/>
  <c r="F62" i="5" l="1"/>
  <c r="G62" i="5" s="1"/>
  <c r="K62" i="5"/>
  <c r="L62" i="5" l="1"/>
  <c r="J62" i="5"/>
  <c r="H62" i="5"/>
  <c r="C63" i="5" s="1"/>
  <c r="E63" i="5" s="1"/>
  <c r="F63" i="5" l="1"/>
  <c r="G63" i="5" s="1"/>
  <c r="K63" i="5"/>
  <c r="L63" i="5" s="1"/>
  <c r="H63" i="5" l="1"/>
  <c r="C64" i="5" s="1"/>
  <c r="E64" i="5" s="1"/>
  <c r="J63" i="5"/>
  <c r="F64" i="5" l="1"/>
  <c r="G64" i="5" s="1"/>
  <c r="K64" i="5"/>
  <c r="L64" i="5" s="1"/>
  <c r="H64" i="5" l="1"/>
  <c r="C65" i="5" s="1"/>
  <c r="E65" i="5" s="1"/>
  <c r="J64" i="5"/>
  <c r="F65" i="5" l="1"/>
  <c r="G65" i="5" s="1"/>
  <c r="K65" i="5"/>
  <c r="L65" i="5" l="1"/>
  <c r="H65" i="5"/>
  <c r="C66" i="5" s="1"/>
  <c r="E66" i="5" s="1"/>
  <c r="J65" i="5"/>
  <c r="F66" i="5" l="1"/>
  <c r="G66" i="5" s="1"/>
  <c r="K66" i="5"/>
  <c r="L66" i="5" l="1"/>
  <c r="J66" i="5"/>
  <c r="H66" i="5"/>
  <c r="C67" i="5" s="1"/>
  <c r="E67" i="5" s="1"/>
  <c r="F67" i="5" l="1"/>
  <c r="G67" i="5" s="1"/>
  <c r="K67" i="5"/>
  <c r="L67" i="5" s="1"/>
  <c r="H67" i="5" l="1"/>
  <c r="C68" i="5" s="1"/>
  <c r="E68" i="5" s="1"/>
  <c r="J67" i="5"/>
  <c r="F68" i="5" l="1"/>
  <c r="G68" i="5" s="1"/>
  <c r="K68" i="5"/>
  <c r="L68" i="5" s="1"/>
  <c r="J68" i="5" l="1"/>
  <c r="H68" i="5"/>
  <c r="C69" i="5" s="1"/>
  <c r="E69" i="5" s="1"/>
  <c r="F69" i="5" l="1"/>
  <c r="G69" i="5" s="1"/>
  <c r="K69" i="5"/>
  <c r="L69" i="5" s="1"/>
  <c r="J69" i="5" l="1"/>
  <c r="H69" i="5"/>
  <c r="C70" i="5" s="1"/>
  <c r="E70" i="5" s="1"/>
  <c r="F70" i="5" l="1"/>
  <c r="G70" i="5" s="1"/>
  <c r="K70" i="5"/>
  <c r="L70" i="5" l="1"/>
  <c r="H70" i="5"/>
  <c r="C71" i="5" s="1"/>
  <c r="E71" i="5" s="1"/>
  <c r="J70" i="5"/>
  <c r="F71" i="5" l="1"/>
  <c r="G71" i="5" s="1"/>
  <c r="K71" i="5"/>
  <c r="L71" i="5" l="1"/>
  <c r="H71" i="5"/>
  <c r="C72" i="5" s="1"/>
  <c r="E72" i="5" s="1"/>
  <c r="J71" i="5"/>
  <c r="F72" i="5" l="1"/>
  <c r="G72" i="5" s="1"/>
  <c r="K72" i="5"/>
  <c r="L72" i="5" l="1"/>
  <c r="H72" i="5"/>
  <c r="C73" i="5" s="1"/>
  <c r="E73" i="5" s="1"/>
  <c r="J72" i="5"/>
  <c r="F73" i="5" l="1"/>
  <c r="G73" i="5" s="1"/>
  <c r="K73" i="5"/>
  <c r="L73" i="5" l="1"/>
  <c r="H73" i="5"/>
  <c r="C74" i="5" s="1"/>
  <c r="E74" i="5" s="1"/>
  <c r="J73" i="5"/>
  <c r="F74" i="5" l="1"/>
  <c r="G74" i="5" s="1"/>
  <c r="K74" i="5"/>
  <c r="L74" i="5" s="1"/>
  <c r="H74" i="5" l="1"/>
  <c r="C75" i="5" s="1"/>
  <c r="E75" i="5" s="1"/>
  <c r="J74" i="5"/>
  <c r="F75" i="5" l="1"/>
  <c r="G75" i="5" s="1"/>
  <c r="K75" i="5"/>
  <c r="L75" i="5" l="1"/>
  <c r="J75" i="5"/>
  <c r="H75" i="5"/>
  <c r="C76" i="5" s="1"/>
  <c r="E76" i="5" s="1"/>
  <c r="F76" i="5" l="1"/>
  <c r="G76" i="5" s="1"/>
  <c r="K76" i="5"/>
  <c r="L76" i="5" s="1"/>
  <c r="H76" i="5" l="1"/>
  <c r="C77" i="5" s="1"/>
  <c r="E77" i="5" s="1"/>
  <c r="J76" i="5"/>
  <c r="F77" i="5" l="1"/>
  <c r="G77" i="5" s="1"/>
  <c r="K77" i="5"/>
  <c r="L77" i="5" s="1"/>
  <c r="J77" i="5" l="1"/>
  <c r="H77" i="5"/>
  <c r="C78" i="5" s="1"/>
  <c r="E78" i="5" s="1"/>
  <c r="F78" i="5" l="1"/>
  <c r="G78" i="5" s="1"/>
  <c r="K78" i="5"/>
  <c r="L78" i="5" s="1"/>
  <c r="H78" i="5" l="1"/>
  <c r="C79" i="5" s="1"/>
  <c r="E79" i="5" s="1"/>
  <c r="J78" i="5"/>
  <c r="F79" i="5" l="1"/>
  <c r="G79" i="5" s="1"/>
  <c r="K79" i="5"/>
  <c r="L79" i="5" s="1"/>
  <c r="H79" i="5" l="1"/>
  <c r="C80" i="5" s="1"/>
  <c r="E80" i="5" s="1"/>
  <c r="J79" i="5"/>
  <c r="F80" i="5" l="1"/>
  <c r="G80" i="5" s="1"/>
  <c r="K80" i="5"/>
  <c r="L80" i="5" s="1"/>
  <c r="H80" i="5" l="1"/>
  <c r="C81" i="5" s="1"/>
  <c r="E81" i="5" s="1"/>
  <c r="J80" i="5"/>
  <c r="F81" i="5" l="1"/>
  <c r="G81" i="5" s="1"/>
  <c r="K81" i="5"/>
  <c r="L81" i="5" l="1"/>
  <c r="H81" i="5"/>
  <c r="C82" i="5" s="1"/>
  <c r="E82" i="5" s="1"/>
  <c r="J81" i="5"/>
  <c r="F82" i="5" l="1"/>
  <c r="G82" i="5" s="1"/>
  <c r="K82" i="5"/>
  <c r="L82" i="5" s="1"/>
  <c r="H82" i="5" l="1"/>
  <c r="C83" i="5" s="1"/>
  <c r="E83" i="5" s="1"/>
  <c r="J82" i="5"/>
  <c r="F83" i="5" l="1"/>
  <c r="G83" i="5" s="1"/>
  <c r="K83" i="5"/>
  <c r="L83" i="5" s="1"/>
  <c r="H83" i="5" l="1"/>
  <c r="C84" i="5" s="1"/>
  <c r="E84" i="5" s="1"/>
  <c r="J83" i="5"/>
  <c r="F84" i="5" l="1"/>
  <c r="G84" i="5" s="1"/>
  <c r="K84" i="5"/>
  <c r="L84" i="5" s="1"/>
  <c r="H84" i="5" l="1"/>
  <c r="C85" i="5" s="1"/>
  <c r="E85" i="5" s="1"/>
  <c r="J84" i="5"/>
  <c r="F85" i="5" l="1"/>
  <c r="G85" i="5" s="1"/>
  <c r="K85" i="5"/>
  <c r="L85" i="5" s="1"/>
  <c r="H85" i="5" l="1"/>
  <c r="C86" i="5" s="1"/>
  <c r="E86" i="5" s="1"/>
  <c r="J85" i="5"/>
  <c r="F86" i="5" l="1"/>
  <c r="G86" i="5" s="1"/>
  <c r="K86" i="5"/>
  <c r="L86" i="5" s="1"/>
  <c r="H86" i="5" l="1"/>
  <c r="C87" i="5" s="1"/>
  <c r="E87" i="5" s="1"/>
  <c r="J86" i="5"/>
  <c r="F87" i="5" l="1"/>
  <c r="G87" i="5" s="1"/>
  <c r="K87" i="5"/>
  <c r="L87" i="5" s="1"/>
  <c r="H87" i="5" l="1"/>
  <c r="C88" i="5" s="1"/>
  <c r="E88" i="5" s="1"/>
  <c r="J87" i="5"/>
  <c r="F88" i="5" l="1"/>
  <c r="G88" i="5" s="1"/>
  <c r="K88" i="5"/>
  <c r="L88" i="5" s="1"/>
  <c r="H88" i="5" l="1"/>
  <c r="C89" i="5" s="1"/>
  <c r="E89" i="5" s="1"/>
  <c r="J88" i="5"/>
  <c r="F89" i="5" l="1"/>
  <c r="G89" i="5" s="1"/>
  <c r="K89" i="5"/>
  <c r="L89" i="5" s="1"/>
  <c r="H89" i="5" l="1"/>
  <c r="C90" i="5" s="1"/>
  <c r="E90" i="5" s="1"/>
  <c r="J89" i="5"/>
  <c r="F90" i="5" l="1"/>
  <c r="G90" i="5" s="1"/>
  <c r="K90" i="5"/>
  <c r="L90" i="5" s="1"/>
  <c r="H90" i="5" l="1"/>
  <c r="C91" i="5" s="1"/>
  <c r="E91" i="5" s="1"/>
  <c r="J90" i="5"/>
  <c r="F91" i="5" l="1"/>
  <c r="G91" i="5" s="1"/>
  <c r="K91" i="5"/>
  <c r="L91" i="5" l="1"/>
  <c r="H91" i="5"/>
  <c r="C92" i="5" s="1"/>
  <c r="E92" i="5" s="1"/>
  <c r="J91" i="5"/>
  <c r="F92" i="5" l="1"/>
  <c r="G92" i="5" s="1"/>
  <c r="K92" i="5"/>
  <c r="L92" i="5" l="1"/>
  <c r="J92" i="5"/>
  <c r="H92" i="5"/>
  <c r="C93" i="5" s="1"/>
  <c r="E93" i="5" s="1"/>
  <c r="F93" i="5" l="1"/>
  <c r="G93" i="5" s="1"/>
  <c r="K93" i="5"/>
  <c r="L93" i="5" l="1"/>
  <c r="H93" i="5"/>
  <c r="C94" i="5" s="1"/>
  <c r="E94" i="5" s="1"/>
  <c r="J93" i="5"/>
  <c r="F94" i="5" l="1"/>
  <c r="G94" i="5" s="1"/>
  <c r="K94" i="5"/>
  <c r="L94" i="5" s="1"/>
  <c r="H94" i="5" l="1"/>
  <c r="C95" i="5" s="1"/>
  <c r="E95" i="5" s="1"/>
  <c r="J94" i="5"/>
  <c r="F95" i="5" l="1"/>
  <c r="G95" i="5" s="1"/>
  <c r="K95" i="5"/>
  <c r="L95" i="5" s="1"/>
  <c r="H95" i="5" l="1"/>
  <c r="C96" i="5" s="1"/>
  <c r="E96" i="5" s="1"/>
  <c r="J95" i="5"/>
  <c r="F96" i="5" l="1"/>
  <c r="G96" i="5" s="1"/>
  <c r="K96" i="5"/>
  <c r="L96" i="5" s="1"/>
  <c r="H96" i="5" l="1"/>
  <c r="C97" i="5" s="1"/>
  <c r="E97" i="5" s="1"/>
  <c r="J96" i="5"/>
  <c r="F97" i="5" l="1"/>
  <c r="G97" i="5" s="1"/>
  <c r="K97" i="5"/>
  <c r="L97" i="5" s="1"/>
  <c r="H97" i="5" l="1"/>
  <c r="C98" i="5" s="1"/>
  <c r="E98" i="5" s="1"/>
  <c r="J97" i="5"/>
  <c r="F98" i="5" l="1"/>
  <c r="G98" i="5" s="1"/>
  <c r="K98" i="5"/>
  <c r="L98" i="5" s="1"/>
  <c r="H98" i="5" l="1"/>
  <c r="C99" i="5" s="1"/>
  <c r="E99" i="5" s="1"/>
  <c r="J98" i="5"/>
  <c r="F99" i="5" l="1"/>
  <c r="G99" i="5" s="1"/>
  <c r="K99" i="5"/>
  <c r="L99" i="5" s="1"/>
  <c r="J99" i="5" l="1"/>
  <c r="H99" i="5"/>
  <c r="C100" i="5" s="1"/>
  <c r="E100" i="5" s="1"/>
  <c r="F100" i="5" l="1"/>
  <c r="G100" i="5" s="1"/>
  <c r="K100" i="5"/>
  <c r="L100" i="5" s="1"/>
  <c r="H100" i="5" l="1"/>
  <c r="C101" i="5" s="1"/>
  <c r="E101" i="5" s="1"/>
  <c r="J100" i="5"/>
  <c r="F101" i="5" l="1"/>
  <c r="G101" i="5" s="1"/>
  <c r="K101" i="5"/>
  <c r="L101" i="5" l="1"/>
  <c r="H101" i="5"/>
  <c r="C102" i="5" s="1"/>
  <c r="E102" i="5" s="1"/>
  <c r="J101" i="5"/>
  <c r="F102" i="5" l="1"/>
  <c r="G102" i="5" s="1"/>
  <c r="K102" i="5"/>
  <c r="L102" i="5" s="1"/>
  <c r="H102" i="5" l="1"/>
  <c r="C103" i="5" s="1"/>
  <c r="E103" i="5" s="1"/>
  <c r="J102" i="5"/>
  <c r="F103" i="5" l="1"/>
  <c r="G103" i="5" s="1"/>
  <c r="K103" i="5"/>
  <c r="L103" i="5" s="1"/>
  <c r="H103" i="5" l="1"/>
  <c r="C104" i="5" s="1"/>
  <c r="E104" i="5" s="1"/>
  <c r="J103" i="5"/>
  <c r="F104" i="5" l="1"/>
  <c r="G104" i="5" s="1"/>
  <c r="K104" i="5"/>
  <c r="L104" i="5" s="1"/>
  <c r="H104" i="5" l="1"/>
  <c r="C105" i="5" s="1"/>
  <c r="E105" i="5" s="1"/>
  <c r="J104" i="5"/>
  <c r="F105" i="5" l="1"/>
  <c r="G105" i="5" s="1"/>
  <c r="K105" i="5"/>
  <c r="L105" i="5" s="1"/>
  <c r="H105" i="5" l="1"/>
  <c r="C106" i="5" s="1"/>
  <c r="E106" i="5" s="1"/>
  <c r="J105" i="5"/>
  <c r="F106" i="5" l="1"/>
  <c r="G106" i="5" s="1"/>
  <c r="K106" i="5"/>
  <c r="L106" i="5" s="1"/>
  <c r="H106" i="5" l="1"/>
  <c r="C107" i="5" s="1"/>
  <c r="E107" i="5" s="1"/>
  <c r="J106" i="5"/>
  <c r="F107" i="5" l="1"/>
  <c r="G107" i="5" s="1"/>
  <c r="K107" i="5"/>
  <c r="L107" i="5" l="1"/>
  <c r="H107" i="5"/>
  <c r="C108" i="5" s="1"/>
  <c r="E108" i="5" s="1"/>
  <c r="J107" i="5"/>
  <c r="F108" i="5" l="1"/>
  <c r="G108" i="5" s="1"/>
  <c r="K108" i="5"/>
  <c r="L108" i="5" l="1"/>
  <c r="H108" i="5"/>
  <c r="C109" i="5" s="1"/>
  <c r="E109" i="5" s="1"/>
  <c r="J108" i="5"/>
  <c r="F109" i="5" l="1"/>
  <c r="G109" i="5" s="1"/>
  <c r="K109" i="5"/>
  <c r="L109" i="5" s="1"/>
  <c r="H109" i="5" l="1"/>
  <c r="C110" i="5" s="1"/>
  <c r="E110" i="5" s="1"/>
  <c r="J109" i="5"/>
  <c r="F110" i="5" l="1"/>
  <c r="G110" i="5" s="1"/>
  <c r="K110" i="5"/>
  <c r="L110" i="5" s="1"/>
  <c r="H110" i="5" l="1"/>
  <c r="C111" i="5" s="1"/>
  <c r="E111" i="5" s="1"/>
  <c r="J110" i="5"/>
  <c r="F111" i="5" l="1"/>
  <c r="G111" i="5" s="1"/>
  <c r="K111" i="5"/>
  <c r="L111" i="5" l="1"/>
  <c r="H111" i="5"/>
  <c r="C112" i="5" s="1"/>
  <c r="E112" i="5" s="1"/>
  <c r="J111" i="5"/>
  <c r="F112" i="5" l="1"/>
  <c r="G112" i="5" s="1"/>
  <c r="K112" i="5"/>
  <c r="L112" i="5" s="1"/>
  <c r="H112" i="5" l="1"/>
  <c r="C113" i="5" s="1"/>
  <c r="E113" i="5" s="1"/>
  <c r="J112" i="5"/>
  <c r="F113" i="5" l="1"/>
  <c r="G113" i="5" s="1"/>
  <c r="K113" i="5"/>
  <c r="L113" i="5" s="1"/>
  <c r="H113" i="5" l="1"/>
  <c r="C114" i="5" s="1"/>
  <c r="E114" i="5" s="1"/>
  <c r="J113" i="5"/>
  <c r="F114" i="5" l="1"/>
  <c r="G114" i="5" s="1"/>
  <c r="K114" i="5"/>
  <c r="L114" i="5" s="1"/>
  <c r="H114" i="5" l="1"/>
  <c r="C115" i="5" s="1"/>
  <c r="E115" i="5" s="1"/>
  <c r="J114" i="5"/>
  <c r="F115" i="5" l="1"/>
  <c r="G115" i="5" s="1"/>
  <c r="K115" i="5"/>
  <c r="L115" i="5" s="1"/>
  <c r="H115" i="5" l="1"/>
  <c r="C116" i="5" s="1"/>
  <c r="E116" i="5" s="1"/>
  <c r="J115" i="5"/>
  <c r="F116" i="5" l="1"/>
  <c r="G116" i="5" s="1"/>
  <c r="K116" i="5"/>
  <c r="L116" i="5" s="1"/>
  <c r="J116" i="5" l="1"/>
  <c r="H116" i="5"/>
  <c r="C117" i="5" s="1"/>
  <c r="E117" i="5" s="1"/>
  <c r="F117" i="5" l="1"/>
  <c r="G117" i="5" s="1"/>
  <c r="K117" i="5"/>
  <c r="L117" i="5" s="1"/>
  <c r="H117" i="5" l="1"/>
  <c r="C118" i="5" s="1"/>
  <c r="E118" i="5" s="1"/>
  <c r="J117" i="5"/>
  <c r="F118" i="5" l="1"/>
  <c r="G118" i="5" s="1"/>
  <c r="K118" i="5"/>
  <c r="L118" i="5" s="1"/>
  <c r="H118" i="5" l="1"/>
  <c r="C119" i="5" s="1"/>
  <c r="E119" i="5" s="1"/>
  <c r="J118" i="5"/>
  <c r="F119" i="5" l="1"/>
  <c r="G119" i="5" s="1"/>
  <c r="K119" i="5"/>
  <c r="L119" i="5" s="1"/>
  <c r="H119" i="5" l="1"/>
  <c r="C120" i="5" s="1"/>
  <c r="E120" i="5" s="1"/>
  <c r="J119" i="5"/>
  <c r="F120" i="5" l="1"/>
  <c r="G120" i="5" s="1"/>
  <c r="K120" i="5"/>
  <c r="L120" i="5" s="1"/>
  <c r="H120" i="5" l="1"/>
  <c r="C121" i="5" s="1"/>
  <c r="E121" i="5" s="1"/>
  <c r="J120" i="5"/>
  <c r="F121" i="5" l="1"/>
  <c r="G121" i="5" s="1"/>
  <c r="K121" i="5"/>
  <c r="L121" i="5" s="1"/>
  <c r="H121" i="5" l="1"/>
  <c r="C122" i="5" s="1"/>
  <c r="E122" i="5" s="1"/>
  <c r="J121" i="5"/>
  <c r="F122" i="5" l="1"/>
  <c r="G122" i="5" s="1"/>
  <c r="K122" i="5"/>
  <c r="L122" i="5" s="1"/>
  <c r="H122" i="5" l="1"/>
  <c r="C123" i="5" s="1"/>
  <c r="E123" i="5" s="1"/>
  <c r="J122" i="5"/>
  <c r="F123" i="5" l="1"/>
  <c r="G123" i="5" s="1"/>
  <c r="K123" i="5"/>
  <c r="L123" i="5" s="1"/>
  <c r="H123" i="5" l="1"/>
  <c r="C124" i="5" s="1"/>
  <c r="E124" i="5" s="1"/>
  <c r="J123" i="5"/>
  <c r="F124" i="5" l="1"/>
  <c r="G124" i="5" s="1"/>
  <c r="K124" i="5"/>
  <c r="L124" i="5" s="1"/>
  <c r="H124" i="5" l="1"/>
  <c r="C125" i="5" s="1"/>
  <c r="E125" i="5" s="1"/>
  <c r="J124" i="5"/>
  <c r="F125" i="5" l="1"/>
  <c r="G125" i="5" s="1"/>
  <c r="K125" i="5"/>
  <c r="L125" i="5" s="1"/>
  <c r="H125" i="5" l="1"/>
  <c r="C126" i="5" s="1"/>
  <c r="E126" i="5" s="1"/>
  <c r="J125" i="5"/>
  <c r="F126" i="5" l="1"/>
  <c r="G126" i="5" s="1"/>
  <c r="K126" i="5"/>
  <c r="L126" i="5" s="1"/>
  <c r="H126" i="5" l="1"/>
  <c r="C127" i="5" s="1"/>
  <c r="E127" i="5" s="1"/>
  <c r="J126" i="5"/>
  <c r="F127" i="5" l="1"/>
  <c r="G127" i="5" s="1"/>
  <c r="K127" i="5"/>
  <c r="L127" i="5" s="1"/>
  <c r="H127" i="5" l="1"/>
  <c r="C128" i="5" s="1"/>
  <c r="E128" i="5" s="1"/>
  <c r="J127" i="5"/>
  <c r="F128" i="5" l="1"/>
  <c r="G128" i="5" s="1"/>
  <c r="K128" i="5"/>
  <c r="L128" i="5" s="1"/>
  <c r="H128" i="5" l="1"/>
  <c r="C129" i="5" s="1"/>
  <c r="E129" i="5" s="1"/>
  <c r="J128" i="5"/>
  <c r="F129" i="5" l="1"/>
  <c r="G129" i="5" s="1"/>
  <c r="K129" i="5"/>
  <c r="L129" i="5" l="1"/>
  <c r="H129" i="5"/>
  <c r="C130" i="5" s="1"/>
  <c r="E130" i="5" s="1"/>
  <c r="J129" i="5"/>
  <c r="F130" i="5" l="1"/>
  <c r="G130" i="5" s="1"/>
  <c r="K130" i="5"/>
  <c r="L130" i="5" s="1"/>
  <c r="H130" i="5" l="1"/>
  <c r="C131" i="5" s="1"/>
  <c r="E131" i="5" s="1"/>
  <c r="J130" i="5"/>
  <c r="F131" i="5" l="1"/>
  <c r="G131" i="5" s="1"/>
  <c r="K131" i="5"/>
  <c r="L131" i="5" s="1"/>
  <c r="H131" i="5" l="1"/>
  <c r="C132" i="5" s="1"/>
  <c r="E132" i="5" s="1"/>
  <c r="J131" i="5"/>
  <c r="F132" i="5" l="1"/>
  <c r="G132" i="5" s="1"/>
  <c r="K132" i="5"/>
  <c r="L132" i="5" s="1"/>
  <c r="H132" i="5" l="1"/>
  <c r="C133" i="5" s="1"/>
  <c r="E133" i="5" s="1"/>
  <c r="J132" i="5"/>
  <c r="F133" i="5" l="1"/>
  <c r="G133" i="5" s="1"/>
  <c r="K133" i="5"/>
  <c r="L133" i="5" s="1"/>
  <c r="H133" i="5" l="1"/>
  <c r="C134" i="5" s="1"/>
  <c r="E134" i="5" s="1"/>
  <c r="J133" i="5"/>
  <c r="F134" i="5" l="1"/>
  <c r="G134" i="5" s="1"/>
  <c r="K134" i="5"/>
  <c r="L134" i="5" s="1"/>
  <c r="H134" i="5" l="1"/>
  <c r="C135" i="5" s="1"/>
  <c r="E135" i="5" s="1"/>
  <c r="J134" i="5"/>
  <c r="F135" i="5" l="1"/>
  <c r="G135" i="5" s="1"/>
  <c r="K135" i="5"/>
  <c r="L135" i="5" l="1"/>
  <c r="H135" i="5"/>
  <c r="C136" i="5" s="1"/>
  <c r="E136" i="5" s="1"/>
  <c r="J135" i="5"/>
  <c r="F136" i="5" l="1"/>
  <c r="G136" i="5" s="1"/>
  <c r="K136" i="5"/>
  <c r="L136" i="5" s="1"/>
  <c r="H136" i="5" l="1"/>
  <c r="C137" i="5" s="1"/>
  <c r="E137" i="5" s="1"/>
  <c r="J136" i="5"/>
  <c r="F137" i="5" l="1"/>
  <c r="G137" i="5" s="1"/>
  <c r="K137" i="5"/>
  <c r="L137" i="5" s="1"/>
  <c r="J137" i="5" l="1"/>
  <c r="H137" i="5"/>
  <c r="C138" i="5" s="1"/>
  <c r="E138" i="5" s="1"/>
  <c r="F138" i="5" l="1"/>
  <c r="G138" i="5" s="1"/>
  <c r="K138" i="5"/>
  <c r="L138" i="5" l="1"/>
  <c r="H138" i="5"/>
  <c r="C139" i="5" s="1"/>
  <c r="E139" i="5" s="1"/>
  <c r="J138" i="5"/>
  <c r="F139" i="5" l="1"/>
  <c r="G139" i="5" s="1"/>
  <c r="K139" i="5"/>
  <c r="L139" i="5" s="1"/>
  <c r="H139" i="5" l="1"/>
  <c r="C140" i="5" s="1"/>
  <c r="E140" i="5" s="1"/>
  <c r="J139" i="5"/>
  <c r="F140" i="5" l="1"/>
  <c r="G140" i="5" s="1"/>
  <c r="K140" i="5"/>
  <c r="L140" i="5" s="1"/>
  <c r="H140" i="5" l="1"/>
  <c r="C141" i="5" s="1"/>
  <c r="E141" i="5" s="1"/>
  <c r="J140" i="5"/>
  <c r="F141" i="5" l="1"/>
  <c r="G141" i="5" s="1"/>
  <c r="K141" i="5"/>
  <c r="L141" i="5" s="1"/>
  <c r="H141" i="5" l="1"/>
  <c r="C142" i="5" s="1"/>
  <c r="E142" i="5" s="1"/>
  <c r="J141" i="5"/>
  <c r="F142" i="5" l="1"/>
  <c r="G142" i="5" s="1"/>
  <c r="K142" i="5"/>
  <c r="L142" i="5" s="1"/>
  <c r="H142" i="5" l="1"/>
  <c r="C143" i="5" s="1"/>
  <c r="E143" i="5" s="1"/>
  <c r="J142" i="5"/>
  <c r="F143" i="5" l="1"/>
  <c r="G143" i="5" s="1"/>
  <c r="K143" i="5"/>
  <c r="L143" i="5" s="1"/>
  <c r="H143" i="5" l="1"/>
  <c r="C144" i="5" s="1"/>
  <c r="E144" i="5" s="1"/>
  <c r="J143" i="5"/>
  <c r="F144" i="5" l="1"/>
  <c r="G144" i="5" s="1"/>
  <c r="K144" i="5"/>
  <c r="L144" i="5" s="1"/>
  <c r="H144" i="5" l="1"/>
  <c r="C145" i="5" s="1"/>
  <c r="E145" i="5" s="1"/>
  <c r="J144" i="5"/>
  <c r="F145" i="5" l="1"/>
  <c r="G145" i="5" s="1"/>
  <c r="K145" i="5"/>
  <c r="L145" i="5" s="1"/>
  <c r="H145" i="5" l="1"/>
  <c r="C146" i="5" s="1"/>
  <c r="E146" i="5" s="1"/>
  <c r="J145" i="5"/>
  <c r="F146" i="5" l="1"/>
  <c r="G146" i="5" s="1"/>
  <c r="K146" i="5"/>
  <c r="L146" i="5" s="1"/>
  <c r="H146" i="5" l="1"/>
  <c r="C147" i="5" s="1"/>
  <c r="E147" i="5" s="1"/>
  <c r="J146" i="5"/>
  <c r="F147" i="5" l="1"/>
  <c r="G147" i="5" s="1"/>
  <c r="K147" i="5"/>
  <c r="L147" i="5" s="1"/>
  <c r="H147" i="5" l="1"/>
  <c r="C148" i="5" s="1"/>
  <c r="E148" i="5" s="1"/>
  <c r="J147" i="5"/>
  <c r="F148" i="5" l="1"/>
  <c r="G148" i="5" s="1"/>
  <c r="K148" i="5"/>
  <c r="L148" i="5" s="1"/>
  <c r="H148" i="5" l="1"/>
  <c r="C149" i="5" s="1"/>
  <c r="E149" i="5" s="1"/>
  <c r="J148" i="5"/>
  <c r="F149" i="5" l="1"/>
  <c r="G149" i="5" s="1"/>
  <c r="K149" i="5"/>
  <c r="L149" i="5" s="1"/>
  <c r="J149" i="5" l="1"/>
  <c r="H149" i="5"/>
  <c r="C150" i="5" s="1"/>
  <c r="E150" i="5" s="1"/>
  <c r="F150" i="5" l="1"/>
  <c r="G150" i="5" s="1"/>
  <c r="K150" i="5"/>
  <c r="L150" i="5" s="1"/>
  <c r="J150" i="5" l="1"/>
  <c r="H150" i="5"/>
  <c r="C151" i="5" s="1"/>
  <c r="E151" i="5" s="1"/>
  <c r="F151" i="5" l="1"/>
  <c r="G151" i="5" s="1"/>
  <c r="K151" i="5"/>
  <c r="L151" i="5" s="1"/>
  <c r="J151" i="5" l="1"/>
  <c r="H151" i="5"/>
  <c r="C152" i="5" s="1"/>
  <c r="E152" i="5" s="1"/>
  <c r="F152" i="5" l="1"/>
  <c r="G152" i="5" s="1"/>
  <c r="K152" i="5"/>
  <c r="L152" i="5" l="1"/>
  <c r="J152" i="5"/>
  <c r="H152" i="5"/>
  <c r="C153" i="5" s="1"/>
  <c r="E153" i="5" s="1"/>
  <c r="F153" i="5" l="1"/>
  <c r="G153" i="5" s="1"/>
  <c r="K153" i="5"/>
  <c r="L153" i="5" s="1"/>
  <c r="H153" i="5" l="1"/>
  <c r="C154" i="5" s="1"/>
  <c r="E154" i="5" s="1"/>
  <c r="J153" i="5"/>
  <c r="F154" i="5" l="1"/>
  <c r="G154" i="5" s="1"/>
  <c r="K154" i="5"/>
  <c r="L154" i="5" l="1"/>
  <c r="H154" i="5"/>
  <c r="J15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4A7CFF-56CE-41D1-897F-22BFCB4DD5F0}" keepAlive="1" name="Zapytanie — deszcz" description="Połączenie z zapytaniem „deszcz” w skoroszycie." type="5" refreshedVersion="8" background="1" saveData="1">
    <dbPr connection="Provider=Microsoft.Mashup.OleDb.1;Data Source=$Workbook$;Location=deszcz;Extended Properties=&quot;&quot;" command="SELECT * FROM [deszcz]"/>
  </connection>
  <connection id="2" xr16:uid="{2E1B257F-7CC4-4246-9F84-2534A4CCE4D7}" keepAlive="1" name="Zapytanie — deszcz (2)" description="Połączenie z zapytaniem „deszcz (2)” w skoroszycie." type="5" refreshedVersion="8" background="1" saveData="1">
    <dbPr connection="Provider=Microsoft.Mashup.OleDb.1;Data Source=$Workbook$;Location=&quot;deszcz (2)&quot;;Extended Properties=&quot;&quot;" command="SELECT * FROM [deszcz (2)]"/>
  </connection>
  <connection id="3" xr16:uid="{6B606D36-6811-4EE3-8FD4-2D2FC29F1D1F}" keepAlive="1" name="Zapytanie — deszcz (3)" description="Połączenie z zapytaniem „deszcz (3)” w skoroszycie." type="5" refreshedVersion="8" background="1" saveData="1">
    <dbPr connection="Provider=Microsoft.Mashup.OleDb.1;Data Source=$Workbook$;Location=&quot;deszcz (3)&quot;;Extended Properties=&quot;&quot;" command="SELECT * FROM [deszcz (3)]"/>
  </connection>
  <connection id="4" xr16:uid="{FD61C2AB-F742-4C59-ABC2-2610A36F74D0}" keepAlive="1" name="Zapytanie — deszcz (4)" description="Połączenie z zapytaniem „deszcz (4)” w skoroszycie." type="5" refreshedVersion="8" background="1" saveData="1">
    <dbPr connection="Provider=Microsoft.Mashup.OleDb.1;Data Source=$Workbook$;Location=&quot;deszcz (4)&quot;;Extended Properties=&quot;&quot;" command="SELECT * FROM [deszcz (4)]"/>
  </connection>
  <connection id="5" xr16:uid="{10C9DDF4-59D9-4A25-8179-248594BBF53D}" keepAlive="1" name="Zapytanie — deszcz (5)" description="Połączenie z zapytaniem „deszcz (5)” w skoroszycie." type="5" refreshedVersion="8" background="1" saveData="1">
    <dbPr connection="Provider=Microsoft.Mashup.OleDb.1;Data Source=$Workbook$;Location=&quot;deszcz (5)&quot;;Extended Properties=&quot;&quot;" command="SELECT * FROM [deszcz (5)]"/>
  </connection>
</connections>
</file>

<file path=xl/sharedStrings.xml><?xml version="1.0" encoding="utf-8"?>
<sst xmlns="http://schemas.openxmlformats.org/spreadsheetml/2006/main" count="99" uniqueCount="36">
  <si>
    <t>data</t>
  </si>
  <si>
    <t xml:space="preserve">opady </t>
  </si>
  <si>
    <t>Stan zbiornika przed</t>
  </si>
  <si>
    <t>Podlanie</t>
  </si>
  <si>
    <t>Kolumna1</t>
  </si>
  <si>
    <t>Stan zbiornika po podlaniu</t>
  </si>
  <si>
    <t>Stan zbiornika po</t>
  </si>
  <si>
    <t>Dolanie</t>
  </si>
  <si>
    <t>Dzień</t>
  </si>
  <si>
    <t>Stan po pogodzie</t>
  </si>
  <si>
    <t>Pojemność zbiornika</t>
  </si>
  <si>
    <t>Ile dolewna</t>
  </si>
  <si>
    <t>Ilość działek</t>
  </si>
  <si>
    <t>Ile wody</t>
  </si>
  <si>
    <t>Powierzchnia</t>
  </si>
  <si>
    <t>Deszczówka</t>
  </si>
  <si>
    <t>Ile dolano</t>
  </si>
  <si>
    <t>Kol</t>
  </si>
  <si>
    <t>Ile odlano</t>
  </si>
  <si>
    <t>Dzień2</t>
  </si>
  <si>
    <t>Etykiety wierszy</t>
  </si>
  <si>
    <t>Suma końcowa</t>
  </si>
  <si>
    <t>May</t>
  </si>
  <si>
    <t>Jun</t>
  </si>
  <si>
    <t>Jul</t>
  </si>
  <si>
    <t>Aug</t>
  </si>
  <si>
    <t>Sep</t>
  </si>
  <si>
    <t>Suma z Ile odlano</t>
  </si>
  <si>
    <t>03-May</t>
  </si>
  <si>
    <t>10-May</t>
  </si>
  <si>
    <t>17-May</t>
  </si>
  <si>
    <t>24-May</t>
  </si>
  <si>
    <t>31-May</t>
  </si>
  <si>
    <t>Suma z Ile dolano</t>
  </si>
  <si>
    <t>Dzien</t>
  </si>
  <si>
    <t>Woda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</si>
</sst>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applyNumberFormat="1" applyFont="1"/>
  </cellXfs>
  <cellStyles count="1">
    <cellStyle name="Normalny" xfId="0" builtinId="0"/>
  </cellStyles>
  <dxfs count="4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'Zadanie 5'!$B$1</c:f>
              <c:strCache>
                <c:ptCount val="1"/>
                <c:pt idx="0">
                  <c:v>Woda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'Zadanie 5'!$A$2:$A$6</c:f>
              <c:strCache>
                <c:ptCount val="5"/>
                <c:pt idx="0">
                  <c:v>03-May</c:v>
                </c:pt>
                <c:pt idx="1">
                  <c:v>10-May</c:v>
                </c:pt>
                <c:pt idx="2">
                  <c:v>17-May</c:v>
                </c:pt>
                <c:pt idx="3">
                  <c:v>24-May</c:v>
                </c:pt>
                <c:pt idx="4">
                  <c:v>31-May</c:v>
                </c:pt>
              </c:strCache>
            </c:strRef>
          </c:cat>
          <c:val>
            <c:numRef>
              <c:f>'Zadanie 5'!$B$2:$B$6</c:f>
              <c:numCache>
                <c:formatCode>General</c:formatCode>
                <c:ptCount val="5"/>
                <c:pt idx="0">
                  <c:v>176192.79999999981</c:v>
                </c:pt>
                <c:pt idx="1">
                  <c:v>0</c:v>
                </c:pt>
                <c:pt idx="2">
                  <c:v>109537.68399999989</c:v>
                </c:pt>
                <c:pt idx="3">
                  <c:v>354117.88408839982</c:v>
                </c:pt>
                <c:pt idx="4">
                  <c:v>500000.00000000023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27-42C5-BC74-A44143A58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9850208"/>
        <c:axId val="509848768"/>
      </c:barChart>
      <c:catAx>
        <c:axId val="50985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48768"/>
        <c:crosses val="autoZero"/>
        <c:auto val="1"/>
        <c:lblAlgn val="ctr"/>
        <c:lblOffset val="100"/>
        <c:noMultiLvlLbl val="0"/>
      </c:catAx>
      <c:valAx>
        <c:axId val="50984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85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464343</xdr:colOff>
      <xdr:row>6</xdr:row>
      <xdr:rowOff>138112</xdr:rowOff>
    </xdr:from>
    <xdr:to>
      <xdr:col>13</xdr:col>
      <xdr:colOff>502443</xdr:colOff>
      <xdr:row>21</xdr:row>
      <xdr:rowOff>166687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3D0CA11-E735-0881-FFEE-C6B4264858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ek Jarz" refreshedDate="45748.326664930559" createdVersion="8" refreshedVersion="8" minRefreshableVersion="3" recordCount="153" xr:uid="{E9B231EF-AAD9-42C2-BEF6-EB8173D7D5EF}">
  <cacheSource type="worksheet">
    <worksheetSource name="deszcz6"/>
  </cacheSource>
  <cacheFields count="15">
    <cacheField name="data" numFmtId="14">
      <sharedItems containsSemiMixedTypes="0" containsNonDate="0" containsDate="1" containsString="0" minDate="2014-05-01T00:00:00" maxDate="2014-10-01T00:00:00" count="153">
        <d v="2014-05-01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6T00:00:00"/>
        <d v="2014-05-17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6T00:00:00"/>
        <d v="2014-05-27T00:00:00"/>
        <d v="2014-05-28T00:00:00"/>
        <d v="2014-05-29T00:00:00"/>
        <d v="2014-05-30T00:00:00"/>
        <d v="2014-05-31T00:00:00"/>
        <d v="2014-06-01T00:00:00"/>
        <d v="2014-06-02T00:00:00"/>
        <d v="2014-06-03T00:00:00"/>
        <d v="2014-06-04T00:00:00"/>
        <d v="2014-06-05T00:00:00"/>
        <d v="2014-06-06T00:00:00"/>
        <d v="2014-06-07T00:00:00"/>
        <d v="2014-06-08T00:00:00"/>
        <d v="2014-06-09T00:00:00"/>
        <d v="2014-06-10T00:00:00"/>
        <d v="2014-06-11T00:00:00"/>
        <d v="2014-06-12T00:00:00"/>
        <d v="2014-06-13T00:00:00"/>
        <d v="2014-06-14T00:00:00"/>
        <d v="2014-06-15T00:00:00"/>
        <d v="2014-06-16T00:00:00"/>
        <d v="2014-06-17T00:00:00"/>
        <d v="2014-06-18T00:00:00"/>
        <d v="2014-06-19T00:00:00"/>
        <d v="2014-06-20T00:00:00"/>
        <d v="2014-06-21T00:00:00"/>
        <d v="2014-06-22T00:00:00"/>
        <d v="2014-06-23T00:00:00"/>
        <d v="2014-06-24T00:00:00"/>
        <d v="2014-06-25T00:00:00"/>
        <d v="2014-06-26T00:00:00"/>
        <d v="2014-06-27T00:00:00"/>
        <d v="2014-06-28T00:00:00"/>
        <d v="2014-06-29T00:00:00"/>
        <d v="2014-06-30T00:00:00"/>
        <d v="2014-07-01T00:00:00"/>
        <d v="2014-07-02T00:00:00"/>
        <d v="2014-07-03T00:00:00"/>
        <d v="2014-07-04T00:00:00"/>
        <d v="2014-07-05T00:00:00"/>
        <d v="2014-07-06T00:00:00"/>
        <d v="2014-07-07T00:00:00"/>
        <d v="2014-07-08T00:00:00"/>
        <d v="2014-07-09T00:00:00"/>
        <d v="2014-07-10T00:00:00"/>
        <d v="2014-07-11T00:00:00"/>
        <d v="2014-07-12T00:00:00"/>
        <d v="2014-07-13T00:00:00"/>
        <d v="2014-07-14T00:00:00"/>
        <d v="2014-07-15T00:00:00"/>
        <d v="2014-07-16T00:00:00"/>
        <d v="2014-07-17T00:00:00"/>
        <d v="2014-07-18T00:00:00"/>
        <d v="2014-07-19T00:00:00"/>
        <d v="2014-07-20T00:00:00"/>
        <d v="2014-07-21T00:00:00"/>
        <d v="2014-07-22T00:00:00"/>
        <d v="2014-07-23T00:00:00"/>
        <d v="2014-07-24T00:00:00"/>
        <d v="2014-07-25T00:00:00"/>
        <d v="2014-07-26T00:00:00"/>
        <d v="2014-07-27T00:00:00"/>
        <d v="2014-07-28T00:00:00"/>
        <d v="2014-07-29T00:00:00"/>
        <d v="2014-07-30T00:00:00"/>
        <d v="2014-07-31T00:00:00"/>
        <d v="2014-08-01T00:00:00"/>
        <d v="2014-08-02T00:00:00"/>
        <d v="2014-08-03T00:00:00"/>
        <d v="2014-08-04T00:00:00"/>
        <d v="2014-08-05T00:00:00"/>
        <d v="2014-08-06T00:00:00"/>
        <d v="2014-08-07T00:00:00"/>
        <d v="2014-08-08T00:00:00"/>
        <d v="2014-08-09T00:00:00"/>
        <d v="2014-08-10T00:00:00"/>
        <d v="2014-08-11T00:00:00"/>
        <d v="2014-08-12T00:00:00"/>
        <d v="2014-08-13T00:00:00"/>
        <d v="2014-08-14T00:00:00"/>
        <d v="2014-08-15T00:00:00"/>
        <d v="2014-08-16T00:00:00"/>
        <d v="2014-08-17T00:00:00"/>
        <d v="2014-08-18T00:00:00"/>
        <d v="2014-08-19T00:00:00"/>
        <d v="2014-08-20T00:00:00"/>
        <d v="2014-08-21T00:00:00"/>
        <d v="2014-08-22T00:00:00"/>
        <d v="2014-08-23T00:00:00"/>
        <d v="2014-08-24T00:00:00"/>
        <d v="2014-08-25T00:00:00"/>
        <d v="2014-08-26T00:00:00"/>
        <d v="2014-08-27T00:00:00"/>
        <d v="2014-08-28T00:00:00"/>
        <d v="2014-08-29T00:00:00"/>
        <d v="2014-08-30T00:00:00"/>
        <d v="2014-08-31T00:00:00"/>
        <d v="2014-09-01T00:00:00"/>
        <d v="2014-09-02T00:00:00"/>
        <d v="2014-09-03T00:00:00"/>
        <d v="2014-09-04T00:00:00"/>
        <d v="2014-09-05T00:00:00"/>
        <d v="2014-09-06T00:00:00"/>
        <d v="2014-09-07T00:00:00"/>
        <d v="2014-09-08T00:00:00"/>
        <d v="2014-09-09T00:00:00"/>
        <d v="2014-09-10T00:00:00"/>
        <d v="2014-09-11T00:00:00"/>
        <d v="2014-09-12T00:00:00"/>
        <d v="2014-09-13T00:00:00"/>
        <d v="2014-09-14T00:00:00"/>
        <d v="2014-09-15T00:00:00"/>
        <d v="2014-09-16T00:00:00"/>
        <d v="2014-09-17T00:00:00"/>
        <d v="2014-09-18T00:00:00"/>
        <d v="2014-09-19T00:00:00"/>
        <d v="2014-09-20T00:00:00"/>
        <d v="2014-09-21T00:00:00"/>
        <d v="2014-09-22T00:00:00"/>
        <d v="2014-09-23T00:00:00"/>
        <d v="2014-09-24T00:00:00"/>
        <d v="2014-09-25T00:00:00"/>
        <d v="2014-09-26T00:00:00"/>
        <d v="2014-09-27T00:00:00"/>
        <d v="2014-09-28T00:00:00"/>
        <d v="2014-09-29T00:00:00"/>
        <d v="2014-09-30T00:00:00"/>
      </sharedItems>
      <fieldGroup par="14"/>
    </cacheField>
    <cacheField name="opady " numFmtId="0">
      <sharedItems containsSemiMixedTypes="0" containsString="0" containsNumber="1" containsInteger="1" minValue="0" maxValue="1"/>
    </cacheField>
    <cacheField name="Stan zbiornika przed" numFmtId="0">
      <sharedItems containsSemiMixedTypes="0" containsString="0" containsNumber="1" minValue="1303938.2584261356" maxValue="2500000"/>
    </cacheField>
    <cacheField name="Podlanie" numFmtId="0">
      <sharedItems containsSemiMixedTypes="0" containsString="0" containsNumber="1" containsInteger="1" minValue="0" maxValue="100000"/>
    </cacheField>
    <cacheField name="Stan zbiornika po podlaniu" numFmtId="0">
      <sharedItems containsSemiMixedTypes="0" containsString="0" containsNumber="1" minValue="1203938.2584261356" maxValue="2500000"/>
    </cacheField>
    <cacheField name="Stan po pogodzie" numFmtId="0">
      <sharedItems containsSemiMixedTypes="0" containsString="0" containsNumber="1" minValue="1191898.8758418742" maxValue="2500000"/>
    </cacheField>
    <cacheField name="Dolanie" numFmtId="0">
      <sharedItems containsSemiMixedTypes="0" containsString="0" containsNumber="1" minValue="1303938.2584261356" maxValue="2500000"/>
    </cacheField>
    <cacheField name="Stan zbiornika po" numFmtId="0">
      <sharedItems containsSemiMixedTypes="0" containsString="0" containsNumber="1" minValue="1303938.2584261356" maxValue="2500000"/>
    </cacheField>
    <cacheField name="Dzień" numFmtId="0">
      <sharedItems containsSemiMixedTypes="0" containsString="0" containsNumber="1" containsInteger="1" minValue="1" maxValue="7" count="7">
        <n v="4"/>
        <n v="5"/>
        <n v="6"/>
        <n v="7"/>
        <n v="1"/>
        <n v="2"/>
        <n v="3"/>
      </sharedItems>
    </cacheField>
    <cacheField name="Ile dolano" numFmtId="0">
      <sharedItems containsSemiMixedTypes="0" containsString="0" containsNumber="1" minValue="0" maxValue="500000.00000000023"/>
    </cacheField>
    <cacheField name="Kol" numFmtId="0">
      <sharedItems containsSemiMixedTypes="0" containsString="0" containsNumber="1" minValue="1191898.8758418742" maxValue="2575000"/>
    </cacheField>
    <cacheField name="Ile odlano" numFmtId="0">
      <sharedItems containsSemiMixedTypes="0" containsString="0" containsNumber="1" minValue="0" maxValue="75000"/>
    </cacheField>
    <cacheField name="Dzień2" numFmtId="0">
      <sharedItems containsSemiMixedTypes="0" containsString="0" containsNumber="1" containsInteger="1" minValue="1" maxValue="7"/>
    </cacheField>
    <cacheField name="Dni (data)" numFmtId="0" databaseField="0">
      <fieldGroup base="0">
        <rangePr groupBy="days" startDate="2014-05-01T00:00:00" endDate="2014-10-01T00:00:00"/>
        <groupItems count="368">
          <s v="&lt;01/05/2014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/10/2014"/>
        </groupItems>
      </fieldGroup>
    </cacheField>
    <cacheField name="Miesiące (data)" numFmtId="0" databaseField="0">
      <fieldGroup base="0">
        <rangePr groupBy="months" startDate="2014-05-01T00:00:00" endDate="2014-10-01T00:00:00"/>
        <groupItems count="14">
          <s v="&lt;01/05/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10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3">
  <r>
    <x v="0"/>
    <n v="0"/>
    <n v="2500000"/>
    <n v="100000"/>
    <n v="2400000"/>
    <n v="2376000"/>
    <n v="2376000"/>
    <n v="2376000"/>
    <x v="0"/>
    <n v="0"/>
    <n v="2376000"/>
    <n v="0"/>
    <n v="4"/>
  </r>
  <r>
    <x v="1"/>
    <n v="1"/>
    <n v="2376000"/>
    <n v="0"/>
    <n v="2376000"/>
    <n v="2447280"/>
    <n v="2447280"/>
    <n v="2447280"/>
    <x v="1"/>
    <n v="0"/>
    <n v="2447280"/>
    <n v="0"/>
    <n v="5"/>
  </r>
  <r>
    <x v="2"/>
    <n v="0"/>
    <n v="2447280"/>
    <n v="100000"/>
    <n v="2347280"/>
    <n v="2323807.2000000002"/>
    <n v="2500000"/>
    <n v="2500000"/>
    <x v="2"/>
    <n v="176192.79999999981"/>
    <n v="2323807.2000000002"/>
    <n v="0"/>
    <n v="6"/>
  </r>
  <r>
    <x v="3"/>
    <n v="0"/>
    <n v="2500000"/>
    <n v="100000"/>
    <n v="2400000"/>
    <n v="2376000"/>
    <n v="2376000"/>
    <n v="2376000"/>
    <x v="3"/>
    <n v="0"/>
    <n v="2376000"/>
    <n v="0"/>
    <n v="7"/>
  </r>
  <r>
    <x v="4"/>
    <n v="0"/>
    <n v="2376000"/>
    <n v="100000"/>
    <n v="2276000"/>
    <n v="2253240"/>
    <n v="2253240"/>
    <n v="2253240"/>
    <x v="4"/>
    <n v="0"/>
    <n v="2253240"/>
    <n v="0"/>
    <n v="1"/>
  </r>
  <r>
    <x v="5"/>
    <n v="1"/>
    <n v="2253240"/>
    <n v="0"/>
    <n v="2253240"/>
    <n v="2320837.2000000002"/>
    <n v="2320837.2000000002"/>
    <n v="2320837.2000000002"/>
    <x v="5"/>
    <n v="0"/>
    <n v="2320837.2000000002"/>
    <n v="0"/>
    <n v="2"/>
  </r>
  <r>
    <x v="6"/>
    <n v="1"/>
    <n v="2320837.2000000002"/>
    <n v="0"/>
    <n v="2320837.2000000002"/>
    <n v="2390462.3160000001"/>
    <n v="2390462.3160000001"/>
    <n v="2390462.3160000001"/>
    <x v="6"/>
    <n v="0"/>
    <n v="2390462.3160000001"/>
    <n v="0"/>
    <n v="3"/>
  </r>
  <r>
    <x v="7"/>
    <n v="1"/>
    <n v="2390462.3160000001"/>
    <n v="0"/>
    <n v="2390462.3160000001"/>
    <n v="2462176.18548"/>
    <n v="2462176.18548"/>
    <n v="2462176.18548"/>
    <x v="0"/>
    <n v="0"/>
    <n v="2462176.18548"/>
    <n v="0"/>
    <n v="4"/>
  </r>
  <r>
    <x v="8"/>
    <n v="1"/>
    <n v="2462176.18548"/>
    <n v="0"/>
    <n v="2462176.18548"/>
    <n v="2500000"/>
    <n v="2500000"/>
    <n v="2500000"/>
    <x v="1"/>
    <n v="0"/>
    <n v="2536041.4710444002"/>
    <n v="36041.471044400241"/>
    <n v="5"/>
  </r>
  <r>
    <x v="9"/>
    <n v="1"/>
    <n v="2500000"/>
    <n v="0"/>
    <n v="2500000"/>
    <n v="2500000"/>
    <n v="2500000"/>
    <n v="2500000"/>
    <x v="2"/>
    <n v="0"/>
    <n v="2575000"/>
    <n v="75000"/>
    <n v="6"/>
  </r>
  <r>
    <x v="10"/>
    <n v="1"/>
    <n v="2500000"/>
    <n v="0"/>
    <n v="2500000"/>
    <n v="2500000"/>
    <n v="2500000"/>
    <n v="2500000"/>
    <x v="3"/>
    <n v="0"/>
    <n v="2575000"/>
    <n v="75000"/>
    <n v="7"/>
  </r>
  <r>
    <x v="11"/>
    <n v="1"/>
    <n v="2500000"/>
    <n v="0"/>
    <n v="2500000"/>
    <n v="2500000"/>
    <n v="2500000"/>
    <n v="2500000"/>
    <x v="4"/>
    <n v="0"/>
    <n v="2575000"/>
    <n v="75000"/>
    <n v="1"/>
  </r>
  <r>
    <x v="12"/>
    <n v="1"/>
    <n v="2500000"/>
    <n v="0"/>
    <n v="2500000"/>
    <n v="2500000"/>
    <n v="2500000"/>
    <n v="2500000"/>
    <x v="5"/>
    <n v="0"/>
    <n v="2575000"/>
    <n v="75000"/>
    <n v="2"/>
  </r>
  <r>
    <x v="13"/>
    <n v="0"/>
    <n v="2500000"/>
    <n v="100000"/>
    <n v="2400000"/>
    <n v="2376000"/>
    <n v="2376000"/>
    <n v="2376000"/>
    <x v="6"/>
    <n v="0"/>
    <n v="2376000"/>
    <n v="0"/>
    <n v="3"/>
  </r>
  <r>
    <x v="14"/>
    <n v="0"/>
    <n v="2376000"/>
    <n v="100000"/>
    <n v="2276000"/>
    <n v="2253240"/>
    <n v="2253240"/>
    <n v="2253240"/>
    <x v="0"/>
    <n v="0"/>
    <n v="2253240"/>
    <n v="0"/>
    <n v="4"/>
  </r>
  <r>
    <x v="15"/>
    <n v="1"/>
    <n v="2253240"/>
    <n v="0"/>
    <n v="2253240"/>
    <n v="2320837.2000000002"/>
    <n v="2320837.2000000002"/>
    <n v="2320837.2000000002"/>
    <x v="1"/>
    <n v="0"/>
    <n v="2320837.2000000002"/>
    <n v="0"/>
    <n v="5"/>
  </r>
  <r>
    <x v="16"/>
    <n v="1"/>
    <n v="2320837.2000000002"/>
    <n v="0"/>
    <n v="2320837.2000000002"/>
    <n v="2390462.3160000001"/>
    <n v="2500000"/>
    <n v="2500000"/>
    <x v="2"/>
    <n v="109537.68399999989"/>
    <n v="2390462.3160000001"/>
    <n v="0"/>
    <n v="6"/>
  </r>
  <r>
    <x v="17"/>
    <n v="1"/>
    <n v="2500000"/>
    <n v="0"/>
    <n v="2500000"/>
    <n v="2500000"/>
    <n v="2500000"/>
    <n v="2500000"/>
    <x v="3"/>
    <n v="0"/>
    <n v="2575000"/>
    <n v="75000"/>
    <n v="7"/>
  </r>
  <r>
    <x v="18"/>
    <n v="0"/>
    <n v="2500000"/>
    <n v="100000"/>
    <n v="2400000"/>
    <n v="2376000"/>
    <n v="2376000"/>
    <n v="2376000"/>
    <x v="4"/>
    <n v="0"/>
    <n v="2376000"/>
    <n v="0"/>
    <n v="1"/>
  </r>
  <r>
    <x v="19"/>
    <n v="0"/>
    <n v="2376000"/>
    <n v="100000"/>
    <n v="2276000"/>
    <n v="2253240"/>
    <n v="2253240"/>
    <n v="2253240"/>
    <x v="5"/>
    <n v="0"/>
    <n v="2253240"/>
    <n v="0"/>
    <n v="2"/>
  </r>
  <r>
    <x v="20"/>
    <n v="1"/>
    <n v="2253240"/>
    <n v="0"/>
    <n v="2253240"/>
    <n v="2320837.2000000002"/>
    <n v="2320837.2000000002"/>
    <n v="2320837.2000000002"/>
    <x v="6"/>
    <n v="0"/>
    <n v="2320837.2000000002"/>
    <n v="0"/>
    <n v="3"/>
  </r>
  <r>
    <x v="21"/>
    <n v="1"/>
    <n v="2320837.2000000002"/>
    <n v="0"/>
    <n v="2320837.2000000002"/>
    <n v="2390462.3160000001"/>
    <n v="2390462.3160000001"/>
    <n v="2390462.3160000001"/>
    <x v="0"/>
    <n v="0"/>
    <n v="2390462.3160000001"/>
    <n v="0"/>
    <n v="4"/>
  </r>
  <r>
    <x v="22"/>
    <n v="0"/>
    <n v="2390462.3160000001"/>
    <n v="100000"/>
    <n v="2290462.3160000001"/>
    <n v="2267557.6928400001"/>
    <n v="2267557.6928400001"/>
    <n v="2267557.6928400001"/>
    <x v="1"/>
    <n v="0"/>
    <n v="2267557.6928400001"/>
    <n v="0"/>
    <n v="5"/>
  </r>
  <r>
    <x v="23"/>
    <n v="0"/>
    <n v="2267557.6928400001"/>
    <n v="100000"/>
    <n v="2167557.6928400001"/>
    <n v="2145882.1159116002"/>
    <n v="2500000"/>
    <n v="2500000"/>
    <x v="2"/>
    <n v="354117.88408839982"/>
    <n v="2145882.1159116002"/>
    <n v="0"/>
    <n v="6"/>
  </r>
  <r>
    <x v="24"/>
    <n v="0"/>
    <n v="2500000"/>
    <n v="100000"/>
    <n v="2400000"/>
    <n v="2376000"/>
    <n v="2376000"/>
    <n v="2376000"/>
    <x v="3"/>
    <n v="0"/>
    <n v="2376000"/>
    <n v="0"/>
    <n v="7"/>
  </r>
  <r>
    <x v="25"/>
    <n v="0"/>
    <n v="2376000"/>
    <n v="100000"/>
    <n v="2276000"/>
    <n v="2253240"/>
    <n v="2253240"/>
    <n v="2253240"/>
    <x v="4"/>
    <n v="0"/>
    <n v="2253240"/>
    <n v="0"/>
    <n v="1"/>
  </r>
  <r>
    <x v="26"/>
    <n v="0"/>
    <n v="2253240"/>
    <n v="100000"/>
    <n v="2153240"/>
    <n v="2131707.6"/>
    <n v="2131707.6"/>
    <n v="2131707.6"/>
    <x v="5"/>
    <n v="0"/>
    <n v="2131707.6"/>
    <n v="0"/>
    <n v="2"/>
  </r>
  <r>
    <x v="27"/>
    <n v="1"/>
    <n v="2131707.6"/>
    <n v="0"/>
    <n v="2131707.6"/>
    <n v="2195658.8280000002"/>
    <n v="2195658.8280000002"/>
    <n v="2195658.8280000002"/>
    <x v="6"/>
    <n v="0"/>
    <n v="2195658.8280000002"/>
    <n v="0"/>
    <n v="3"/>
  </r>
  <r>
    <x v="28"/>
    <n v="0"/>
    <n v="2195658.8280000002"/>
    <n v="100000"/>
    <n v="2095658.8280000002"/>
    <n v="2074702.2397200002"/>
    <n v="2074702.2397200002"/>
    <n v="2074702.2397200002"/>
    <x v="0"/>
    <n v="0"/>
    <n v="2074702.2397200002"/>
    <n v="0"/>
    <n v="4"/>
  </r>
  <r>
    <x v="29"/>
    <n v="0"/>
    <n v="2074702.2397200002"/>
    <n v="100000"/>
    <n v="1974702.2397200002"/>
    <n v="1954955.2173228001"/>
    <n v="1954955.2173228001"/>
    <n v="1954955.2173228001"/>
    <x v="1"/>
    <n v="0"/>
    <n v="1954955.2173228001"/>
    <n v="0"/>
    <n v="5"/>
  </r>
  <r>
    <x v="30"/>
    <n v="0"/>
    <n v="1954955.2173228001"/>
    <n v="100000"/>
    <n v="1854955.2173228001"/>
    <n v="1836405.6651495721"/>
    <n v="2336405.6651495723"/>
    <n v="2336405.6651495723"/>
    <x v="2"/>
    <n v="500000.00000000023"/>
    <n v="1836405.6651495721"/>
    <n v="0"/>
    <n v="6"/>
  </r>
  <r>
    <x v="31"/>
    <n v="0"/>
    <n v="2336405.6651495723"/>
    <n v="100000"/>
    <n v="2236405.6651495723"/>
    <n v="2214041.6084980764"/>
    <n v="2214041.6084980764"/>
    <n v="2214041.6084980764"/>
    <x v="3"/>
    <n v="0"/>
    <n v="2214041.6084980764"/>
    <n v="0"/>
    <n v="7"/>
  </r>
  <r>
    <x v="32"/>
    <n v="0"/>
    <n v="2214041.6084980764"/>
    <n v="100000"/>
    <n v="2114041.6084980764"/>
    <n v="2092901.1924130956"/>
    <n v="2092901.1924130956"/>
    <n v="2092901.1924130956"/>
    <x v="4"/>
    <n v="0"/>
    <n v="2092901.1924130956"/>
    <n v="0"/>
    <n v="1"/>
  </r>
  <r>
    <x v="33"/>
    <n v="0"/>
    <n v="2092901.1924130956"/>
    <n v="100000"/>
    <n v="1992901.1924130956"/>
    <n v="1972972.1804889645"/>
    <n v="1972972.1804889645"/>
    <n v="1972972.1804889645"/>
    <x v="5"/>
    <n v="0"/>
    <n v="1972972.1804889645"/>
    <n v="0"/>
    <n v="2"/>
  </r>
  <r>
    <x v="34"/>
    <n v="1"/>
    <n v="1972972.1804889645"/>
    <n v="0"/>
    <n v="1972972.1804889645"/>
    <n v="2032161.3459036336"/>
    <n v="2032161.3459036336"/>
    <n v="2032161.3459036336"/>
    <x v="6"/>
    <n v="0"/>
    <n v="2032161.3459036336"/>
    <n v="0"/>
    <n v="3"/>
  </r>
  <r>
    <x v="35"/>
    <n v="1"/>
    <n v="2032161.3459036336"/>
    <n v="0"/>
    <n v="2032161.3459036336"/>
    <n v="2093126.1862807428"/>
    <n v="2093126.1862807428"/>
    <n v="2093126.1862807428"/>
    <x v="0"/>
    <n v="0"/>
    <n v="2093126.1862807428"/>
    <n v="0"/>
    <n v="4"/>
  </r>
  <r>
    <x v="36"/>
    <n v="1"/>
    <n v="2093126.1862807428"/>
    <n v="0"/>
    <n v="2093126.1862807428"/>
    <n v="2155919.9718691651"/>
    <n v="2155919.9718691651"/>
    <n v="2155919.9718691651"/>
    <x v="1"/>
    <n v="0"/>
    <n v="2155919.9718691651"/>
    <n v="0"/>
    <n v="5"/>
  </r>
  <r>
    <x v="37"/>
    <n v="1"/>
    <n v="2155919.9718691651"/>
    <n v="0"/>
    <n v="2155919.9718691651"/>
    <n v="2220597.5710252402"/>
    <n v="2500000"/>
    <n v="2500000"/>
    <x v="2"/>
    <n v="279402.42897475976"/>
    <n v="2220597.5710252402"/>
    <n v="0"/>
    <n v="6"/>
  </r>
  <r>
    <x v="38"/>
    <n v="1"/>
    <n v="2500000"/>
    <n v="0"/>
    <n v="2500000"/>
    <n v="2500000"/>
    <n v="2500000"/>
    <n v="2500000"/>
    <x v="3"/>
    <n v="0"/>
    <n v="2575000"/>
    <n v="75000"/>
    <n v="7"/>
  </r>
  <r>
    <x v="39"/>
    <n v="1"/>
    <n v="2500000"/>
    <n v="0"/>
    <n v="2500000"/>
    <n v="2500000"/>
    <n v="2500000"/>
    <n v="2500000"/>
    <x v="4"/>
    <n v="0"/>
    <n v="2575000"/>
    <n v="75000"/>
    <n v="1"/>
  </r>
  <r>
    <x v="40"/>
    <n v="1"/>
    <n v="2500000"/>
    <n v="0"/>
    <n v="2500000"/>
    <n v="2500000"/>
    <n v="2500000"/>
    <n v="2500000"/>
    <x v="5"/>
    <n v="0"/>
    <n v="2575000"/>
    <n v="75000"/>
    <n v="2"/>
  </r>
  <r>
    <x v="41"/>
    <n v="1"/>
    <n v="2500000"/>
    <n v="0"/>
    <n v="2500000"/>
    <n v="2500000"/>
    <n v="2500000"/>
    <n v="2500000"/>
    <x v="6"/>
    <n v="0"/>
    <n v="2575000"/>
    <n v="75000"/>
    <n v="3"/>
  </r>
  <r>
    <x v="42"/>
    <n v="0"/>
    <n v="2500000"/>
    <n v="100000"/>
    <n v="2400000"/>
    <n v="2376000"/>
    <n v="2376000"/>
    <n v="2376000"/>
    <x v="0"/>
    <n v="0"/>
    <n v="2376000"/>
    <n v="0"/>
    <n v="4"/>
  </r>
  <r>
    <x v="43"/>
    <n v="0"/>
    <n v="2376000"/>
    <n v="100000"/>
    <n v="2276000"/>
    <n v="2253240"/>
    <n v="2253240"/>
    <n v="2253240"/>
    <x v="1"/>
    <n v="0"/>
    <n v="2253240"/>
    <n v="0"/>
    <n v="5"/>
  </r>
  <r>
    <x v="44"/>
    <n v="0"/>
    <n v="2253240"/>
    <n v="100000"/>
    <n v="2153240"/>
    <n v="2131707.6"/>
    <n v="2500000"/>
    <n v="2500000"/>
    <x v="2"/>
    <n v="368292.39999999991"/>
    <n v="2131707.6"/>
    <n v="0"/>
    <n v="6"/>
  </r>
  <r>
    <x v="45"/>
    <n v="0"/>
    <n v="2500000"/>
    <n v="100000"/>
    <n v="2400000"/>
    <n v="2376000"/>
    <n v="2376000"/>
    <n v="2376000"/>
    <x v="3"/>
    <n v="0"/>
    <n v="2376000"/>
    <n v="0"/>
    <n v="7"/>
  </r>
  <r>
    <x v="46"/>
    <n v="1"/>
    <n v="2376000"/>
    <n v="0"/>
    <n v="2376000"/>
    <n v="2447280"/>
    <n v="2447280"/>
    <n v="2447280"/>
    <x v="4"/>
    <n v="0"/>
    <n v="2447280"/>
    <n v="0"/>
    <n v="1"/>
  </r>
  <r>
    <x v="47"/>
    <n v="0"/>
    <n v="2447280"/>
    <n v="100000"/>
    <n v="2347280"/>
    <n v="2323807.2000000002"/>
    <n v="2323807.2000000002"/>
    <n v="2323807.2000000002"/>
    <x v="5"/>
    <n v="0"/>
    <n v="2323807.2000000002"/>
    <n v="0"/>
    <n v="2"/>
  </r>
  <r>
    <x v="48"/>
    <n v="0"/>
    <n v="2323807.2000000002"/>
    <n v="100000"/>
    <n v="2223807.2000000002"/>
    <n v="2201569.128"/>
    <n v="2201569.128"/>
    <n v="2201569.128"/>
    <x v="6"/>
    <n v="0"/>
    <n v="2201569.128"/>
    <n v="0"/>
    <n v="3"/>
  </r>
  <r>
    <x v="49"/>
    <n v="0"/>
    <n v="2201569.128"/>
    <n v="100000"/>
    <n v="2101569.128"/>
    <n v="2080553.4367200001"/>
    <n v="2080553.4367200001"/>
    <n v="2080553.4367200001"/>
    <x v="0"/>
    <n v="0"/>
    <n v="2080553.4367200001"/>
    <n v="0"/>
    <n v="4"/>
  </r>
  <r>
    <x v="50"/>
    <n v="0"/>
    <n v="2080553.4367200001"/>
    <n v="100000"/>
    <n v="1980553.4367200001"/>
    <n v="1960747.9023528001"/>
    <n v="1960747.9023528001"/>
    <n v="1960747.9023528001"/>
    <x v="1"/>
    <n v="0"/>
    <n v="1960747.9023528001"/>
    <n v="0"/>
    <n v="5"/>
  </r>
  <r>
    <x v="51"/>
    <n v="0"/>
    <n v="1960747.9023528001"/>
    <n v="100000"/>
    <n v="1860747.9023528001"/>
    <n v="1842140.4233292721"/>
    <n v="2342140.4233292723"/>
    <n v="2342140.4233292723"/>
    <x v="2"/>
    <n v="500000.00000000023"/>
    <n v="1842140.4233292721"/>
    <n v="0"/>
    <n v="6"/>
  </r>
  <r>
    <x v="52"/>
    <n v="0"/>
    <n v="2342140.4233292723"/>
    <n v="100000"/>
    <n v="2242140.4233292723"/>
    <n v="2219719.0190959796"/>
    <n v="2219719.0190959796"/>
    <n v="2219719.0190959796"/>
    <x v="3"/>
    <n v="0"/>
    <n v="2219719.0190959796"/>
    <n v="0"/>
    <n v="7"/>
  </r>
  <r>
    <x v="53"/>
    <n v="0"/>
    <n v="2219719.0190959796"/>
    <n v="100000"/>
    <n v="2119719.0190959796"/>
    <n v="2098521.8289050199"/>
    <n v="2098521.8289050199"/>
    <n v="2098521.8289050199"/>
    <x v="4"/>
    <n v="0"/>
    <n v="2098521.8289050199"/>
    <n v="0"/>
    <n v="1"/>
  </r>
  <r>
    <x v="54"/>
    <n v="0"/>
    <n v="2098521.8289050199"/>
    <n v="100000"/>
    <n v="1998521.8289050199"/>
    <n v="1978536.6106159696"/>
    <n v="1978536.6106159696"/>
    <n v="1978536.6106159696"/>
    <x v="5"/>
    <n v="0"/>
    <n v="1978536.6106159696"/>
    <n v="0"/>
    <n v="2"/>
  </r>
  <r>
    <x v="55"/>
    <n v="0"/>
    <n v="1978536.6106159696"/>
    <n v="100000"/>
    <n v="1878536.6106159696"/>
    <n v="1859751.2445098099"/>
    <n v="1859751.2445098099"/>
    <n v="1859751.2445098099"/>
    <x v="6"/>
    <n v="0"/>
    <n v="1859751.2445098099"/>
    <n v="0"/>
    <n v="3"/>
  </r>
  <r>
    <x v="56"/>
    <n v="1"/>
    <n v="1859751.2445098099"/>
    <n v="0"/>
    <n v="1859751.2445098099"/>
    <n v="1915543.7818451042"/>
    <n v="1915543.7818451042"/>
    <n v="1915543.7818451042"/>
    <x v="0"/>
    <n v="0"/>
    <n v="1915543.7818451042"/>
    <n v="0"/>
    <n v="4"/>
  </r>
  <r>
    <x v="57"/>
    <n v="0"/>
    <n v="1915543.7818451042"/>
    <n v="100000"/>
    <n v="1815543.7818451042"/>
    <n v="1797388.3440266531"/>
    <n v="1797388.3440266531"/>
    <n v="1797388.3440266531"/>
    <x v="1"/>
    <n v="0"/>
    <n v="1797388.3440266531"/>
    <n v="0"/>
    <n v="5"/>
  </r>
  <r>
    <x v="58"/>
    <n v="1"/>
    <n v="1797388.3440266531"/>
    <n v="0"/>
    <n v="1797388.3440266531"/>
    <n v="1851309.9943474527"/>
    <n v="2351309.9943474527"/>
    <n v="2351309.9943474527"/>
    <x v="2"/>
    <n v="500000"/>
    <n v="1851309.9943474527"/>
    <n v="0"/>
    <n v="6"/>
  </r>
  <r>
    <x v="59"/>
    <n v="0"/>
    <n v="2351309.9943474527"/>
    <n v="100000"/>
    <n v="2251309.9943474527"/>
    <n v="2228796.8944039783"/>
    <n v="2228796.8944039783"/>
    <n v="2228796.8944039783"/>
    <x v="3"/>
    <n v="0"/>
    <n v="2228796.8944039783"/>
    <n v="0"/>
    <n v="7"/>
  </r>
  <r>
    <x v="60"/>
    <n v="1"/>
    <n v="2228796.8944039783"/>
    <n v="0"/>
    <n v="2228796.8944039783"/>
    <n v="2295660.8012360977"/>
    <n v="2295660.8012360977"/>
    <n v="2295660.8012360977"/>
    <x v="4"/>
    <n v="0"/>
    <n v="2295660.8012360977"/>
    <n v="0"/>
    <n v="1"/>
  </r>
  <r>
    <x v="61"/>
    <n v="0"/>
    <n v="2295660.8012360977"/>
    <n v="100000"/>
    <n v="2195660.8012360977"/>
    <n v="2173704.1932237367"/>
    <n v="2173704.1932237367"/>
    <n v="2173704.1932237367"/>
    <x v="5"/>
    <n v="0"/>
    <n v="2173704.1932237367"/>
    <n v="0"/>
    <n v="2"/>
  </r>
  <r>
    <x v="62"/>
    <n v="0"/>
    <n v="2173704.1932237367"/>
    <n v="100000"/>
    <n v="2073704.1932237367"/>
    <n v="2052967.1512914994"/>
    <n v="2052967.1512914994"/>
    <n v="2052967.1512914994"/>
    <x v="6"/>
    <n v="0"/>
    <n v="2052967.1512914994"/>
    <n v="0"/>
    <n v="3"/>
  </r>
  <r>
    <x v="63"/>
    <n v="0"/>
    <n v="2052967.1512914994"/>
    <n v="100000"/>
    <n v="1952967.1512914994"/>
    <n v="1933437.4797785843"/>
    <n v="1933437.4797785843"/>
    <n v="1933437.4797785843"/>
    <x v="0"/>
    <n v="0"/>
    <n v="1933437.4797785843"/>
    <n v="0"/>
    <n v="4"/>
  </r>
  <r>
    <x v="64"/>
    <n v="0"/>
    <n v="1933437.4797785843"/>
    <n v="100000"/>
    <n v="1833437.4797785843"/>
    <n v="1815103.1049807984"/>
    <n v="1815103.1049807984"/>
    <n v="1815103.1049807984"/>
    <x v="1"/>
    <n v="0"/>
    <n v="1815103.1049807984"/>
    <n v="0"/>
    <n v="5"/>
  </r>
  <r>
    <x v="65"/>
    <n v="0"/>
    <n v="1815103.1049807984"/>
    <n v="100000"/>
    <n v="1715103.1049807984"/>
    <n v="1697952.0739309904"/>
    <n v="2197952.0739309904"/>
    <n v="2197952.0739309904"/>
    <x v="2"/>
    <n v="500000"/>
    <n v="1697952.0739309904"/>
    <n v="0"/>
    <n v="6"/>
  </r>
  <r>
    <x v="66"/>
    <n v="0"/>
    <n v="2197952.0739309904"/>
    <n v="100000"/>
    <n v="2097952.0739309904"/>
    <n v="2076972.5531916805"/>
    <n v="2076972.5531916805"/>
    <n v="2076972.5531916805"/>
    <x v="3"/>
    <n v="0"/>
    <n v="2076972.5531916805"/>
    <n v="0"/>
    <n v="7"/>
  </r>
  <r>
    <x v="67"/>
    <n v="0"/>
    <n v="2076972.5531916805"/>
    <n v="100000"/>
    <n v="1976972.5531916805"/>
    <n v="1957202.8276597636"/>
    <n v="1957202.8276597636"/>
    <n v="1957202.8276597636"/>
    <x v="4"/>
    <n v="0"/>
    <n v="1957202.8276597636"/>
    <n v="0"/>
    <n v="1"/>
  </r>
  <r>
    <x v="68"/>
    <n v="1"/>
    <n v="1957202.8276597636"/>
    <n v="0"/>
    <n v="1957202.8276597636"/>
    <n v="2015918.9124895565"/>
    <n v="2015918.9124895565"/>
    <n v="2015918.9124895565"/>
    <x v="5"/>
    <n v="0"/>
    <n v="2015918.9124895565"/>
    <n v="0"/>
    <n v="2"/>
  </r>
  <r>
    <x v="69"/>
    <n v="1"/>
    <n v="2015918.9124895565"/>
    <n v="0"/>
    <n v="2015918.9124895565"/>
    <n v="2076396.4798642432"/>
    <n v="2076396.4798642432"/>
    <n v="2076396.4798642432"/>
    <x v="6"/>
    <n v="0"/>
    <n v="2076396.4798642432"/>
    <n v="0"/>
    <n v="3"/>
  </r>
  <r>
    <x v="70"/>
    <n v="1"/>
    <n v="2076396.4798642432"/>
    <n v="0"/>
    <n v="2076396.4798642432"/>
    <n v="2138688.3742601704"/>
    <n v="2138688.3742601704"/>
    <n v="2138688.3742601704"/>
    <x v="0"/>
    <n v="0"/>
    <n v="2138688.3742601704"/>
    <n v="0"/>
    <n v="4"/>
  </r>
  <r>
    <x v="71"/>
    <n v="1"/>
    <n v="2138688.3742601704"/>
    <n v="0"/>
    <n v="2138688.3742601704"/>
    <n v="2202849.0254879757"/>
    <n v="2202849.0254879757"/>
    <n v="2202849.0254879757"/>
    <x v="1"/>
    <n v="0"/>
    <n v="2202849.0254879757"/>
    <n v="0"/>
    <n v="5"/>
  </r>
  <r>
    <x v="72"/>
    <n v="1"/>
    <n v="2202849.0254879757"/>
    <n v="0"/>
    <n v="2202849.0254879757"/>
    <n v="2268934.496252615"/>
    <n v="2500000"/>
    <n v="2500000"/>
    <x v="2"/>
    <n v="231065.503747385"/>
    <n v="2268934.496252615"/>
    <n v="0"/>
    <n v="6"/>
  </r>
  <r>
    <x v="73"/>
    <n v="0"/>
    <n v="2500000"/>
    <n v="100000"/>
    <n v="2400000"/>
    <n v="2376000"/>
    <n v="2376000"/>
    <n v="2376000"/>
    <x v="3"/>
    <n v="0"/>
    <n v="2376000"/>
    <n v="0"/>
    <n v="7"/>
  </r>
  <r>
    <x v="74"/>
    <n v="0"/>
    <n v="2376000"/>
    <n v="100000"/>
    <n v="2276000"/>
    <n v="2253240"/>
    <n v="2253240"/>
    <n v="2253240"/>
    <x v="4"/>
    <n v="0"/>
    <n v="2253240"/>
    <n v="0"/>
    <n v="1"/>
  </r>
  <r>
    <x v="75"/>
    <n v="0"/>
    <n v="2253240"/>
    <n v="100000"/>
    <n v="2153240"/>
    <n v="2131707.6"/>
    <n v="2131707.6"/>
    <n v="2131707.6"/>
    <x v="5"/>
    <n v="0"/>
    <n v="2131707.6"/>
    <n v="0"/>
    <n v="2"/>
  </r>
  <r>
    <x v="76"/>
    <n v="1"/>
    <n v="2131707.6"/>
    <n v="0"/>
    <n v="2131707.6"/>
    <n v="2195658.8280000002"/>
    <n v="2195658.8280000002"/>
    <n v="2195658.8280000002"/>
    <x v="6"/>
    <n v="0"/>
    <n v="2195658.8280000002"/>
    <n v="0"/>
    <n v="3"/>
  </r>
  <r>
    <x v="77"/>
    <n v="1"/>
    <n v="2195658.8280000002"/>
    <n v="0"/>
    <n v="2195658.8280000002"/>
    <n v="2261528.5928400001"/>
    <n v="2261528.5928400001"/>
    <n v="2261528.5928400001"/>
    <x v="0"/>
    <n v="0"/>
    <n v="2261528.5928400001"/>
    <n v="0"/>
    <n v="4"/>
  </r>
  <r>
    <x v="78"/>
    <n v="1"/>
    <n v="2261528.5928400001"/>
    <n v="0"/>
    <n v="2261528.5928400001"/>
    <n v="2329374.4506252003"/>
    <n v="2329374.4506252003"/>
    <n v="2329374.4506252003"/>
    <x v="1"/>
    <n v="0"/>
    <n v="2329374.4506252003"/>
    <n v="0"/>
    <n v="5"/>
  </r>
  <r>
    <x v="79"/>
    <n v="1"/>
    <n v="2329374.4506252003"/>
    <n v="0"/>
    <n v="2329374.4506252003"/>
    <n v="2399255.6841439563"/>
    <n v="2500000"/>
    <n v="2500000"/>
    <x v="2"/>
    <n v="100744.31585604372"/>
    <n v="2399255.6841439563"/>
    <n v="0"/>
    <n v="6"/>
  </r>
  <r>
    <x v="80"/>
    <n v="1"/>
    <n v="2500000"/>
    <n v="0"/>
    <n v="2500000"/>
    <n v="2500000"/>
    <n v="2500000"/>
    <n v="2500000"/>
    <x v="3"/>
    <n v="0"/>
    <n v="2575000"/>
    <n v="75000"/>
    <n v="7"/>
  </r>
  <r>
    <x v="81"/>
    <n v="1"/>
    <n v="2500000"/>
    <n v="0"/>
    <n v="2500000"/>
    <n v="2500000"/>
    <n v="2500000"/>
    <n v="2500000"/>
    <x v="4"/>
    <n v="0"/>
    <n v="2575000"/>
    <n v="75000"/>
    <n v="1"/>
  </r>
  <r>
    <x v="82"/>
    <n v="0"/>
    <n v="2500000"/>
    <n v="100000"/>
    <n v="2400000"/>
    <n v="2376000"/>
    <n v="2376000"/>
    <n v="2376000"/>
    <x v="5"/>
    <n v="0"/>
    <n v="2376000"/>
    <n v="0"/>
    <n v="2"/>
  </r>
  <r>
    <x v="83"/>
    <n v="0"/>
    <n v="2376000"/>
    <n v="100000"/>
    <n v="2276000"/>
    <n v="2253240"/>
    <n v="2253240"/>
    <n v="2253240"/>
    <x v="6"/>
    <n v="0"/>
    <n v="2253240"/>
    <n v="0"/>
    <n v="3"/>
  </r>
  <r>
    <x v="84"/>
    <n v="0"/>
    <n v="2253240"/>
    <n v="100000"/>
    <n v="2153240"/>
    <n v="2131707.6"/>
    <n v="2131707.6"/>
    <n v="2131707.6"/>
    <x v="0"/>
    <n v="0"/>
    <n v="2131707.6"/>
    <n v="0"/>
    <n v="4"/>
  </r>
  <r>
    <x v="85"/>
    <n v="0"/>
    <n v="2131707.6"/>
    <n v="100000"/>
    <n v="2031707.6"/>
    <n v="2011390.524"/>
    <n v="2011390.524"/>
    <n v="2011390.524"/>
    <x v="1"/>
    <n v="0"/>
    <n v="2011390.524"/>
    <n v="0"/>
    <n v="5"/>
  </r>
  <r>
    <x v="86"/>
    <n v="0"/>
    <n v="2011390.524"/>
    <n v="100000"/>
    <n v="1911390.524"/>
    <n v="1892276.61876"/>
    <n v="2392276.61876"/>
    <n v="2392276.61876"/>
    <x v="2"/>
    <n v="500000"/>
    <n v="1892276.61876"/>
    <n v="0"/>
    <n v="6"/>
  </r>
  <r>
    <x v="87"/>
    <n v="0"/>
    <n v="2392276.61876"/>
    <n v="100000"/>
    <n v="2292276.61876"/>
    <n v="2269353.8525724001"/>
    <n v="2269353.8525724001"/>
    <n v="2269353.8525724001"/>
    <x v="3"/>
    <n v="0"/>
    <n v="2269353.8525724001"/>
    <n v="0"/>
    <n v="7"/>
  </r>
  <r>
    <x v="88"/>
    <n v="1"/>
    <n v="2269353.8525724001"/>
    <n v="0"/>
    <n v="2269353.8525724001"/>
    <n v="2337434.4681495721"/>
    <n v="2337434.4681495721"/>
    <n v="2337434.4681495721"/>
    <x v="4"/>
    <n v="0"/>
    <n v="2337434.4681495721"/>
    <n v="0"/>
    <n v="1"/>
  </r>
  <r>
    <x v="89"/>
    <n v="1"/>
    <n v="2337434.4681495721"/>
    <n v="0"/>
    <n v="2337434.4681495721"/>
    <n v="2407557.5021940595"/>
    <n v="2407557.5021940595"/>
    <n v="2407557.5021940595"/>
    <x v="5"/>
    <n v="0"/>
    <n v="2407557.5021940595"/>
    <n v="0"/>
    <n v="2"/>
  </r>
  <r>
    <x v="90"/>
    <n v="0"/>
    <n v="2407557.5021940595"/>
    <n v="100000"/>
    <n v="2307557.5021940595"/>
    <n v="2284481.9271721188"/>
    <n v="2284481.9271721188"/>
    <n v="2284481.9271721188"/>
    <x v="6"/>
    <n v="0"/>
    <n v="2284481.9271721188"/>
    <n v="0"/>
    <n v="3"/>
  </r>
  <r>
    <x v="91"/>
    <n v="0"/>
    <n v="2284481.9271721188"/>
    <n v="100000"/>
    <n v="2184481.9271721188"/>
    <n v="2162637.1079003974"/>
    <n v="2162637.1079003974"/>
    <n v="2162637.1079003974"/>
    <x v="0"/>
    <n v="0"/>
    <n v="2162637.1079003974"/>
    <n v="0"/>
    <n v="4"/>
  </r>
  <r>
    <x v="92"/>
    <n v="0"/>
    <n v="2162637.1079003974"/>
    <n v="100000"/>
    <n v="2062637.1079003974"/>
    <n v="2042010.7368213935"/>
    <n v="2042010.7368213935"/>
    <n v="2042010.7368213935"/>
    <x v="1"/>
    <n v="0"/>
    <n v="2042010.7368213935"/>
    <n v="0"/>
    <n v="5"/>
  </r>
  <r>
    <x v="93"/>
    <n v="0"/>
    <n v="2042010.7368213935"/>
    <n v="100000"/>
    <n v="1942010.7368213935"/>
    <n v="1922590.6294531794"/>
    <n v="2422590.6294531794"/>
    <n v="2422590.6294531794"/>
    <x v="2"/>
    <n v="500000"/>
    <n v="1922590.6294531794"/>
    <n v="0"/>
    <n v="6"/>
  </r>
  <r>
    <x v="94"/>
    <n v="0"/>
    <n v="2422590.6294531794"/>
    <n v="100000"/>
    <n v="2322590.6294531794"/>
    <n v="2299364.7231586478"/>
    <n v="2299364.7231586478"/>
    <n v="2299364.7231586478"/>
    <x v="3"/>
    <n v="0"/>
    <n v="2299364.7231586478"/>
    <n v="0"/>
    <n v="7"/>
  </r>
  <r>
    <x v="95"/>
    <n v="0"/>
    <n v="2299364.7231586478"/>
    <n v="100000"/>
    <n v="2199364.7231586478"/>
    <n v="2177371.0759270615"/>
    <n v="2177371.0759270615"/>
    <n v="2177371.0759270615"/>
    <x v="4"/>
    <n v="0"/>
    <n v="2177371.0759270615"/>
    <n v="0"/>
    <n v="1"/>
  </r>
  <r>
    <x v="96"/>
    <n v="1"/>
    <n v="2177371.0759270615"/>
    <n v="0"/>
    <n v="2177371.0759270615"/>
    <n v="2242692.2082048734"/>
    <n v="2242692.2082048734"/>
    <n v="2242692.2082048734"/>
    <x v="5"/>
    <n v="0"/>
    <n v="2242692.2082048734"/>
    <n v="0"/>
    <n v="2"/>
  </r>
  <r>
    <x v="97"/>
    <n v="0"/>
    <n v="2242692.2082048734"/>
    <n v="100000"/>
    <n v="2142692.2082048734"/>
    <n v="2121265.2861228245"/>
    <n v="2121265.2861228245"/>
    <n v="2121265.2861228245"/>
    <x v="6"/>
    <n v="0"/>
    <n v="2121265.2861228245"/>
    <n v="0"/>
    <n v="3"/>
  </r>
  <r>
    <x v="98"/>
    <n v="1"/>
    <n v="2121265.2861228245"/>
    <n v="0"/>
    <n v="2121265.2861228245"/>
    <n v="2184903.2447065092"/>
    <n v="2184903.2447065092"/>
    <n v="2184903.2447065092"/>
    <x v="0"/>
    <n v="0"/>
    <n v="2184903.2447065092"/>
    <n v="0"/>
    <n v="4"/>
  </r>
  <r>
    <x v="99"/>
    <n v="1"/>
    <n v="2184903.2447065092"/>
    <n v="0"/>
    <n v="2184903.2447065092"/>
    <n v="2250450.3420477044"/>
    <n v="2250450.3420477044"/>
    <n v="2250450.3420477044"/>
    <x v="1"/>
    <n v="0"/>
    <n v="2250450.3420477044"/>
    <n v="0"/>
    <n v="5"/>
  </r>
  <r>
    <x v="100"/>
    <n v="0"/>
    <n v="2250450.3420477044"/>
    <n v="100000"/>
    <n v="2150450.3420477044"/>
    <n v="2128945.8386272271"/>
    <n v="2500000"/>
    <n v="2500000"/>
    <x v="2"/>
    <n v="371054.16137277288"/>
    <n v="2128945.8386272271"/>
    <n v="0"/>
    <n v="6"/>
  </r>
  <r>
    <x v="101"/>
    <n v="0"/>
    <n v="2500000"/>
    <n v="100000"/>
    <n v="2400000"/>
    <n v="2376000"/>
    <n v="2376000"/>
    <n v="2376000"/>
    <x v="3"/>
    <n v="0"/>
    <n v="2376000"/>
    <n v="0"/>
    <n v="7"/>
  </r>
  <r>
    <x v="102"/>
    <n v="0"/>
    <n v="2376000"/>
    <n v="100000"/>
    <n v="2276000"/>
    <n v="2253240"/>
    <n v="2253240"/>
    <n v="2253240"/>
    <x v="4"/>
    <n v="0"/>
    <n v="2253240"/>
    <n v="0"/>
    <n v="1"/>
  </r>
  <r>
    <x v="103"/>
    <n v="0"/>
    <n v="2253240"/>
    <n v="100000"/>
    <n v="2153240"/>
    <n v="2131707.6"/>
    <n v="2131707.6"/>
    <n v="2131707.6"/>
    <x v="5"/>
    <n v="0"/>
    <n v="2131707.6"/>
    <n v="0"/>
    <n v="2"/>
  </r>
  <r>
    <x v="104"/>
    <n v="1"/>
    <n v="2131707.6"/>
    <n v="0"/>
    <n v="2131707.6"/>
    <n v="2195658.8280000002"/>
    <n v="2195658.8280000002"/>
    <n v="2195658.8280000002"/>
    <x v="6"/>
    <n v="0"/>
    <n v="2195658.8280000002"/>
    <n v="0"/>
    <n v="3"/>
  </r>
  <r>
    <x v="105"/>
    <n v="0"/>
    <n v="2195658.8280000002"/>
    <n v="100000"/>
    <n v="2095658.8280000002"/>
    <n v="2074702.2397200002"/>
    <n v="2074702.2397200002"/>
    <n v="2074702.2397200002"/>
    <x v="0"/>
    <n v="0"/>
    <n v="2074702.2397200002"/>
    <n v="0"/>
    <n v="4"/>
  </r>
  <r>
    <x v="106"/>
    <n v="1"/>
    <n v="2074702.2397200002"/>
    <n v="0"/>
    <n v="2074702.2397200002"/>
    <n v="2136943.3069116003"/>
    <n v="2136943.3069116003"/>
    <n v="2136943.3069116003"/>
    <x v="1"/>
    <n v="0"/>
    <n v="2136943.3069116003"/>
    <n v="0"/>
    <n v="5"/>
  </r>
  <r>
    <x v="107"/>
    <n v="1"/>
    <n v="2136943.3069116003"/>
    <n v="0"/>
    <n v="2136943.3069116003"/>
    <n v="2201051.6061189482"/>
    <n v="2500000"/>
    <n v="2500000"/>
    <x v="2"/>
    <n v="298948.3938810518"/>
    <n v="2201051.6061189482"/>
    <n v="0"/>
    <n v="6"/>
  </r>
  <r>
    <x v="108"/>
    <n v="1"/>
    <n v="2500000"/>
    <n v="0"/>
    <n v="2500000"/>
    <n v="2500000"/>
    <n v="2500000"/>
    <n v="2500000"/>
    <x v="3"/>
    <n v="0"/>
    <n v="2575000"/>
    <n v="75000"/>
    <n v="7"/>
  </r>
  <r>
    <x v="109"/>
    <n v="0"/>
    <n v="2500000"/>
    <n v="100000"/>
    <n v="2400000"/>
    <n v="2376000"/>
    <n v="2376000"/>
    <n v="2376000"/>
    <x v="4"/>
    <n v="0"/>
    <n v="2376000"/>
    <n v="0"/>
    <n v="1"/>
  </r>
  <r>
    <x v="110"/>
    <n v="0"/>
    <n v="2376000"/>
    <n v="100000"/>
    <n v="2276000"/>
    <n v="2253240"/>
    <n v="2253240"/>
    <n v="2253240"/>
    <x v="5"/>
    <n v="0"/>
    <n v="2253240"/>
    <n v="0"/>
    <n v="2"/>
  </r>
  <r>
    <x v="111"/>
    <n v="0"/>
    <n v="2253240"/>
    <n v="100000"/>
    <n v="2153240"/>
    <n v="2131707.6"/>
    <n v="2131707.6"/>
    <n v="2131707.6"/>
    <x v="6"/>
    <n v="0"/>
    <n v="2131707.6"/>
    <n v="0"/>
    <n v="3"/>
  </r>
  <r>
    <x v="112"/>
    <n v="0"/>
    <n v="2131707.6"/>
    <n v="100000"/>
    <n v="2031707.6"/>
    <n v="2011390.524"/>
    <n v="2011390.524"/>
    <n v="2011390.524"/>
    <x v="0"/>
    <n v="0"/>
    <n v="2011390.524"/>
    <n v="0"/>
    <n v="4"/>
  </r>
  <r>
    <x v="113"/>
    <n v="0"/>
    <n v="2011390.524"/>
    <n v="100000"/>
    <n v="1911390.524"/>
    <n v="1892276.61876"/>
    <n v="1892276.61876"/>
    <n v="1892276.61876"/>
    <x v="1"/>
    <n v="0"/>
    <n v="1892276.61876"/>
    <n v="0"/>
    <n v="5"/>
  </r>
  <r>
    <x v="114"/>
    <n v="0"/>
    <n v="1892276.61876"/>
    <n v="100000"/>
    <n v="1792276.61876"/>
    <n v="1774353.8525723999"/>
    <n v="2274353.8525724001"/>
    <n v="2274353.8525724001"/>
    <x v="2"/>
    <n v="500000.00000000023"/>
    <n v="1774353.8525723999"/>
    <n v="0"/>
    <n v="6"/>
  </r>
  <r>
    <x v="115"/>
    <n v="0"/>
    <n v="2274353.8525724001"/>
    <n v="100000"/>
    <n v="2174353.8525724001"/>
    <n v="2152610.3140466763"/>
    <n v="2152610.3140466763"/>
    <n v="2152610.3140466763"/>
    <x v="3"/>
    <n v="0"/>
    <n v="2152610.3140466763"/>
    <n v="0"/>
    <n v="7"/>
  </r>
  <r>
    <x v="116"/>
    <n v="0"/>
    <n v="2152610.3140466763"/>
    <n v="100000"/>
    <n v="2052610.3140466763"/>
    <n v="2032084.2109062094"/>
    <n v="2032084.2109062094"/>
    <n v="2032084.2109062094"/>
    <x v="4"/>
    <n v="0"/>
    <n v="2032084.2109062094"/>
    <n v="0"/>
    <n v="1"/>
  </r>
  <r>
    <x v="117"/>
    <n v="0"/>
    <n v="2032084.2109062094"/>
    <n v="100000"/>
    <n v="1932084.2109062094"/>
    <n v="1912763.3687971474"/>
    <n v="1912763.3687971474"/>
    <n v="1912763.3687971474"/>
    <x v="5"/>
    <n v="0"/>
    <n v="1912763.3687971474"/>
    <n v="0"/>
    <n v="2"/>
  </r>
  <r>
    <x v="118"/>
    <n v="0"/>
    <n v="1912763.3687971474"/>
    <n v="100000"/>
    <n v="1812763.3687971474"/>
    <n v="1794635.735109176"/>
    <n v="1794635.735109176"/>
    <n v="1794635.735109176"/>
    <x v="6"/>
    <n v="0"/>
    <n v="1794635.735109176"/>
    <n v="0"/>
    <n v="3"/>
  </r>
  <r>
    <x v="119"/>
    <n v="1"/>
    <n v="1794635.735109176"/>
    <n v="0"/>
    <n v="1794635.735109176"/>
    <n v="1848474.8071624513"/>
    <n v="1848474.8071624513"/>
    <n v="1848474.8071624513"/>
    <x v="0"/>
    <n v="0"/>
    <n v="1848474.8071624513"/>
    <n v="0"/>
    <n v="4"/>
  </r>
  <r>
    <x v="120"/>
    <n v="0"/>
    <n v="1848474.8071624513"/>
    <n v="100000"/>
    <n v="1748474.8071624513"/>
    <n v="1730990.0590908269"/>
    <n v="1730990.0590908269"/>
    <n v="1730990.0590908269"/>
    <x v="1"/>
    <n v="0"/>
    <n v="1730990.0590908269"/>
    <n v="0"/>
    <n v="5"/>
  </r>
  <r>
    <x v="121"/>
    <n v="0"/>
    <n v="1730990.0590908269"/>
    <n v="100000"/>
    <n v="1630990.0590908269"/>
    <n v="1614680.1584999186"/>
    <n v="2114680.1584999189"/>
    <n v="2114680.1584999189"/>
    <x v="2"/>
    <n v="500000.00000000023"/>
    <n v="1614680.1584999186"/>
    <n v="0"/>
    <n v="6"/>
  </r>
  <r>
    <x v="122"/>
    <n v="1"/>
    <n v="2114680.1584999189"/>
    <n v="0"/>
    <n v="2114680.1584999189"/>
    <n v="2178120.5632549166"/>
    <n v="2178120.5632549166"/>
    <n v="2178120.5632549166"/>
    <x v="3"/>
    <n v="0"/>
    <n v="2178120.5632549166"/>
    <n v="0"/>
    <n v="7"/>
  </r>
  <r>
    <x v="123"/>
    <n v="0"/>
    <n v="2178120.5632549166"/>
    <n v="100000"/>
    <n v="2078120.5632549166"/>
    <n v="2057339.3576223673"/>
    <n v="2057339.3576223673"/>
    <n v="2057339.3576223673"/>
    <x v="4"/>
    <n v="0"/>
    <n v="2057339.3576223673"/>
    <n v="0"/>
    <n v="1"/>
  </r>
  <r>
    <x v="124"/>
    <n v="0"/>
    <n v="2057339.3576223673"/>
    <n v="100000"/>
    <n v="1957339.3576223673"/>
    <n v="1937765.9640461437"/>
    <n v="1937765.9640461437"/>
    <n v="1937765.9640461437"/>
    <x v="5"/>
    <n v="0"/>
    <n v="1937765.9640461437"/>
    <n v="0"/>
    <n v="2"/>
  </r>
  <r>
    <x v="125"/>
    <n v="0"/>
    <n v="1937765.9640461437"/>
    <n v="100000"/>
    <n v="1837765.9640461437"/>
    <n v="1819388.3044056823"/>
    <n v="1819388.3044056823"/>
    <n v="1819388.3044056823"/>
    <x v="6"/>
    <n v="0"/>
    <n v="1819388.3044056823"/>
    <n v="0"/>
    <n v="3"/>
  </r>
  <r>
    <x v="126"/>
    <n v="0"/>
    <n v="1819388.3044056823"/>
    <n v="100000"/>
    <n v="1719388.3044056823"/>
    <n v="1702194.4213616254"/>
    <n v="1702194.4213616254"/>
    <n v="1702194.4213616254"/>
    <x v="0"/>
    <n v="0"/>
    <n v="1702194.4213616254"/>
    <n v="0"/>
    <n v="4"/>
  </r>
  <r>
    <x v="127"/>
    <n v="0"/>
    <n v="1702194.4213616254"/>
    <n v="100000"/>
    <n v="1602194.4213616254"/>
    <n v="1586172.4771480092"/>
    <n v="1586172.4771480092"/>
    <n v="1586172.4771480092"/>
    <x v="1"/>
    <n v="0"/>
    <n v="1586172.4771480092"/>
    <n v="0"/>
    <n v="5"/>
  </r>
  <r>
    <x v="128"/>
    <n v="0"/>
    <n v="1586172.4771480092"/>
    <n v="100000"/>
    <n v="1486172.4771480092"/>
    <n v="1471310.7523765292"/>
    <n v="1971310.7523765292"/>
    <n v="1971310.7523765292"/>
    <x v="2"/>
    <n v="500000"/>
    <n v="1471310.7523765292"/>
    <n v="0"/>
    <n v="6"/>
  </r>
  <r>
    <x v="129"/>
    <n v="0"/>
    <n v="1971310.7523765292"/>
    <n v="100000"/>
    <n v="1871310.7523765292"/>
    <n v="1852597.6448527637"/>
    <n v="1852597.6448527637"/>
    <n v="1852597.6448527637"/>
    <x v="3"/>
    <n v="0"/>
    <n v="1852597.6448527637"/>
    <n v="0"/>
    <n v="7"/>
  </r>
  <r>
    <x v="130"/>
    <n v="1"/>
    <n v="1852597.6448527637"/>
    <n v="0"/>
    <n v="1852597.6448527637"/>
    <n v="1908175.5741983468"/>
    <n v="1908175.5741983468"/>
    <n v="1908175.5741983468"/>
    <x v="4"/>
    <n v="0"/>
    <n v="1908175.5741983468"/>
    <n v="0"/>
    <n v="1"/>
  </r>
  <r>
    <x v="131"/>
    <n v="0"/>
    <n v="1908175.5741983468"/>
    <n v="100000"/>
    <n v="1808175.5741983468"/>
    <n v="1790093.8184563634"/>
    <n v="1790093.8184563634"/>
    <n v="1790093.8184563634"/>
    <x v="5"/>
    <n v="0"/>
    <n v="1790093.8184563634"/>
    <n v="0"/>
    <n v="2"/>
  </r>
  <r>
    <x v="132"/>
    <n v="0"/>
    <n v="1790093.8184563634"/>
    <n v="100000"/>
    <n v="1690093.8184563634"/>
    <n v="1673192.8802717999"/>
    <n v="1673192.8802717999"/>
    <n v="1673192.8802717999"/>
    <x v="6"/>
    <n v="0"/>
    <n v="1673192.8802717999"/>
    <n v="0"/>
    <n v="3"/>
  </r>
  <r>
    <x v="133"/>
    <n v="0"/>
    <n v="1673192.8802717999"/>
    <n v="100000"/>
    <n v="1573192.8802717999"/>
    <n v="1557460.9514690819"/>
    <n v="1557460.9514690819"/>
    <n v="1557460.9514690819"/>
    <x v="0"/>
    <n v="0"/>
    <n v="1557460.9514690819"/>
    <n v="0"/>
    <n v="4"/>
  </r>
  <r>
    <x v="134"/>
    <n v="0"/>
    <n v="1557460.9514690819"/>
    <n v="100000"/>
    <n v="1457460.9514690819"/>
    <n v="1442886.341954391"/>
    <n v="1442886.341954391"/>
    <n v="1442886.341954391"/>
    <x v="1"/>
    <n v="0"/>
    <n v="1442886.341954391"/>
    <n v="0"/>
    <n v="5"/>
  </r>
  <r>
    <x v="135"/>
    <n v="0"/>
    <n v="1442886.341954391"/>
    <n v="100000"/>
    <n v="1342886.341954391"/>
    <n v="1329457.478534847"/>
    <n v="1829457.478534847"/>
    <n v="1829457.478534847"/>
    <x v="2"/>
    <n v="500000"/>
    <n v="1329457.478534847"/>
    <n v="0"/>
    <n v="6"/>
  </r>
  <r>
    <x v="136"/>
    <n v="0"/>
    <n v="1829457.478534847"/>
    <n v="100000"/>
    <n v="1729457.478534847"/>
    <n v="1712162.9037494985"/>
    <n v="1712162.9037494985"/>
    <n v="1712162.9037494985"/>
    <x v="3"/>
    <n v="0"/>
    <n v="1712162.9037494985"/>
    <n v="0"/>
    <n v="7"/>
  </r>
  <r>
    <x v="137"/>
    <n v="1"/>
    <n v="1712162.9037494985"/>
    <n v="0"/>
    <n v="1712162.9037494985"/>
    <n v="1763527.7908619836"/>
    <n v="1763527.7908619836"/>
    <n v="1763527.7908619836"/>
    <x v="4"/>
    <n v="0"/>
    <n v="1763527.7908619836"/>
    <n v="0"/>
    <n v="1"/>
  </r>
  <r>
    <x v="138"/>
    <n v="0"/>
    <n v="1763527.7908619836"/>
    <n v="100000"/>
    <n v="1663527.7908619836"/>
    <n v="1646892.5129533636"/>
    <n v="1646892.5129533636"/>
    <n v="1646892.5129533636"/>
    <x v="5"/>
    <n v="0"/>
    <n v="1646892.5129533636"/>
    <n v="0"/>
    <n v="2"/>
  </r>
  <r>
    <x v="139"/>
    <n v="0"/>
    <n v="1646892.5129533636"/>
    <n v="100000"/>
    <n v="1546892.5129533636"/>
    <n v="1531423.5878238298"/>
    <n v="1531423.5878238298"/>
    <n v="1531423.5878238298"/>
    <x v="6"/>
    <n v="0"/>
    <n v="1531423.5878238298"/>
    <n v="0"/>
    <n v="3"/>
  </r>
  <r>
    <x v="140"/>
    <n v="0"/>
    <n v="1531423.5878238298"/>
    <n v="100000"/>
    <n v="1431423.5878238298"/>
    <n v="1417109.3519455916"/>
    <n v="1417109.3519455916"/>
    <n v="1417109.3519455916"/>
    <x v="0"/>
    <n v="0"/>
    <n v="1417109.3519455916"/>
    <n v="0"/>
    <n v="4"/>
  </r>
  <r>
    <x v="141"/>
    <n v="0"/>
    <n v="1417109.3519455916"/>
    <n v="100000"/>
    <n v="1317109.3519455916"/>
    <n v="1303938.2584261356"/>
    <n v="1303938.2584261356"/>
    <n v="1303938.2584261356"/>
    <x v="1"/>
    <n v="0"/>
    <n v="1303938.2584261356"/>
    <n v="0"/>
    <n v="5"/>
  </r>
  <r>
    <x v="142"/>
    <n v="0"/>
    <n v="1303938.2584261356"/>
    <n v="100000"/>
    <n v="1203938.2584261356"/>
    <n v="1191898.8758418742"/>
    <n v="1691898.8758418742"/>
    <n v="1691898.8758418742"/>
    <x v="2"/>
    <n v="500000"/>
    <n v="1191898.8758418742"/>
    <n v="0"/>
    <n v="6"/>
  </r>
  <r>
    <x v="143"/>
    <n v="0"/>
    <n v="1691898.8758418742"/>
    <n v="100000"/>
    <n v="1591898.8758418742"/>
    <n v="1575979.8870834555"/>
    <n v="1575979.8870834555"/>
    <n v="1575979.8870834555"/>
    <x v="3"/>
    <n v="0"/>
    <n v="1575979.8870834555"/>
    <n v="0"/>
    <n v="7"/>
  </r>
  <r>
    <x v="144"/>
    <n v="0"/>
    <n v="1575979.8870834555"/>
    <n v="100000"/>
    <n v="1475979.8870834555"/>
    <n v="1461220.0882126209"/>
    <n v="1461220.0882126209"/>
    <n v="1461220.0882126209"/>
    <x v="4"/>
    <n v="0"/>
    <n v="1461220.0882126209"/>
    <n v="0"/>
    <n v="1"/>
  </r>
  <r>
    <x v="145"/>
    <n v="1"/>
    <n v="1461220.0882126209"/>
    <n v="0"/>
    <n v="1461220.0882126209"/>
    <n v="1505056.6908589995"/>
    <n v="1505056.6908589995"/>
    <n v="1505056.6908589995"/>
    <x v="5"/>
    <n v="0"/>
    <n v="1505056.6908589995"/>
    <n v="0"/>
    <n v="2"/>
  </r>
  <r>
    <x v="146"/>
    <n v="0"/>
    <n v="1505056.6908589995"/>
    <n v="100000"/>
    <n v="1405056.6908589995"/>
    <n v="1391006.1239504095"/>
    <n v="1391006.1239504095"/>
    <n v="1391006.1239504095"/>
    <x v="6"/>
    <n v="0"/>
    <n v="1391006.1239504095"/>
    <n v="0"/>
    <n v="3"/>
  </r>
  <r>
    <x v="147"/>
    <n v="1"/>
    <n v="1391006.1239504095"/>
    <n v="0"/>
    <n v="1391006.1239504095"/>
    <n v="1432736.3076689218"/>
    <n v="1432736.3076689218"/>
    <n v="1432736.3076689218"/>
    <x v="0"/>
    <n v="0"/>
    <n v="1432736.3076689218"/>
    <n v="0"/>
    <n v="4"/>
  </r>
  <r>
    <x v="148"/>
    <n v="0"/>
    <n v="1432736.3076689218"/>
    <n v="100000"/>
    <n v="1332736.3076689218"/>
    <n v="1319408.9445922326"/>
    <n v="1319408.9445922326"/>
    <n v="1319408.9445922326"/>
    <x v="1"/>
    <n v="0"/>
    <n v="1319408.9445922326"/>
    <n v="0"/>
    <n v="5"/>
  </r>
  <r>
    <x v="149"/>
    <n v="0"/>
    <n v="1319408.9445922326"/>
    <n v="100000"/>
    <n v="1219408.9445922326"/>
    <n v="1207214.8551463103"/>
    <n v="1707214.8551463103"/>
    <n v="1707214.8551463103"/>
    <x v="2"/>
    <n v="500000"/>
    <n v="1207214.8551463103"/>
    <n v="0"/>
    <n v="6"/>
  </r>
  <r>
    <x v="150"/>
    <n v="0"/>
    <n v="1707214.8551463103"/>
    <n v="100000"/>
    <n v="1607214.8551463103"/>
    <n v="1591142.7065948471"/>
    <n v="1591142.7065948471"/>
    <n v="1591142.7065948471"/>
    <x v="3"/>
    <n v="0"/>
    <n v="1591142.7065948471"/>
    <n v="0"/>
    <n v="7"/>
  </r>
  <r>
    <x v="151"/>
    <n v="1"/>
    <n v="1591142.7065948471"/>
    <n v="0"/>
    <n v="1591142.7065948471"/>
    <n v="1638876.9877926926"/>
    <n v="1638876.9877926926"/>
    <n v="1638876.9877926926"/>
    <x v="4"/>
    <n v="0"/>
    <n v="1638876.9877926926"/>
    <n v="0"/>
    <n v="1"/>
  </r>
  <r>
    <x v="152"/>
    <n v="1"/>
    <n v="1638876.9877926926"/>
    <n v="0"/>
    <n v="1638876.9877926926"/>
    <n v="1688043.2974264733"/>
    <n v="1688043.2974264733"/>
    <n v="1688043.2974264733"/>
    <x v="5"/>
    <n v="0"/>
    <n v="1688043.2974264733"/>
    <n v="0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F9359-F175-4235-86A2-0B2CEF2E17EA}" name="Tabela przestawna2" cacheId="9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Q20:S31" firstHeaderRow="0" firstDataRow="1" firstDataCol="1" rowPageCount="1" colPageCount="1"/>
  <pivotFields count="15">
    <pivotField axis="axisRow" numFmtId="14" showAll="0">
      <items count="1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8">
        <item x="4"/>
        <item x="5"/>
        <item x="6"/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4"/>
    <field x="13"/>
    <field x="0"/>
  </rowFields>
  <rowItems count="11">
    <i>
      <x v="5"/>
    </i>
    <i r="1">
      <x v="124"/>
    </i>
    <i r="1">
      <x v="131"/>
    </i>
    <i r="1">
      <x v="138"/>
    </i>
    <i r="1">
      <x v="145"/>
    </i>
    <i r="1">
      <x v="152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5" hier="-1"/>
  </pageFields>
  <dataFields count="2">
    <dataField name="Suma z Ile odlano" fld="11" baseField="0" baseItem="0"/>
    <dataField name="Suma z Ile dolano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70EDA8-BF15-4D39-B1B3-12F858A6ECA9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6" dataBound="0" tableColumnId="6"/>
      <queryTableField id="5" dataBound="0" tableColumnId="5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2E3163E-F78F-44E6-A7B2-F87EF17AE6FF}" autoFormatId="16" applyNumberFormats="0" applyBorderFormats="0" applyFontFormats="0" applyPatternFormats="0" applyAlignmentFormats="0" applyWidthHeightFormats="0">
  <queryTableRefresh nextId="12" unboundColumnsRight="9">
    <queryTableFields count="11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6" dataBound="0" tableColumnId="6"/>
      <queryTableField id="11" dataBound="0" tableColumnId="11"/>
      <queryTableField id="5" dataBound="0" tableColumnId="5"/>
      <queryTableField id="8" dataBound="0" tableColumnId="8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393A4808-4883-4200-871F-84FB42F8AC86}" autoFormatId="16" applyNumberFormats="0" applyBorderFormats="0" applyFontFormats="0" applyPatternFormats="0" applyAlignmentFormats="0" applyWidthHeightFormats="0">
  <queryTableRefresh nextId="11" unboundColumnsRight="8">
    <queryTableFields count="10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6" dataBound="0" tableColumnId="6"/>
      <queryTableField id="5" dataBound="0" tableColumnId="5"/>
      <queryTableField id="8" dataBound="0" tableColumnId="8"/>
      <queryTableField id="7" dataBound="0" tableColumnId="7"/>
      <queryTableField id="9" dataBound="0" tableColumnId="9"/>
      <queryTableField id="10" dataBound="0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D8BA52AD-C46D-4F0F-8905-79CE1BF9E14B}" autoFormatId="16" applyNumberFormats="0" applyBorderFormats="0" applyFontFormats="0" applyPatternFormats="0" applyAlignmentFormats="0" applyWidthHeightFormats="0">
  <queryTableRefresh nextId="10" unboundColumnsRight="7">
    <queryTableFields count="9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6" dataBound="0" tableColumnId="6"/>
      <queryTableField id="5" dataBound="0" tableColumnId="5"/>
      <queryTableField id="8" dataBound="0" tableColumnId="8"/>
      <queryTableField id="7" dataBound="0" tableColumnId="7"/>
      <queryTableField id="9" dataBound="0" tableColumnId="9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CE9048BF-DD02-473E-AE57-A687D383BE17}" autoFormatId="16" applyNumberFormats="0" applyBorderFormats="0" applyFontFormats="0" applyPatternFormats="0" applyAlignmentFormats="0" applyWidthHeightFormats="0">
  <queryTableRefresh nextId="14" unboundColumnsRight="11">
    <queryTableFields count="13">
      <queryTableField id="1" name="data" tableColumnId="1"/>
      <queryTableField id="2" name="opady " tableColumnId="2"/>
      <queryTableField id="3" dataBound="0" tableColumnId="3"/>
      <queryTableField id="4" dataBound="0" tableColumnId="4"/>
      <queryTableField id="6" dataBound="0" tableColumnId="6"/>
      <queryTableField id="5" dataBound="0" tableColumnId="5"/>
      <queryTableField id="8" dataBound="0" tableColumnId="8"/>
      <queryTableField id="7" dataBound="0" tableColumnId="7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0E41A2-9360-4A64-8652-D99B6678C444}" name="deszcz" displayName="deszcz" ref="A1:I154" tableType="queryTable" totalsRowShown="0">
  <autoFilter ref="A1:I154" xr:uid="{060E41A2-9360-4A64-8652-D99B6678C444}"/>
  <tableColumns count="9">
    <tableColumn id="1" xr3:uid="{D46A68F9-7ADA-4223-9E78-32F7BD392BEF}" uniqueName="1" name="data" queryTableFieldId="1" dataDxfId="46"/>
    <tableColumn id="2" xr3:uid="{3633CB29-B2DA-4BD0-9D14-9D8E395F858F}" uniqueName="2" name="opady " queryTableFieldId="2"/>
    <tableColumn id="3" xr3:uid="{723258F3-E0CD-4C13-844C-B9E9760D3B15}" uniqueName="3" name="Stan zbiornika przed" queryTableFieldId="3" dataDxfId="44">
      <calculatedColumnFormula>H1</calculatedColumnFormula>
    </tableColumn>
    <tableColumn id="4" xr3:uid="{2F608E01-3494-4768-BA1A-021362E68732}" uniqueName="4" name="Podlanie" queryTableFieldId="4" dataDxfId="40">
      <calculatedColumnFormula>IF(deszcz[[#This Row],[opady ]] = 0, $M$5, 0)</calculatedColumnFormula>
    </tableColumn>
    <tableColumn id="6" xr3:uid="{8E5F8C53-05A2-4772-B341-0F3E23701CE5}" uniqueName="6" name="Stan zbiornika po podlaniu" queryTableFieldId="6" dataDxfId="45">
      <calculatedColumnFormula>deszcz[[#This Row],[Stan zbiornika przed]]-deszcz[[#This Row],[Podlanie]]</calculatedColumnFormula>
    </tableColumn>
    <tableColumn id="5" xr3:uid="{9ED91263-9427-4D2C-871B-CBAC47ACC1C2}" uniqueName="5" name="Stan po pogodzie" queryTableFieldId="5" dataDxfId="41">
      <calculatedColumnFormula>MIN(IF(deszcz[[#This Row],[opady ]] = 0, deszcz[[#This Row],[Stan zbiornika po podlaniu]]*0.99, deszcz[[#This Row],[Stan zbiornika po podlaniu]]*1.03), $L$2)</calculatedColumnFormula>
    </tableColumn>
    <tableColumn id="8" xr3:uid="{E51815B8-3B99-4A8B-AEE9-8B974A82D40A}" uniqueName="8" name="Dolanie" queryTableFieldId="8" dataDxfId="42">
      <calculatedColumnFormula>IF(deszcz[[#This Row],[Dzień]] = 6, MIN(deszcz[[#This Row],[Stan po pogodzie]]+$M$2, $L$2), deszcz[[#This Row],[Stan po pogodzie]])</calculatedColumnFormula>
    </tableColumn>
    <tableColumn id="7" xr3:uid="{04CD7071-B721-463B-A8E1-46D0040C9CEF}" uniqueName="7" name="Stan zbiornika po" queryTableFieldId="7" dataDxfId="39">
      <calculatedColumnFormula>deszcz[[#This Row],[Dolanie]]</calculatedColumnFormula>
    </tableColumn>
    <tableColumn id="9" xr3:uid="{688B674E-D9D9-4A8A-B68B-69C68E9E6CEA}" uniqueName="9" name="Dzień" queryTableFieldId="9" dataDxfId="43">
      <calculatedColumnFormula>WEEKDAY(deszcz[[#This Row],[data]],2)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2BA5F4-D8D0-454F-A454-9C4F88E79A8D}" name="deszcz3" displayName="deszcz3" ref="A1:K154" tableType="queryTable" totalsRowShown="0">
  <autoFilter ref="A1:K154" xr:uid="{972BA5F4-D8D0-454F-A454-9C4F88E79A8D}"/>
  <tableColumns count="11">
    <tableColumn id="1" xr3:uid="{2A513FEF-EF8E-4843-910B-E7A03D1E78F7}" uniqueName="1" name="data" queryTableFieldId="1" dataDxfId="38"/>
    <tableColumn id="2" xr3:uid="{37143F2B-6AAB-45CE-B3DC-2647BC055E4F}" uniqueName="2" name="opady " queryTableFieldId="2"/>
    <tableColumn id="3" xr3:uid="{772B5C40-547B-457E-856A-14155781C5F2}" uniqueName="3" name="Stan zbiornika przed" queryTableFieldId="3" dataDxfId="37">
      <calculatedColumnFormula>I1</calculatedColumnFormula>
    </tableColumn>
    <tableColumn id="4" xr3:uid="{A85CE1EB-3EBB-4A25-AF6F-DBE52268FA20}" uniqueName="4" name="Podlanie" queryTableFieldId="4" dataDxfId="36">
      <calculatedColumnFormula>IF(deszcz3[[#This Row],[opady ]] = 0, $N$5, 0)</calculatedColumnFormula>
    </tableColumn>
    <tableColumn id="6" xr3:uid="{817332EA-6FDE-409F-9D06-8365DA8E9BAB}" uniqueName="6" name="Stan zbiornika po podlaniu" queryTableFieldId="6" dataDxfId="35">
      <calculatedColumnFormula>deszcz3[[#This Row],[Stan zbiornika przed]]-deszcz3[[#This Row],[Podlanie]]</calculatedColumnFormula>
    </tableColumn>
    <tableColumn id="11" xr3:uid="{5FCF7F84-0B8C-44EA-A93C-3C9579E816F0}" uniqueName="11" name="Kolumna1" queryTableFieldId="11" dataDxfId="30">
      <calculatedColumnFormula>IF(deszcz3[[#This Row],[opady ]] = 0, deszcz3[[#This Row],[Stan zbiornika po podlaniu]]*0.99, deszcz3[[#This Row],[Stan zbiornika po podlaniu]]*1.03)</calculatedColumnFormula>
    </tableColumn>
    <tableColumn id="5" xr3:uid="{98728EF7-81A9-40F2-9ED3-D3F85375B10F}" uniqueName="5" name="Stan po pogodzie" queryTableFieldId="5" dataDxfId="34">
      <calculatedColumnFormula>MIN(IF(deszcz3[[#This Row],[opady ]] = 0, deszcz3[[#This Row],[Stan zbiornika po podlaniu]]*0.99, deszcz3[[#This Row],[Stan zbiornika po podlaniu]]*1.03), $M$2)</calculatedColumnFormula>
    </tableColumn>
    <tableColumn id="8" xr3:uid="{D72DE032-E128-4740-B58E-DDBD43F147DF}" uniqueName="8" name="Dolanie" queryTableFieldId="8" dataDxfId="33">
      <calculatedColumnFormula>IF(deszcz3[[#This Row],[Dzień]] = 6, MIN(deszcz3[[#This Row],[Stan po pogodzie]]+$N$2, $M$2), deszcz3[[#This Row],[Stan po pogodzie]])</calculatedColumnFormula>
    </tableColumn>
    <tableColumn id="7" xr3:uid="{39F6114B-4969-4017-B049-A7F9426F439A}" uniqueName="7" name="Stan zbiornika po" queryTableFieldId="7" dataDxfId="32">
      <calculatedColumnFormula>deszcz3[[#This Row],[Dolanie]]</calculatedColumnFormula>
    </tableColumn>
    <tableColumn id="9" xr3:uid="{7E180939-F8AE-4341-905E-0235D8267393}" uniqueName="9" name="Dzień" queryTableFieldId="9" dataDxfId="31">
      <calculatedColumnFormula>WEEKDAY(deszcz3[[#This Row],[data]],2)</calculatedColumnFormula>
    </tableColumn>
    <tableColumn id="10" xr3:uid="{3A2CE744-3100-4BB7-B1F2-90C3381C95F3}" uniqueName="10" name="Deszczówka" queryTableFieldId="10" dataDxfId="29">
      <calculatedColumnFormula>+IF(deszcz3[[#This Row],[Kolumna1]]&gt;$M$2, 1, 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5FE945-E511-4262-88D0-FF491ACED2CB}" name="deszcz4" displayName="deszcz4" ref="A1:J154" tableType="queryTable" totalsRowShown="0">
  <autoFilter ref="A1:J154" xr:uid="{8C5FE945-E511-4262-88D0-FF491ACED2CB}"/>
  <tableColumns count="10">
    <tableColumn id="1" xr3:uid="{DC5E00B2-4DF3-45E6-BAFB-E2B43D9A1B46}" uniqueName="1" name="data" queryTableFieldId="1" dataDxfId="28"/>
    <tableColumn id="2" xr3:uid="{E647E692-FCA7-421D-A4D8-4450681E3A9E}" uniqueName="2" name="opady " queryTableFieldId="2"/>
    <tableColumn id="3" xr3:uid="{D4D7CA87-4DAF-4D46-9703-C91CEAC87064}" uniqueName="3" name="Stan zbiornika przed" queryTableFieldId="3" dataDxfId="27">
      <calculatedColumnFormula>H1</calculatedColumnFormula>
    </tableColumn>
    <tableColumn id="4" xr3:uid="{62500E80-A71D-43A7-B72E-9AFA411E9E41}" uniqueName="4" name="Podlanie" queryTableFieldId="4" dataDxfId="26">
      <calculatedColumnFormula>IF(deszcz4[[#This Row],[opady ]] = 0, $M$5, 0)</calculatedColumnFormula>
    </tableColumn>
    <tableColumn id="6" xr3:uid="{0CAE9CA4-5225-4BFF-8AE5-92413744166A}" uniqueName="6" name="Stan zbiornika po podlaniu" queryTableFieldId="6" dataDxfId="25">
      <calculatedColumnFormula>deszcz4[[#This Row],[Stan zbiornika przed]]-deszcz4[[#This Row],[Podlanie]]</calculatedColumnFormula>
    </tableColumn>
    <tableColumn id="5" xr3:uid="{AAEF03FE-1005-4D93-95A4-C5C9725C787E}" uniqueName="5" name="Stan po pogodzie" queryTableFieldId="5" dataDxfId="24">
      <calculatedColumnFormula>MIN(IF(deszcz4[[#This Row],[opady ]] = 0, deszcz4[[#This Row],[Stan zbiornika po podlaniu]]*0.99, deszcz4[[#This Row],[Stan zbiornika po podlaniu]]*1.03), $L$2)</calculatedColumnFormula>
    </tableColumn>
    <tableColumn id="8" xr3:uid="{EA7F7DE3-A071-43EA-B166-4C8AE78BC53A}" uniqueName="8" name="Dolanie" queryTableFieldId="8" dataDxfId="23">
      <calculatedColumnFormula>IF(deszcz4[[#This Row],[Dzień]] = 6, MIN(deszcz4[[#This Row],[Stan po pogodzie]]+$M$2, $L$2), deszcz4[[#This Row],[Stan po pogodzie]])</calculatedColumnFormula>
    </tableColumn>
    <tableColumn id="7" xr3:uid="{F90F86B9-E532-4414-9CAE-E3BA1E03EC87}" uniqueName="7" name="Stan zbiornika po" queryTableFieldId="7" dataDxfId="22">
      <calculatedColumnFormula>deszcz4[[#This Row],[Dolanie]]</calculatedColumnFormula>
    </tableColumn>
    <tableColumn id="9" xr3:uid="{1095D757-24FD-4C96-8A29-DCB3A388639A}" uniqueName="9" name="Dzień" queryTableFieldId="9" dataDxfId="21">
      <calculatedColumnFormula>WEEKDAY(deszcz4[[#This Row],[data]],2)</calculatedColumnFormula>
    </tableColumn>
    <tableColumn id="10" xr3:uid="{7AD162F5-6377-4B3C-8934-9540A3587569}" uniqueName="10" name="Ile dolano" queryTableFieldId="10" dataDxfId="4">
      <calculatedColumnFormula>deszcz4[[#This Row],[Dolanie]]-deszcz4[[#This Row],[Stan po pogodzie]]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BAECA2F-0549-4A50-A4E0-4B09CDBBE5F3}" name="deszcz5" displayName="deszcz5" ref="A1:I154" tableType="queryTable" totalsRowShown="0">
  <autoFilter ref="A1:I154" xr:uid="{6BAECA2F-0549-4A50-A4E0-4B09CDBBE5F3}">
    <filterColumn colId="2">
      <filters>
        <filter val="1303938.258"/>
      </filters>
    </filterColumn>
  </autoFilter>
  <tableColumns count="9">
    <tableColumn id="1" xr3:uid="{104C33FE-E9EB-408B-BDDE-273A7060CC34}" uniqueName="1" name="data" queryTableFieldId="1" dataDxfId="20"/>
    <tableColumn id="2" xr3:uid="{8A460046-F926-4EEB-9A77-BA4A88C2D78C}" uniqueName="2" name="opady " queryTableFieldId="2"/>
    <tableColumn id="3" xr3:uid="{AAEB66BB-ECBF-4E16-BFAF-82B05CBE2CD7}" uniqueName="3" name="Stan zbiornika przed" queryTableFieldId="3" dataDxfId="19">
      <calculatedColumnFormula>H1</calculatedColumnFormula>
    </tableColumn>
    <tableColumn id="4" xr3:uid="{5F72D704-C8B1-4FE6-8BA5-C17EDB197224}" uniqueName="4" name="Podlanie" queryTableFieldId="4" dataDxfId="18">
      <calculatedColumnFormula>IF(deszcz5[[#This Row],[opady ]] = 0, $M$5, 0)</calculatedColumnFormula>
    </tableColumn>
    <tableColumn id="6" xr3:uid="{27057DD3-EE95-4046-95E1-0284DE7819B8}" uniqueName="6" name="Stan zbiornika po podlaniu" queryTableFieldId="6" dataDxfId="17">
      <calculatedColumnFormula>deszcz5[[#This Row],[Stan zbiornika przed]]-deszcz5[[#This Row],[Podlanie]]</calculatedColumnFormula>
    </tableColumn>
    <tableColumn id="5" xr3:uid="{673DBD6B-0E5F-4D0D-8D99-EE8DD2DFB0AB}" uniqueName="5" name="Stan po pogodzie" queryTableFieldId="5" dataDxfId="16">
      <calculatedColumnFormula>MIN(IF(deszcz5[[#This Row],[opady ]] = 0, deszcz5[[#This Row],[Stan zbiornika po podlaniu]]*0.99, deszcz5[[#This Row],[Stan zbiornika po podlaniu]]*1.03), $L$2)</calculatedColumnFormula>
    </tableColumn>
    <tableColumn id="8" xr3:uid="{027E294B-2B86-46AB-B886-78C1C127A3D6}" uniqueName="8" name="Dolanie" queryTableFieldId="8" dataDxfId="15">
      <calculatedColumnFormula>IF(deszcz5[[#This Row],[Dzień]] = 6, MIN(deszcz5[[#This Row],[Stan po pogodzie]]+$M$2, $L$2), deszcz5[[#This Row],[Stan po pogodzie]])</calculatedColumnFormula>
    </tableColumn>
    <tableColumn id="7" xr3:uid="{6753E056-12A0-47B3-8103-7EC379DE010F}" uniqueName="7" name="Stan zbiornika po" queryTableFieldId="7" dataDxfId="14">
      <calculatedColumnFormula>deszcz5[[#This Row],[Dolanie]]</calculatedColumnFormula>
    </tableColumn>
    <tableColumn id="9" xr3:uid="{75440718-2D6F-4F21-80CF-B986BACF269C}" uniqueName="9" name="Dzień" queryTableFieldId="9" dataDxfId="13">
      <calculatedColumnFormula>WEEKDAY(deszcz5[[#This Row],[data]],2)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7F1B18E-B2B5-46E0-88D1-AB6BDCF76C3D}" name="deszcz6" displayName="deszcz6" ref="A1:M154" tableType="queryTable" totalsRowShown="0">
  <autoFilter ref="A1:M154" xr:uid="{27F1B18E-B2B5-46E0-88D1-AB6BDCF76C3D}"/>
  <tableColumns count="13">
    <tableColumn id="1" xr3:uid="{F9E3330C-5D83-4D56-B188-C5C1F32B5932}" uniqueName="1" name="data" queryTableFieldId="1" dataDxfId="12"/>
    <tableColumn id="2" xr3:uid="{AD5D4D33-B9D5-4FFA-A8FF-7AFAA97FD274}" uniqueName="2" name="opady " queryTableFieldId="2"/>
    <tableColumn id="3" xr3:uid="{07E737FE-C435-424A-807F-5D434C0BAE60}" uniqueName="3" name="Stan zbiornika przed" queryTableFieldId="3" dataDxfId="11">
      <calculatedColumnFormula>H1</calculatedColumnFormula>
    </tableColumn>
    <tableColumn id="4" xr3:uid="{D1AB3D46-82D2-498E-B85E-F97D6EE53440}" uniqueName="4" name="Podlanie" queryTableFieldId="4" dataDxfId="10">
      <calculatedColumnFormula>IF(deszcz6[[#This Row],[opady ]] = 0, $P$5, 0)</calculatedColumnFormula>
    </tableColumn>
    <tableColumn id="6" xr3:uid="{1AD998D5-C8E1-48E2-98AB-1E0E462738B3}" uniqueName="6" name="Stan zbiornika po podlaniu" queryTableFieldId="6" dataDxfId="9">
      <calculatedColumnFormula>deszcz6[[#This Row],[Stan zbiornika przed]]-deszcz6[[#This Row],[Podlanie]]</calculatedColumnFormula>
    </tableColumn>
    <tableColumn id="5" xr3:uid="{71A9FDA0-4CE1-44CB-86EB-23DA934B7BA6}" uniqueName="5" name="Stan po pogodzie" queryTableFieldId="5" dataDxfId="8">
      <calculatedColumnFormula>MIN(IF(deszcz6[[#This Row],[opady ]] = 0, deszcz6[[#This Row],[Stan zbiornika po podlaniu]]*0.99, deszcz6[[#This Row],[Stan zbiornika po podlaniu]]*1.03), $O$2)</calculatedColumnFormula>
    </tableColumn>
    <tableColumn id="8" xr3:uid="{2D8A6404-A6B9-4500-A82E-EB1B0CAA63E6}" uniqueName="8" name="Dolanie" queryTableFieldId="8" dataDxfId="7">
      <calculatedColumnFormula>IF(deszcz6[[#This Row],[Dzień]] = 6, MIN(deszcz6[[#This Row],[Stan po pogodzie]]+$P$2, $O$2), deszcz6[[#This Row],[Stan po pogodzie]])</calculatedColumnFormula>
    </tableColumn>
    <tableColumn id="7" xr3:uid="{CCDD186E-A05E-4A8D-9DE3-385337AB2845}" uniqueName="7" name="Stan zbiornika po" queryTableFieldId="7" dataDxfId="6">
      <calculatedColumnFormula>deszcz6[[#This Row],[Dolanie]]</calculatedColumnFormula>
    </tableColumn>
    <tableColumn id="9" xr3:uid="{1EC569E3-E0DC-45DC-BFE0-37240728AB9F}" uniqueName="9" name="Dzień" queryTableFieldId="9" dataDxfId="5">
      <calculatedColumnFormula>WEEKDAY(deszcz6[[#This Row],[data]],2)</calculatedColumnFormula>
    </tableColumn>
    <tableColumn id="10" xr3:uid="{D79B5C9E-8226-4347-B1CD-3F25D472B087}" uniqueName="10" name="Ile dolano" queryTableFieldId="10" dataDxfId="3">
      <calculatedColumnFormula>deszcz6[[#This Row],[Dolanie]]-deszcz6[[#This Row],[Stan po pogodzie]]</calculatedColumnFormula>
    </tableColumn>
    <tableColumn id="11" xr3:uid="{7C1B5061-1B69-4DD5-B112-223BE434332C}" uniqueName="11" name="Kol" queryTableFieldId="11" dataDxfId="2">
      <calculatedColumnFormula>IF(deszcz6[[#This Row],[opady ]] = 0, deszcz6[[#This Row],[Stan zbiornika po podlaniu]]*0.99, deszcz6[[#This Row],[Stan zbiornika po podlaniu]]*1.03)</calculatedColumnFormula>
    </tableColumn>
    <tableColumn id="12" xr3:uid="{EAD2275A-F19E-4F6D-AE3B-4F536616A46E}" uniqueName="12" name="Ile odlano" queryTableFieldId="12" dataDxfId="1">
      <calculatedColumnFormula>deszcz6[[#This Row],[Kol]]-deszcz6[[#This Row],[Stan po pogodzie]]</calculatedColumnFormula>
    </tableColumn>
    <tableColumn id="13" xr3:uid="{5F0E2A25-3732-4055-B33B-8D8CF5356DA6}" uniqueName="13" name="Dzień2" queryTableFieldId="13" dataDxfId="0">
      <calculatedColumnFormula>WEEKDAY(deszcz6[[#This Row],[data]],2)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5C775-5266-4984-8743-9EDDE11324C0}">
  <dimension ref="A1:M154"/>
  <sheetViews>
    <sheetView workbookViewId="0">
      <selection sqref="A1:XFD1048576"/>
    </sheetView>
  </sheetViews>
  <sheetFormatPr defaultRowHeight="14.25" x14ac:dyDescent="0.45"/>
  <cols>
    <col min="1" max="1" width="9.9296875" bestFit="1" customWidth="1"/>
    <col min="2" max="2" width="8.06640625" bestFit="1" customWidth="1"/>
    <col min="3" max="3" width="23.46484375" customWidth="1"/>
    <col min="5" max="5" width="20.265625" customWidth="1"/>
    <col min="8" max="8" width="21.2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  <c r="G1" t="s">
        <v>7</v>
      </c>
      <c r="H1" t="s">
        <v>6</v>
      </c>
      <c r="I1" t="s">
        <v>8</v>
      </c>
      <c r="L1" t="s">
        <v>10</v>
      </c>
      <c r="M1" t="s">
        <v>11</v>
      </c>
    </row>
    <row r="2" spans="1:13" x14ac:dyDescent="0.45">
      <c r="A2" s="1">
        <v>41760</v>
      </c>
      <c r="B2">
        <v>0</v>
      </c>
      <c r="C2">
        <v>2500000</v>
      </c>
      <c r="D2">
        <f>IF(deszcz[[#This Row],[opady ]] = 0, $M$5, 0)</f>
        <v>100000</v>
      </c>
      <c r="E2">
        <f>deszcz[[#This Row],[Stan zbiornika przed]]-deszcz[[#This Row],[Podlanie]]</f>
        <v>2400000</v>
      </c>
      <c r="F2">
        <f>MIN(IF(deszcz[[#This Row],[opady ]] = 0, deszcz[[#This Row],[Stan zbiornika po podlaniu]]*0.99, deszcz[[#This Row],[Stan zbiornika po podlaniu]]*1.03), $L$2)</f>
        <v>2376000</v>
      </c>
      <c r="G2">
        <f>IF(deszcz[[#This Row],[Dzień]] = 6, MIN(deszcz[[#This Row],[Stan po pogodzie]]+$M$2, $L$2), deszcz[[#This Row],[Stan po pogodzie]])</f>
        <v>2376000</v>
      </c>
      <c r="H2">
        <f>deszcz[[#This Row],[Dolanie]]</f>
        <v>2376000</v>
      </c>
      <c r="I2">
        <f>WEEKDAY(deszcz[[#This Row],[data]],2)</f>
        <v>4</v>
      </c>
      <c r="L2">
        <v>2500000</v>
      </c>
      <c r="M2">
        <v>500000</v>
      </c>
    </row>
    <row r="3" spans="1:13" x14ac:dyDescent="0.45">
      <c r="A3" s="1">
        <v>41761</v>
      </c>
      <c r="B3">
        <v>1</v>
      </c>
      <c r="C3">
        <f t="shared" ref="C2:C33" si="0">H2</f>
        <v>2376000</v>
      </c>
      <c r="D3">
        <f>IF(deszcz[[#This Row],[opady ]] = 0, $M$5, 0)</f>
        <v>0</v>
      </c>
      <c r="E3">
        <f>deszcz[[#This Row],[Stan zbiornika przed]]-deszcz[[#This Row],[Podlanie]]</f>
        <v>2376000</v>
      </c>
      <c r="F3">
        <f>MIN(IF(deszcz[[#This Row],[opady ]] = 0, deszcz[[#This Row],[Stan zbiornika po podlaniu]]*0.99, deszcz[[#This Row],[Stan zbiornika po podlaniu]]*1.03), $L$2)</f>
        <v>2447280</v>
      </c>
      <c r="G3">
        <f>IF(deszcz[[#This Row],[Dzień]] = 6, MIN(deszcz[[#This Row],[Stan po pogodzie]]+$M$2, $L$2), deszcz[[#This Row],[Stan po pogodzie]])</f>
        <v>2447280</v>
      </c>
      <c r="H3">
        <f>deszcz[[#This Row],[Dolanie]]</f>
        <v>2447280</v>
      </c>
      <c r="I3">
        <f>WEEKDAY(deszcz[[#This Row],[data]],2)</f>
        <v>5</v>
      </c>
    </row>
    <row r="4" spans="1:13" x14ac:dyDescent="0.45">
      <c r="A4" s="1">
        <v>41762</v>
      </c>
      <c r="B4">
        <v>0</v>
      </c>
      <c r="C4">
        <f t="shared" si="0"/>
        <v>2447280</v>
      </c>
      <c r="D4">
        <f>IF(deszcz[[#This Row],[opady ]] = 0, $M$5, 0)</f>
        <v>100000</v>
      </c>
      <c r="E4">
        <f>deszcz[[#This Row],[Stan zbiornika przed]]-deszcz[[#This Row],[Podlanie]]</f>
        <v>2347280</v>
      </c>
      <c r="F4">
        <f>MIN(IF(deszcz[[#This Row],[opady ]] = 0, deszcz[[#This Row],[Stan zbiornika po podlaniu]]*0.99, deszcz[[#This Row],[Stan zbiornika po podlaniu]]*1.03), $L$2)</f>
        <v>2323807.2000000002</v>
      </c>
      <c r="G4">
        <f>IF(deszcz[[#This Row],[Dzień]] = 6, MIN(deszcz[[#This Row],[Stan po pogodzie]]+$M$2, $L$2), deszcz[[#This Row],[Stan po pogodzie]])</f>
        <v>2500000</v>
      </c>
      <c r="H4">
        <f>deszcz[[#This Row],[Dolanie]]</f>
        <v>2500000</v>
      </c>
      <c r="I4">
        <f>WEEKDAY(deszcz[[#This Row],[data]],2)</f>
        <v>6</v>
      </c>
      <c r="K4" t="s">
        <v>14</v>
      </c>
      <c r="L4" t="s">
        <v>12</v>
      </c>
      <c r="M4" t="s">
        <v>13</v>
      </c>
    </row>
    <row r="5" spans="1:13" x14ac:dyDescent="0.45">
      <c r="A5" s="1">
        <v>41763</v>
      </c>
      <c r="B5">
        <v>0</v>
      </c>
      <c r="C5">
        <f t="shared" si="0"/>
        <v>2500000</v>
      </c>
      <c r="D5">
        <f>IF(deszcz[[#This Row],[opady ]] = 0, $M$5, 0)</f>
        <v>100000</v>
      </c>
      <c r="E5">
        <f>deszcz[[#This Row],[Stan zbiornika przed]]-deszcz[[#This Row],[Podlanie]]</f>
        <v>2400000</v>
      </c>
      <c r="F5">
        <f>MIN(IF(deszcz[[#This Row],[opady ]] = 0, deszcz[[#This Row],[Stan zbiornika po podlaniu]]*0.99, deszcz[[#This Row],[Stan zbiornika po podlaniu]]*1.03), $L$2)</f>
        <v>2376000</v>
      </c>
      <c r="G5">
        <f>IF(deszcz[[#This Row],[Dzień]] = 6, MIN(deszcz[[#This Row],[Stan po pogodzie]]+$M$2, $L$2), deszcz[[#This Row],[Stan po pogodzie]])</f>
        <v>2376000</v>
      </c>
      <c r="H5">
        <f>deszcz[[#This Row],[Dolanie]]</f>
        <v>2376000</v>
      </c>
      <c r="I5">
        <f>WEEKDAY(deszcz[[#This Row],[data]],2)</f>
        <v>7</v>
      </c>
      <c r="K5">
        <v>500</v>
      </c>
      <c r="L5">
        <v>100</v>
      </c>
      <c r="M5">
        <f>K5*L5*2</f>
        <v>100000</v>
      </c>
    </row>
    <row r="6" spans="1:13" x14ac:dyDescent="0.45">
      <c r="A6" s="1">
        <v>41764</v>
      </c>
      <c r="B6">
        <v>0</v>
      </c>
      <c r="C6">
        <f t="shared" si="0"/>
        <v>2376000</v>
      </c>
      <c r="D6">
        <f>IF(deszcz[[#This Row],[opady ]] = 0, $M$5, 0)</f>
        <v>100000</v>
      </c>
      <c r="E6">
        <f>deszcz[[#This Row],[Stan zbiornika przed]]-deszcz[[#This Row],[Podlanie]]</f>
        <v>2276000</v>
      </c>
      <c r="F6">
        <f>MIN(IF(deszcz[[#This Row],[opady ]] = 0, deszcz[[#This Row],[Stan zbiornika po podlaniu]]*0.99, deszcz[[#This Row],[Stan zbiornika po podlaniu]]*1.03), $L$2)</f>
        <v>2253240</v>
      </c>
      <c r="G6">
        <f>IF(deszcz[[#This Row],[Dzień]] = 6, MIN(deszcz[[#This Row],[Stan po pogodzie]]+$M$2, $L$2), deszcz[[#This Row],[Stan po pogodzie]])</f>
        <v>2253240</v>
      </c>
      <c r="H6">
        <f>deszcz[[#This Row],[Dolanie]]</f>
        <v>2253240</v>
      </c>
      <c r="I6">
        <f>WEEKDAY(deszcz[[#This Row],[data]],2)</f>
        <v>1</v>
      </c>
    </row>
    <row r="7" spans="1:13" x14ac:dyDescent="0.45">
      <c r="A7" s="1">
        <v>41765</v>
      </c>
      <c r="B7">
        <v>1</v>
      </c>
      <c r="C7">
        <f t="shared" si="0"/>
        <v>2253240</v>
      </c>
      <c r="D7">
        <f>IF(deszcz[[#This Row],[opady ]] = 0, $M$5, 0)</f>
        <v>0</v>
      </c>
      <c r="E7">
        <f>deszcz[[#This Row],[Stan zbiornika przed]]-deszcz[[#This Row],[Podlanie]]</f>
        <v>2253240</v>
      </c>
      <c r="F7">
        <f>MIN(IF(deszcz[[#This Row],[opady ]] = 0, deszcz[[#This Row],[Stan zbiornika po podlaniu]]*0.99, deszcz[[#This Row],[Stan zbiornika po podlaniu]]*1.03), $L$2)</f>
        <v>2320837.2000000002</v>
      </c>
      <c r="G7">
        <f>IF(deszcz[[#This Row],[Dzień]] = 6, MIN(deszcz[[#This Row],[Stan po pogodzie]]+$M$2, $L$2), deszcz[[#This Row],[Stan po pogodzie]])</f>
        <v>2320837.2000000002</v>
      </c>
      <c r="H7">
        <f>deszcz[[#This Row],[Dolanie]]</f>
        <v>2320837.2000000002</v>
      </c>
      <c r="I7">
        <f>WEEKDAY(deszcz[[#This Row],[data]],2)</f>
        <v>2</v>
      </c>
    </row>
    <row r="8" spans="1:13" x14ac:dyDescent="0.45">
      <c r="A8" s="1">
        <v>41766</v>
      </c>
      <c r="B8">
        <v>1</v>
      </c>
      <c r="C8">
        <f t="shared" si="0"/>
        <v>2320837.2000000002</v>
      </c>
      <c r="D8">
        <f>IF(deszcz[[#This Row],[opady ]] = 0, $M$5, 0)</f>
        <v>0</v>
      </c>
      <c r="E8">
        <f>deszcz[[#This Row],[Stan zbiornika przed]]-deszcz[[#This Row],[Podlanie]]</f>
        <v>2320837.2000000002</v>
      </c>
      <c r="F8">
        <f>MIN(IF(deszcz[[#This Row],[opady ]] = 0, deszcz[[#This Row],[Stan zbiornika po podlaniu]]*0.99, deszcz[[#This Row],[Stan zbiornika po podlaniu]]*1.03), $L$2)</f>
        <v>2390462.3160000001</v>
      </c>
      <c r="G8">
        <f>IF(deszcz[[#This Row],[Dzień]] = 6, MIN(deszcz[[#This Row],[Stan po pogodzie]]+$M$2, $L$2), deszcz[[#This Row],[Stan po pogodzie]])</f>
        <v>2390462.3160000001</v>
      </c>
      <c r="H8">
        <f>deszcz[[#This Row],[Dolanie]]</f>
        <v>2390462.3160000001</v>
      </c>
      <c r="I8">
        <f>WEEKDAY(deszcz[[#This Row],[data]],2)</f>
        <v>3</v>
      </c>
    </row>
    <row r="9" spans="1:13" x14ac:dyDescent="0.45">
      <c r="A9" s="1">
        <v>41767</v>
      </c>
      <c r="B9">
        <v>1</v>
      </c>
      <c r="C9">
        <f t="shared" si="0"/>
        <v>2390462.3160000001</v>
      </c>
      <c r="D9">
        <f>IF(deszcz[[#This Row],[opady ]] = 0, $M$5, 0)</f>
        <v>0</v>
      </c>
      <c r="E9">
        <f>deszcz[[#This Row],[Stan zbiornika przed]]-deszcz[[#This Row],[Podlanie]]</f>
        <v>2390462.3160000001</v>
      </c>
      <c r="F9">
        <f>MIN(IF(deszcz[[#This Row],[opady ]] = 0, deszcz[[#This Row],[Stan zbiornika po podlaniu]]*0.99, deszcz[[#This Row],[Stan zbiornika po podlaniu]]*1.03), $L$2)</f>
        <v>2462176.18548</v>
      </c>
      <c r="G9">
        <f>IF(deszcz[[#This Row],[Dzień]] = 6, MIN(deszcz[[#This Row],[Stan po pogodzie]]+$M$2, $L$2), deszcz[[#This Row],[Stan po pogodzie]])</f>
        <v>2462176.18548</v>
      </c>
      <c r="H9">
        <f>deszcz[[#This Row],[Dolanie]]</f>
        <v>2462176.18548</v>
      </c>
      <c r="I9">
        <f>WEEKDAY(deszcz[[#This Row],[data]],2)</f>
        <v>4</v>
      </c>
    </row>
    <row r="10" spans="1:13" x14ac:dyDescent="0.45">
      <c r="A10" s="1">
        <v>41768</v>
      </c>
      <c r="B10">
        <v>1</v>
      </c>
      <c r="C10">
        <f t="shared" si="0"/>
        <v>2462176.18548</v>
      </c>
      <c r="D10">
        <f>IF(deszcz[[#This Row],[opady ]] = 0, $M$5, 0)</f>
        <v>0</v>
      </c>
      <c r="E10">
        <f>deszcz[[#This Row],[Stan zbiornika przed]]-deszcz[[#This Row],[Podlanie]]</f>
        <v>2462176.18548</v>
      </c>
      <c r="F10">
        <f>MIN(IF(deszcz[[#This Row],[opady ]] = 0, deszcz[[#This Row],[Stan zbiornika po podlaniu]]*0.99, deszcz[[#This Row],[Stan zbiornika po podlaniu]]*1.03), $L$2)</f>
        <v>2500000</v>
      </c>
      <c r="G10">
        <f>IF(deszcz[[#This Row],[Dzień]] = 6, MIN(deszcz[[#This Row],[Stan po pogodzie]]+$M$2, $L$2), deszcz[[#This Row],[Stan po pogodzie]])</f>
        <v>2500000</v>
      </c>
      <c r="H10">
        <f>deszcz[[#This Row],[Dolanie]]</f>
        <v>2500000</v>
      </c>
      <c r="I10">
        <f>WEEKDAY(deszcz[[#This Row],[data]],2)</f>
        <v>5</v>
      </c>
    </row>
    <row r="11" spans="1:13" x14ac:dyDescent="0.45">
      <c r="A11" s="1">
        <v>41769</v>
      </c>
      <c r="B11">
        <v>1</v>
      </c>
      <c r="C11">
        <f t="shared" si="0"/>
        <v>2500000</v>
      </c>
      <c r="D11">
        <f>IF(deszcz[[#This Row],[opady ]] = 0, $M$5, 0)</f>
        <v>0</v>
      </c>
      <c r="E11">
        <f>deszcz[[#This Row],[Stan zbiornika przed]]-deszcz[[#This Row],[Podlanie]]</f>
        <v>2500000</v>
      </c>
      <c r="F11">
        <f>MIN(IF(deszcz[[#This Row],[opady ]] = 0, deszcz[[#This Row],[Stan zbiornika po podlaniu]]*0.99, deszcz[[#This Row],[Stan zbiornika po podlaniu]]*1.03), $L$2)</f>
        <v>2500000</v>
      </c>
      <c r="G11">
        <f>IF(deszcz[[#This Row],[Dzień]] = 6, MIN(deszcz[[#This Row],[Stan po pogodzie]]+$M$2, $L$2), deszcz[[#This Row],[Stan po pogodzie]])</f>
        <v>2500000</v>
      </c>
      <c r="H11">
        <f>deszcz[[#This Row],[Dolanie]]</f>
        <v>2500000</v>
      </c>
      <c r="I11">
        <f>WEEKDAY(deszcz[[#This Row],[data]],2)</f>
        <v>6</v>
      </c>
    </row>
    <row r="12" spans="1:13" x14ac:dyDescent="0.45">
      <c r="A12" s="1">
        <v>41770</v>
      </c>
      <c r="B12">
        <v>1</v>
      </c>
      <c r="C12">
        <f t="shared" si="0"/>
        <v>2500000</v>
      </c>
      <c r="D12">
        <f>IF(deszcz[[#This Row],[opady ]] = 0, $M$5, 0)</f>
        <v>0</v>
      </c>
      <c r="E12">
        <f>deszcz[[#This Row],[Stan zbiornika przed]]-deszcz[[#This Row],[Podlanie]]</f>
        <v>2500000</v>
      </c>
      <c r="F12">
        <f>MIN(IF(deszcz[[#This Row],[opady ]] = 0, deszcz[[#This Row],[Stan zbiornika po podlaniu]]*0.99, deszcz[[#This Row],[Stan zbiornika po podlaniu]]*1.03), $L$2)</f>
        <v>2500000</v>
      </c>
      <c r="G12">
        <f>IF(deszcz[[#This Row],[Dzień]] = 6, MIN(deszcz[[#This Row],[Stan po pogodzie]]+$M$2, $L$2), deszcz[[#This Row],[Stan po pogodzie]])</f>
        <v>2500000</v>
      </c>
      <c r="H12">
        <f>deszcz[[#This Row],[Dolanie]]</f>
        <v>2500000</v>
      </c>
      <c r="I12">
        <f>WEEKDAY(deszcz[[#This Row],[data]],2)</f>
        <v>7</v>
      </c>
    </row>
    <row r="13" spans="1:13" x14ac:dyDescent="0.45">
      <c r="A13" s="1">
        <v>41771</v>
      </c>
      <c r="B13">
        <v>1</v>
      </c>
      <c r="C13">
        <f t="shared" si="0"/>
        <v>2500000</v>
      </c>
      <c r="D13">
        <f>IF(deszcz[[#This Row],[opady ]] = 0, $M$5, 0)</f>
        <v>0</v>
      </c>
      <c r="E13">
        <f>deszcz[[#This Row],[Stan zbiornika przed]]-deszcz[[#This Row],[Podlanie]]</f>
        <v>2500000</v>
      </c>
      <c r="F13">
        <f>MIN(IF(deszcz[[#This Row],[opady ]] = 0, deszcz[[#This Row],[Stan zbiornika po podlaniu]]*0.99, deszcz[[#This Row],[Stan zbiornika po podlaniu]]*1.03), $L$2)</f>
        <v>2500000</v>
      </c>
      <c r="G13">
        <f>IF(deszcz[[#This Row],[Dzień]] = 6, MIN(deszcz[[#This Row],[Stan po pogodzie]]+$M$2, $L$2), deszcz[[#This Row],[Stan po pogodzie]])</f>
        <v>2500000</v>
      </c>
      <c r="H13">
        <f>deszcz[[#This Row],[Dolanie]]</f>
        <v>2500000</v>
      </c>
      <c r="I13">
        <f>WEEKDAY(deszcz[[#This Row],[data]],2)</f>
        <v>1</v>
      </c>
    </row>
    <row r="14" spans="1:13" x14ac:dyDescent="0.45">
      <c r="A14" s="1">
        <v>41772</v>
      </c>
      <c r="B14">
        <v>1</v>
      </c>
      <c r="C14">
        <f t="shared" si="0"/>
        <v>2500000</v>
      </c>
      <c r="D14">
        <f>IF(deszcz[[#This Row],[opady ]] = 0, $M$5, 0)</f>
        <v>0</v>
      </c>
      <c r="E14">
        <f>deszcz[[#This Row],[Stan zbiornika przed]]-deszcz[[#This Row],[Podlanie]]</f>
        <v>2500000</v>
      </c>
      <c r="F14">
        <f>MIN(IF(deszcz[[#This Row],[opady ]] = 0, deszcz[[#This Row],[Stan zbiornika po podlaniu]]*0.99, deszcz[[#This Row],[Stan zbiornika po podlaniu]]*1.03), $L$2)</f>
        <v>2500000</v>
      </c>
      <c r="G14">
        <f>IF(deszcz[[#This Row],[Dzień]] = 6, MIN(deszcz[[#This Row],[Stan po pogodzie]]+$M$2, $L$2), deszcz[[#This Row],[Stan po pogodzie]])</f>
        <v>2500000</v>
      </c>
      <c r="H14">
        <f>deszcz[[#This Row],[Dolanie]]</f>
        <v>2500000</v>
      </c>
      <c r="I14">
        <f>WEEKDAY(deszcz[[#This Row],[data]],2)</f>
        <v>2</v>
      </c>
    </row>
    <row r="15" spans="1:13" x14ac:dyDescent="0.45">
      <c r="A15" s="1">
        <v>41773</v>
      </c>
      <c r="B15">
        <v>0</v>
      </c>
      <c r="C15">
        <f t="shared" si="0"/>
        <v>2500000</v>
      </c>
      <c r="D15">
        <f>IF(deszcz[[#This Row],[opady ]] = 0, $M$5, 0)</f>
        <v>100000</v>
      </c>
      <c r="E15">
        <f>deszcz[[#This Row],[Stan zbiornika przed]]-deszcz[[#This Row],[Podlanie]]</f>
        <v>2400000</v>
      </c>
      <c r="F15">
        <f>MIN(IF(deszcz[[#This Row],[opady ]] = 0, deszcz[[#This Row],[Stan zbiornika po podlaniu]]*0.99, deszcz[[#This Row],[Stan zbiornika po podlaniu]]*1.03), $L$2)</f>
        <v>2376000</v>
      </c>
      <c r="G15">
        <f>IF(deszcz[[#This Row],[Dzień]] = 6, MIN(deszcz[[#This Row],[Stan po pogodzie]]+$M$2, $L$2), deszcz[[#This Row],[Stan po pogodzie]])</f>
        <v>2376000</v>
      </c>
      <c r="H15">
        <f>deszcz[[#This Row],[Dolanie]]</f>
        <v>2376000</v>
      </c>
      <c r="I15">
        <f>WEEKDAY(deszcz[[#This Row],[data]],2)</f>
        <v>3</v>
      </c>
    </row>
    <row r="16" spans="1:13" x14ac:dyDescent="0.45">
      <c r="A16" s="1">
        <v>41774</v>
      </c>
      <c r="B16">
        <v>0</v>
      </c>
      <c r="C16">
        <f t="shared" si="0"/>
        <v>2376000</v>
      </c>
      <c r="D16">
        <f>IF(deszcz[[#This Row],[opady ]] = 0, $M$5, 0)</f>
        <v>100000</v>
      </c>
      <c r="E16">
        <f>deszcz[[#This Row],[Stan zbiornika przed]]-deszcz[[#This Row],[Podlanie]]</f>
        <v>2276000</v>
      </c>
      <c r="F16">
        <f>MIN(IF(deszcz[[#This Row],[opady ]] = 0, deszcz[[#This Row],[Stan zbiornika po podlaniu]]*0.99, deszcz[[#This Row],[Stan zbiornika po podlaniu]]*1.03), $L$2)</f>
        <v>2253240</v>
      </c>
      <c r="G16">
        <f>IF(deszcz[[#This Row],[Dzień]] = 6, MIN(deszcz[[#This Row],[Stan po pogodzie]]+$M$2, $L$2), deszcz[[#This Row],[Stan po pogodzie]])</f>
        <v>2253240</v>
      </c>
      <c r="H16">
        <f>deszcz[[#This Row],[Dolanie]]</f>
        <v>2253240</v>
      </c>
      <c r="I16">
        <f>WEEKDAY(deszcz[[#This Row],[data]],2)</f>
        <v>4</v>
      </c>
    </row>
    <row r="17" spans="1:9" x14ac:dyDescent="0.45">
      <c r="A17" s="1">
        <v>41775</v>
      </c>
      <c r="B17">
        <v>1</v>
      </c>
      <c r="C17">
        <f t="shared" si="0"/>
        <v>2253240</v>
      </c>
      <c r="D17">
        <f>IF(deszcz[[#This Row],[opady ]] = 0, $M$5, 0)</f>
        <v>0</v>
      </c>
      <c r="E17">
        <f>deszcz[[#This Row],[Stan zbiornika przed]]-deszcz[[#This Row],[Podlanie]]</f>
        <v>2253240</v>
      </c>
      <c r="F17">
        <f>MIN(IF(deszcz[[#This Row],[opady ]] = 0, deszcz[[#This Row],[Stan zbiornika po podlaniu]]*0.99, deszcz[[#This Row],[Stan zbiornika po podlaniu]]*1.03), $L$2)</f>
        <v>2320837.2000000002</v>
      </c>
      <c r="G17">
        <f>IF(deszcz[[#This Row],[Dzień]] = 6, MIN(deszcz[[#This Row],[Stan po pogodzie]]+$M$2, $L$2), deszcz[[#This Row],[Stan po pogodzie]])</f>
        <v>2320837.2000000002</v>
      </c>
      <c r="H17">
        <f>deszcz[[#This Row],[Dolanie]]</f>
        <v>2320837.2000000002</v>
      </c>
      <c r="I17">
        <f>WEEKDAY(deszcz[[#This Row],[data]],2)</f>
        <v>5</v>
      </c>
    </row>
    <row r="18" spans="1:9" x14ac:dyDescent="0.45">
      <c r="A18" s="1">
        <v>41776</v>
      </c>
      <c r="B18">
        <v>1</v>
      </c>
      <c r="C18">
        <f t="shared" si="0"/>
        <v>2320837.2000000002</v>
      </c>
      <c r="D18">
        <f>IF(deszcz[[#This Row],[opady ]] = 0, $M$5, 0)</f>
        <v>0</v>
      </c>
      <c r="E18">
        <f>deszcz[[#This Row],[Stan zbiornika przed]]-deszcz[[#This Row],[Podlanie]]</f>
        <v>2320837.2000000002</v>
      </c>
      <c r="F18">
        <f>MIN(IF(deszcz[[#This Row],[opady ]] = 0, deszcz[[#This Row],[Stan zbiornika po podlaniu]]*0.99, deszcz[[#This Row],[Stan zbiornika po podlaniu]]*1.03), $L$2)</f>
        <v>2390462.3160000001</v>
      </c>
      <c r="G18">
        <f>IF(deszcz[[#This Row],[Dzień]] = 6, MIN(deszcz[[#This Row],[Stan po pogodzie]]+$M$2, $L$2), deszcz[[#This Row],[Stan po pogodzie]])</f>
        <v>2500000</v>
      </c>
      <c r="H18">
        <f>deszcz[[#This Row],[Dolanie]]</f>
        <v>2500000</v>
      </c>
      <c r="I18">
        <f>WEEKDAY(deszcz[[#This Row],[data]],2)</f>
        <v>6</v>
      </c>
    </row>
    <row r="19" spans="1:9" x14ac:dyDescent="0.45">
      <c r="A19" s="1">
        <v>41777</v>
      </c>
      <c r="B19">
        <v>1</v>
      </c>
      <c r="C19">
        <f t="shared" si="0"/>
        <v>2500000</v>
      </c>
      <c r="D19">
        <f>IF(deszcz[[#This Row],[opady ]] = 0, $M$5, 0)</f>
        <v>0</v>
      </c>
      <c r="E19">
        <f>deszcz[[#This Row],[Stan zbiornika przed]]-deszcz[[#This Row],[Podlanie]]</f>
        <v>2500000</v>
      </c>
      <c r="F19">
        <f>MIN(IF(deszcz[[#This Row],[opady ]] = 0, deszcz[[#This Row],[Stan zbiornika po podlaniu]]*0.99, deszcz[[#This Row],[Stan zbiornika po podlaniu]]*1.03), $L$2)</f>
        <v>2500000</v>
      </c>
      <c r="G19">
        <f>IF(deszcz[[#This Row],[Dzień]] = 6, MIN(deszcz[[#This Row],[Stan po pogodzie]]+$M$2, $L$2), deszcz[[#This Row],[Stan po pogodzie]])</f>
        <v>2500000</v>
      </c>
      <c r="H19">
        <f>deszcz[[#This Row],[Dolanie]]</f>
        <v>2500000</v>
      </c>
      <c r="I19">
        <f>WEEKDAY(deszcz[[#This Row],[data]],2)</f>
        <v>7</v>
      </c>
    </row>
    <row r="20" spans="1:9" x14ac:dyDescent="0.45">
      <c r="A20" s="1">
        <v>41778</v>
      </c>
      <c r="B20">
        <v>0</v>
      </c>
      <c r="C20">
        <f t="shared" si="0"/>
        <v>2500000</v>
      </c>
      <c r="D20">
        <f>IF(deszcz[[#This Row],[opady ]] = 0, $M$5, 0)</f>
        <v>100000</v>
      </c>
      <c r="E20">
        <f>deszcz[[#This Row],[Stan zbiornika przed]]-deszcz[[#This Row],[Podlanie]]</f>
        <v>2400000</v>
      </c>
      <c r="F20">
        <f>MIN(IF(deszcz[[#This Row],[opady ]] = 0, deszcz[[#This Row],[Stan zbiornika po podlaniu]]*0.99, deszcz[[#This Row],[Stan zbiornika po podlaniu]]*1.03), $L$2)</f>
        <v>2376000</v>
      </c>
      <c r="G20">
        <f>IF(deszcz[[#This Row],[Dzień]] = 6, MIN(deszcz[[#This Row],[Stan po pogodzie]]+$M$2, $L$2), deszcz[[#This Row],[Stan po pogodzie]])</f>
        <v>2376000</v>
      </c>
      <c r="H20">
        <f>deszcz[[#This Row],[Dolanie]]</f>
        <v>2376000</v>
      </c>
      <c r="I20">
        <f>WEEKDAY(deszcz[[#This Row],[data]],2)</f>
        <v>1</v>
      </c>
    </row>
    <row r="21" spans="1:9" x14ac:dyDescent="0.45">
      <c r="A21" s="1">
        <v>41779</v>
      </c>
      <c r="B21">
        <v>0</v>
      </c>
      <c r="C21">
        <f t="shared" si="0"/>
        <v>2376000</v>
      </c>
      <c r="D21">
        <f>IF(deszcz[[#This Row],[opady ]] = 0, $M$5, 0)</f>
        <v>100000</v>
      </c>
      <c r="E21">
        <f>deszcz[[#This Row],[Stan zbiornika przed]]-deszcz[[#This Row],[Podlanie]]</f>
        <v>2276000</v>
      </c>
      <c r="F21">
        <f>MIN(IF(deszcz[[#This Row],[opady ]] = 0, deszcz[[#This Row],[Stan zbiornika po podlaniu]]*0.99, deszcz[[#This Row],[Stan zbiornika po podlaniu]]*1.03), $L$2)</f>
        <v>2253240</v>
      </c>
      <c r="G21">
        <f>IF(deszcz[[#This Row],[Dzień]] = 6, MIN(deszcz[[#This Row],[Stan po pogodzie]]+$M$2, $L$2), deszcz[[#This Row],[Stan po pogodzie]])</f>
        <v>2253240</v>
      </c>
      <c r="H21">
        <f>deszcz[[#This Row],[Dolanie]]</f>
        <v>2253240</v>
      </c>
      <c r="I21">
        <f>WEEKDAY(deszcz[[#This Row],[data]],2)</f>
        <v>2</v>
      </c>
    </row>
    <row r="22" spans="1:9" x14ac:dyDescent="0.45">
      <c r="A22" s="1">
        <v>41780</v>
      </c>
      <c r="B22">
        <v>1</v>
      </c>
      <c r="C22">
        <f t="shared" si="0"/>
        <v>2253240</v>
      </c>
      <c r="D22">
        <f>IF(deszcz[[#This Row],[opady ]] = 0, $M$5, 0)</f>
        <v>0</v>
      </c>
      <c r="E22">
        <f>deszcz[[#This Row],[Stan zbiornika przed]]-deszcz[[#This Row],[Podlanie]]</f>
        <v>2253240</v>
      </c>
      <c r="F22">
        <f>MIN(IF(deszcz[[#This Row],[opady ]] = 0, deszcz[[#This Row],[Stan zbiornika po podlaniu]]*0.99, deszcz[[#This Row],[Stan zbiornika po podlaniu]]*1.03), $L$2)</f>
        <v>2320837.2000000002</v>
      </c>
      <c r="G22">
        <f>IF(deszcz[[#This Row],[Dzień]] = 6, MIN(deszcz[[#This Row],[Stan po pogodzie]]+$M$2, $L$2), deszcz[[#This Row],[Stan po pogodzie]])</f>
        <v>2320837.2000000002</v>
      </c>
      <c r="H22">
        <f>deszcz[[#This Row],[Dolanie]]</f>
        <v>2320837.2000000002</v>
      </c>
      <c r="I22">
        <f>WEEKDAY(deszcz[[#This Row],[data]],2)</f>
        <v>3</v>
      </c>
    </row>
    <row r="23" spans="1:9" x14ac:dyDescent="0.45">
      <c r="A23" s="1">
        <v>41781</v>
      </c>
      <c r="B23">
        <v>1</v>
      </c>
      <c r="C23">
        <f t="shared" si="0"/>
        <v>2320837.2000000002</v>
      </c>
      <c r="D23">
        <f>IF(deszcz[[#This Row],[opady ]] = 0, $M$5, 0)</f>
        <v>0</v>
      </c>
      <c r="E23">
        <f>deszcz[[#This Row],[Stan zbiornika przed]]-deszcz[[#This Row],[Podlanie]]</f>
        <v>2320837.2000000002</v>
      </c>
      <c r="F23">
        <f>MIN(IF(deszcz[[#This Row],[opady ]] = 0, deszcz[[#This Row],[Stan zbiornika po podlaniu]]*0.99, deszcz[[#This Row],[Stan zbiornika po podlaniu]]*1.03), $L$2)</f>
        <v>2390462.3160000001</v>
      </c>
      <c r="G23">
        <f>IF(deszcz[[#This Row],[Dzień]] = 6, MIN(deszcz[[#This Row],[Stan po pogodzie]]+$M$2, $L$2), deszcz[[#This Row],[Stan po pogodzie]])</f>
        <v>2390462.3160000001</v>
      </c>
      <c r="H23">
        <f>deszcz[[#This Row],[Dolanie]]</f>
        <v>2390462.3160000001</v>
      </c>
      <c r="I23">
        <f>WEEKDAY(deszcz[[#This Row],[data]],2)</f>
        <v>4</v>
      </c>
    </row>
    <row r="24" spans="1:9" x14ac:dyDescent="0.45">
      <c r="A24" s="1">
        <v>41782</v>
      </c>
      <c r="B24">
        <v>0</v>
      </c>
      <c r="C24">
        <f t="shared" si="0"/>
        <v>2390462.3160000001</v>
      </c>
      <c r="D24">
        <f>IF(deszcz[[#This Row],[opady ]] = 0, $M$5, 0)</f>
        <v>100000</v>
      </c>
      <c r="E24">
        <f>deszcz[[#This Row],[Stan zbiornika przed]]-deszcz[[#This Row],[Podlanie]]</f>
        <v>2290462.3160000001</v>
      </c>
      <c r="F24">
        <f>MIN(IF(deszcz[[#This Row],[opady ]] = 0, deszcz[[#This Row],[Stan zbiornika po podlaniu]]*0.99, deszcz[[#This Row],[Stan zbiornika po podlaniu]]*1.03), $L$2)</f>
        <v>2267557.6928400001</v>
      </c>
      <c r="G24">
        <f>IF(deszcz[[#This Row],[Dzień]] = 6, MIN(deszcz[[#This Row],[Stan po pogodzie]]+$M$2, $L$2), deszcz[[#This Row],[Stan po pogodzie]])</f>
        <v>2267557.6928400001</v>
      </c>
      <c r="H24">
        <f>deszcz[[#This Row],[Dolanie]]</f>
        <v>2267557.6928400001</v>
      </c>
      <c r="I24">
        <f>WEEKDAY(deszcz[[#This Row],[data]],2)</f>
        <v>5</v>
      </c>
    </row>
    <row r="25" spans="1:9" x14ac:dyDescent="0.45">
      <c r="A25" s="1">
        <v>41783</v>
      </c>
      <c r="B25">
        <v>0</v>
      </c>
      <c r="C25">
        <f t="shared" si="0"/>
        <v>2267557.6928400001</v>
      </c>
      <c r="D25">
        <f>IF(deszcz[[#This Row],[opady ]] = 0, $M$5, 0)</f>
        <v>100000</v>
      </c>
      <c r="E25">
        <f>deszcz[[#This Row],[Stan zbiornika przed]]-deszcz[[#This Row],[Podlanie]]</f>
        <v>2167557.6928400001</v>
      </c>
      <c r="F25">
        <f>MIN(IF(deszcz[[#This Row],[opady ]] = 0, deszcz[[#This Row],[Stan zbiornika po podlaniu]]*0.99, deszcz[[#This Row],[Stan zbiornika po podlaniu]]*1.03), $L$2)</f>
        <v>2145882.1159116002</v>
      </c>
      <c r="G25">
        <f>IF(deszcz[[#This Row],[Dzień]] = 6, MIN(deszcz[[#This Row],[Stan po pogodzie]]+$M$2, $L$2), deszcz[[#This Row],[Stan po pogodzie]])</f>
        <v>2500000</v>
      </c>
      <c r="H25">
        <f>deszcz[[#This Row],[Dolanie]]</f>
        <v>2500000</v>
      </c>
      <c r="I25">
        <f>WEEKDAY(deszcz[[#This Row],[data]],2)</f>
        <v>6</v>
      </c>
    </row>
    <row r="26" spans="1:9" x14ac:dyDescent="0.45">
      <c r="A26" s="1">
        <v>41784</v>
      </c>
      <c r="B26">
        <v>0</v>
      </c>
      <c r="C26">
        <f t="shared" si="0"/>
        <v>2500000</v>
      </c>
      <c r="D26">
        <f>IF(deszcz[[#This Row],[opady ]] = 0, $M$5, 0)</f>
        <v>100000</v>
      </c>
      <c r="E26">
        <f>deszcz[[#This Row],[Stan zbiornika przed]]-deszcz[[#This Row],[Podlanie]]</f>
        <v>2400000</v>
      </c>
      <c r="F26">
        <f>MIN(IF(deszcz[[#This Row],[opady ]] = 0, deszcz[[#This Row],[Stan zbiornika po podlaniu]]*0.99, deszcz[[#This Row],[Stan zbiornika po podlaniu]]*1.03), $L$2)</f>
        <v>2376000</v>
      </c>
      <c r="G26">
        <f>IF(deszcz[[#This Row],[Dzień]] = 6, MIN(deszcz[[#This Row],[Stan po pogodzie]]+$M$2, $L$2), deszcz[[#This Row],[Stan po pogodzie]])</f>
        <v>2376000</v>
      </c>
      <c r="H26">
        <f>deszcz[[#This Row],[Dolanie]]</f>
        <v>2376000</v>
      </c>
      <c r="I26">
        <f>WEEKDAY(deszcz[[#This Row],[data]],2)</f>
        <v>7</v>
      </c>
    </row>
    <row r="27" spans="1:9" x14ac:dyDescent="0.45">
      <c r="A27" s="1">
        <v>41785</v>
      </c>
      <c r="B27">
        <v>0</v>
      </c>
      <c r="C27">
        <f t="shared" si="0"/>
        <v>2376000</v>
      </c>
      <c r="D27">
        <f>IF(deszcz[[#This Row],[opady ]] = 0, $M$5, 0)</f>
        <v>100000</v>
      </c>
      <c r="E27">
        <f>deszcz[[#This Row],[Stan zbiornika przed]]-deszcz[[#This Row],[Podlanie]]</f>
        <v>2276000</v>
      </c>
      <c r="F27">
        <f>MIN(IF(deszcz[[#This Row],[opady ]] = 0, deszcz[[#This Row],[Stan zbiornika po podlaniu]]*0.99, deszcz[[#This Row],[Stan zbiornika po podlaniu]]*1.03), $L$2)</f>
        <v>2253240</v>
      </c>
      <c r="G27">
        <f>IF(deszcz[[#This Row],[Dzień]] = 6, MIN(deszcz[[#This Row],[Stan po pogodzie]]+$M$2, $L$2), deszcz[[#This Row],[Stan po pogodzie]])</f>
        <v>2253240</v>
      </c>
      <c r="H27">
        <f>deszcz[[#This Row],[Dolanie]]</f>
        <v>2253240</v>
      </c>
      <c r="I27">
        <f>WEEKDAY(deszcz[[#This Row],[data]],2)</f>
        <v>1</v>
      </c>
    </row>
    <row r="28" spans="1:9" x14ac:dyDescent="0.45">
      <c r="A28" s="1">
        <v>41786</v>
      </c>
      <c r="B28">
        <v>0</v>
      </c>
      <c r="C28">
        <f t="shared" si="0"/>
        <v>2253240</v>
      </c>
      <c r="D28">
        <f>IF(deszcz[[#This Row],[opady ]] = 0, $M$5, 0)</f>
        <v>100000</v>
      </c>
      <c r="E28">
        <f>deszcz[[#This Row],[Stan zbiornika przed]]-deszcz[[#This Row],[Podlanie]]</f>
        <v>2153240</v>
      </c>
      <c r="F28">
        <f>MIN(IF(deszcz[[#This Row],[opady ]] = 0, deszcz[[#This Row],[Stan zbiornika po podlaniu]]*0.99, deszcz[[#This Row],[Stan zbiornika po podlaniu]]*1.03), $L$2)</f>
        <v>2131707.6</v>
      </c>
      <c r="G28">
        <f>IF(deszcz[[#This Row],[Dzień]] = 6, MIN(deszcz[[#This Row],[Stan po pogodzie]]+$M$2, $L$2), deszcz[[#This Row],[Stan po pogodzie]])</f>
        <v>2131707.6</v>
      </c>
      <c r="H28">
        <f>deszcz[[#This Row],[Dolanie]]</f>
        <v>2131707.6</v>
      </c>
      <c r="I28">
        <f>WEEKDAY(deszcz[[#This Row],[data]],2)</f>
        <v>2</v>
      </c>
    </row>
    <row r="29" spans="1:9" x14ac:dyDescent="0.45">
      <c r="A29" s="1">
        <v>41787</v>
      </c>
      <c r="B29">
        <v>1</v>
      </c>
      <c r="C29">
        <f t="shared" si="0"/>
        <v>2131707.6</v>
      </c>
      <c r="D29">
        <f>IF(deszcz[[#This Row],[opady ]] = 0, $M$5, 0)</f>
        <v>0</v>
      </c>
      <c r="E29">
        <f>deszcz[[#This Row],[Stan zbiornika przed]]-deszcz[[#This Row],[Podlanie]]</f>
        <v>2131707.6</v>
      </c>
      <c r="F29">
        <f>MIN(IF(deszcz[[#This Row],[opady ]] = 0, deszcz[[#This Row],[Stan zbiornika po podlaniu]]*0.99, deszcz[[#This Row],[Stan zbiornika po podlaniu]]*1.03), $L$2)</f>
        <v>2195658.8280000002</v>
      </c>
      <c r="G29">
        <f>IF(deszcz[[#This Row],[Dzień]] = 6, MIN(deszcz[[#This Row],[Stan po pogodzie]]+$M$2, $L$2), deszcz[[#This Row],[Stan po pogodzie]])</f>
        <v>2195658.8280000002</v>
      </c>
      <c r="H29">
        <f>deszcz[[#This Row],[Dolanie]]</f>
        <v>2195658.8280000002</v>
      </c>
      <c r="I29">
        <f>WEEKDAY(deszcz[[#This Row],[data]],2)</f>
        <v>3</v>
      </c>
    </row>
    <row r="30" spans="1:9" x14ac:dyDescent="0.45">
      <c r="A30" s="1">
        <v>41788</v>
      </c>
      <c r="B30">
        <v>0</v>
      </c>
      <c r="C30">
        <f t="shared" si="0"/>
        <v>2195658.8280000002</v>
      </c>
      <c r="D30">
        <f>IF(deszcz[[#This Row],[opady ]] = 0, $M$5, 0)</f>
        <v>100000</v>
      </c>
      <c r="E30">
        <f>deszcz[[#This Row],[Stan zbiornika przed]]-deszcz[[#This Row],[Podlanie]]</f>
        <v>2095658.8280000002</v>
      </c>
      <c r="F30">
        <f>MIN(IF(deszcz[[#This Row],[opady ]] = 0, deszcz[[#This Row],[Stan zbiornika po podlaniu]]*0.99, deszcz[[#This Row],[Stan zbiornika po podlaniu]]*1.03), $L$2)</f>
        <v>2074702.2397200002</v>
      </c>
      <c r="G30">
        <f>IF(deszcz[[#This Row],[Dzień]] = 6, MIN(deszcz[[#This Row],[Stan po pogodzie]]+$M$2, $L$2), deszcz[[#This Row],[Stan po pogodzie]])</f>
        <v>2074702.2397200002</v>
      </c>
      <c r="H30">
        <f>deszcz[[#This Row],[Dolanie]]</f>
        <v>2074702.2397200002</v>
      </c>
      <c r="I30">
        <f>WEEKDAY(deszcz[[#This Row],[data]],2)</f>
        <v>4</v>
      </c>
    </row>
    <row r="31" spans="1:9" x14ac:dyDescent="0.45">
      <c r="A31" s="1">
        <v>41789</v>
      </c>
      <c r="B31">
        <v>0</v>
      </c>
      <c r="C31">
        <f t="shared" si="0"/>
        <v>2074702.2397200002</v>
      </c>
      <c r="D31">
        <f>IF(deszcz[[#This Row],[opady ]] = 0, $M$5, 0)</f>
        <v>100000</v>
      </c>
      <c r="E31">
        <f>deszcz[[#This Row],[Stan zbiornika przed]]-deszcz[[#This Row],[Podlanie]]</f>
        <v>1974702.2397200002</v>
      </c>
      <c r="F31">
        <f>MIN(IF(deszcz[[#This Row],[opady ]] = 0, deszcz[[#This Row],[Stan zbiornika po podlaniu]]*0.99, deszcz[[#This Row],[Stan zbiornika po podlaniu]]*1.03), $L$2)</f>
        <v>1954955.2173228001</v>
      </c>
      <c r="G31">
        <f>IF(deszcz[[#This Row],[Dzień]] = 6, MIN(deszcz[[#This Row],[Stan po pogodzie]]+$M$2, $L$2), deszcz[[#This Row],[Stan po pogodzie]])</f>
        <v>1954955.2173228001</v>
      </c>
      <c r="H31">
        <f>deszcz[[#This Row],[Dolanie]]</f>
        <v>1954955.2173228001</v>
      </c>
      <c r="I31">
        <f>WEEKDAY(deszcz[[#This Row],[data]],2)</f>
        <v>5</v>
      </c>
    </row>
    <row r="32" spans="1:9" x14ac:dyDescent="0.45">
      <c r="A32" s="1">
        <v>41790</v>
      </c>
      <c r="B32">
        <v>0</v>
      </c>
      <c r="C32">
        <f t="shared" si="0"/>
        <v>1954955.2173228001</v>
      </c>
      <c r="D32">
        <f>IF(deszcz[[#This Row],[opady ]] = 0, $M$5, 0)</f>
        <v>100000</v>
      </c>
      <c r="E32">
        <f>deszcz[[#This Row],[Stan zbiornika przed]]-deszcz[[#This Row],[Podlanie]]</f>
        <v>1854955.2173228001</v>
      </c>
      <c r="F32">
        <f>MIN(IF(deszcz[[#This Row],[opady ]] = 0, deszcz[[#This Row],[Stan zbiornika po podlaniu]]*0.99, deszcz[[#This Row],[Stan zbiornika po podlaniu]]*1.03), $L$2)</f>
        <v>1836405.6651495721</v>
      </c>
      <c r="G32">
        <f>IF(deszcz[[#This Row],[Dzień]] = 6, MIN(deszcz[[#This Row],[Stan po pogodzie]]+$M$2, $L$2), deszcz[[#This Row],[Stan po pogodzie]])</f>
        <v>2336405.6651495723</v>
      </c>
      <c r="H32">
        <f>deszcz[[#This Row],[Dolanie]]</f>
        <v>2336405.6651495723</v>
      </c>
      <c r="I32">
        <f>WEEKDAY(deszcz[[#This Row],[data]],2)</f>
        <v>6</v>
      </c>
    </row>
    <row r="33" spans="1:9" x14ac:dyDescent="0.45">
      <c r="A33" s="1">
        <v>41791</v>
      </c>
      <c r="B33">
        <v>0</v>
      </c>
      <c r="C33">
        <f t="shared" si="0"/>
        <v>2336405.6651495723</v>
      </c>
      <c r="D33">
        <f>IF(deszcz[[#This Row],[opady ]] = 0, $M$5, 0)</f>
        <v>100000</v>
      </c>
      <c r="E33">
        <f>deszcz[[#This Row],[Stan zbiornika przed]]-deszcz[[#This Row],[Podlanie]]</f>
        <v>2236405.6651495723</v>
      </c>
      <c r="F33">
        <f>MIN(IF(deszcz[[#This Row],[opady ]] = 0, deszcz[[#This Row],[Stan zbiornika po podlaniu]]*0.99, deszcz[[#This Row],[Stan zbiornika po podlaniu]]*1.03), $L$2)</f>
        <v>2214041.6084980764</v>
      </c>
      <c r="G33">
        <f>IF(deszcz[[#This Row],[Dzień]] = 6, MIN(deszcz[[#This Row],[Stan po pogodzie]]+$M$2, $L$2), deszcz[[#This Row],[Stan po pogodzie]])</f>
        <v>2214041.6084980764</v>
      </c>
      <c r="H33">
        <f>deszcz[[#This Row],[Dolanie]]</f>
        <v>2214041.6084980764</v>
      </c>
      <c r="I33">
        <f>WEEKDAY(deszcz[[#This Row],[data]],2)</f>
        <v>7</v>
      </c>
    </row>
    <row r="34" spans="1:9" x14ac:dyDescent="0.45">
      <c r="A34" s="1">
        <v>41792</v>
      </c>
      <c r="B34">
        <v>0</v>
      </c>
      <c r="C34">
        <f t="shared" ref="C34:C65" si="1">H33</f>
        <v>2214041.6084980764</v>
      </c>
      <c r="D34">
        <f>IF(deszcz[[#This Row],[opady ]] = 0, $M$5, 0)</f>
        <v>100000</v>
      </c>
      <c r="E34">
        <f>deszcz[[#This Row],[Stan zbiornika przed]]-deszcz[[#This Row],[Podlanie]]</f>
        <v>2114041.6084980764</v>
      </c>
      <c r="F34">
        <f>MIN(IF(deszcz[[#This Row],[opady ]] = 0, deszcz[[#This Row],[Stan zbiornika po podlaniu]]*0.99, deszcz[[#This Row],[Stan zbiornika po podlaniu]]*1.03), $L$2)</f>
        <v>2092901.1924130956</v>
      </c>
      <c r="G34">
        <f>IF(deszcz[[#This Row],[Dzień]] = 6, MIN(deszcz[[#This Row],[Stan po pogodzie]]+$M$2, $L$2), deszcz[[#This Row],[Stan po pogodzie]])</f>
        <v>2092901.1924130956</v>
      </c>
      <c r="H34">
        <f>deszcz[[#This Row],[Dolanie]]</f>
        <v>2092901.1924130956</v>
      </c>
      <c r="I34">
        <f>WEEKDAY(deszcz[[#This Row],[data]],2)</f>
        <v>1</v>
      </c>
    </row>
    <row r="35" spans="1:9" x14ac:dyDescent="0.45">
      <c r="A35" s="1">
        <v>41793</v>
      </c>
      <c r="B35">
        <v>0</v>
      </c>
      <c r="C35">
        <f t="shared" si="1"/>
        <v>2092901.1924130956</v>
      </c>
      <c r="D35">
        <f>IF(deszcz[[#This Row],[opady ]] = 0, $M$5, 0)</f>
        <v>100000</v>
      </c>
      <c r="E35">
        <f>deszcz[[#This Row],[Stan zbiornika przed]]-deszcz[[#This Row],[Podlanie]]</f>
        <v>1992901.1924130956</v>
      </c>
      <c r="F35">
        <f>MIN(IF(deszcz[[#This Row],[opady ]] = 0, deszcz[[#This Row],[Stan zbiornika po podlaniu]]*0.99, deszcz[[#This Row],[Stan zbiornika po podlaniu]]*1.03), $L$2)</f>
        <v>1972972.1804889645</v>
      </c>
      <c r="G35">
        <f>IF(deszcz[[#This Row],[Dzień]] = 6, MIN(deszcz[[#This Row],[Stan po pogodzie]]+$M$2, $L$2), deszcz[[#This Row],[Stan po pogodzie]])</f>
        <v>1972972.1804889645</v>
      </c>
      <c r="H35">
        <f>deszcz[[#This Row],[Dolanie]]</f>
        <v>1972972.1804889645</v>
      </c>
      <c r="I35">
        <f>WEEKDAY(deszcz[[#This Row],[data]],2)</f>
        <v>2</v>
      </c>
    </row>
    <row r="36" spans="1:9" x14ac:dyDescent="0.45">
      <c r="A36" s="1">
        <v>41794</v>
      </c>
      <c r="B36">
        <v>1</v>
      </c>
      <c r="C36">
        <f t="shared" si="1"/>
        <v>1972972.1804889645</v>
      </c>
      <c r="D36">
        <f>IF(deszcz[[#This Row],[opady ]] = 0, $M$5, 0)</f>
        <v>0</v>
      </c>
      <c r="E36">
        <f>deszcz[[#This Row],[Stan zbiornika przed]]-deszcz[[#This Row],[Podlanie]]</f>
        <v>1972972.1804889645</v>
      </c>
      <c r="F36">
        <f>MIN(IF(deszcz[[#This Row],[opady ]] = 0, deszcz[[#This Row],[Stan zbiornika po podlaniu]]*0.99, deszcz[[#This Row],[Stan zbiornika po podlaniu]]*1.03), $L$2)</f>
        <v>2032161.3459036336</v>
      </c>
      <c r="G36">
        <f>IF(deszcz[[#This Row],[Dzień]] = 6, MIN(deszcz[[#This Row],[Stan po pogodzie]]+$M$2, $L$2), deszcz[[#This Row],[Stan po pogodzie]])</f>
        <v>2032161.3459036336</v>
      </c>
      <c r="H36">
        <f>deszcz[[#This Row],[Dolanie]]</f>
        <v>2032161.3459036336</v>
      </c>
      <c r="I36">
        <f>WEEKDAY(deszcz[[#This Row],[data]],2)</f>
        <v>3</v>
      </c>
    </row>
    <row r="37" spans="1:9" x14ac:dyDescent="0.45">
      <c r="A37" s="1">
        <v>41795</v>
      </c>
      <c r="B37">
        <v>1</v>
      </c>
      <c r="C37">
        <f t="shared" si="1"/>
        <v>2032161.3459036336</v>
      </c>
      <c r="D37">
        <f>IF(deszcz[[#This Row],[opady ]] = 0, $M$5, 0)</f>
        <v>0</v>
      </c>
      <c r="E37">
        <f>deszcz[[#This Row],[Stan zbiornika przed]]-deszcz[[#This Row],[Podlanie]]</f>
        <v>2032161.3459036336</v>
      </c>
      <c r="F37">
        <f>MIN(IF(deszcz[[#This Row],[opady ]] = 0, deszcz[[#This Row],[Stan zbiornika po podlaniu]]*0.99, deszcz[[#This Row],[Stan zbiornika po podlaniu]]*1.03), $L$2)</f>
        <v>2093126.1862807428</v>
      </c>
      <c r="G37">
        <f>IF(deszcz[[#This Row],[Dzień]] = 6, MIN(deszcz[[#This Row],[Stan po pogodzie]]+$M$2, $L$2), deszcz[[#This Row],[Stan po pogodzie]])</f>
        <v>2093126.1862807428</v>
      </c>
      <c r="H37">
        <f>deszcz[[#This Row],[Dolanie]]</f>
        <v>2093126.1862807428</v>
      </c>
      <c r="I37">
        <f>WEEKDAY(deszcz[[#This Row],[data]],2)</f>
        <v>4</v>
      </c>
    </row>
    <row r="38" spans="1:9" x14ac:dyDescent="0.45">
      <c r="A38" s="1">
        <v>41796</v>
      </c>
      <c r="B38">
        <v>1</v>
      </c>
      <c r="C38">
        <f t="shared" si="1"/>
        <v>2093126.1862807428</v>
      </c>
      <c r="D38">
        <f>IF(deszcz[[#This Row],[opady ]] = 0, $M$5, 0)</f>
        <v>0</v>
      </c>
      <c r="E38">
        <f>deszcz[[#This Row],[Stan zbiornika przed]]-deszcz[[#This Row],[Podlanie]]</f>
        <v>2093126.1862807428</v>
      </c>
      <c r="F38">
        <f>MIN(IF(deszcz[[#This Row],[opady ]] = 0, deszcz[[#This Row],[Stan zbiornika po podlaniu]]*0.99, deszcz[[#This Row],[Stan zbiornika po podlaniu]]*1.03), $L$2)</f>
        <v>2155919.9718691651</v>
      </c>
      <c r="G38">
        <f>IF(deszcz[[#This Row],[Dzień]] = 6, MIN(deszcz[[#This Row],[Stan po pogodzie]]+$M$2, $L$2), deszcz[[#This Row],[Stan po pogodzie]])</f>
        <v>2155919.9718691651</v>
      </c>
      <c r="H38">
        <f>deszcz[[#This Row],[Dolanie]]</f>
        <v>2155919.9718691651</v>
      </c>
      <c r="I38">
        <f>WEEKDAY(deszcz[[#This Row],[data]],2)</f>
        <v>5</v>
      </c>
    </row>
    <row r="39" spans="1:9" x14ac:dyDescent="0.45">
      <c r="A39" s="1">
        <v>41797</v>
      </c>
      <c r="B39">
        <v>1</v>
      </c>
      <c r="C39">
        <f t="shared" si="1"/>
        <v>2155919.9718691651</v>
      </c>
      <c r="D39">
        <f>IF(deszcz[[#This Row],[opady ]] = 0, $M$5, 0)</f>
        <v>0</v>
      </c>
      <c r="E39">
        <f>deszcz[[#This Row],[Stan zbiornika przed]]-deszcz[[#This Row],[Podlanie]]</f>
        <v>2155919.9718691651</v>
      </c>
      <c r="F39">
        <f>MIN(IF(deszcz[[#This Row],[opady ]] = 0, deszcz[[#This Row],[Stan zbiornika po podlaniu]]*0.99, deszcz[[#This Row],[Stan zbiornika po podlaniu]]*1.03), $L$2)</f>
        <v>2220597.5710252402</v>
      </c>
      <c r="G39">
        <f>IF(deszcz[[#This Row],[Dzień]] = 6, MIN(deszcz[[#This Row],[Stan po pogodzie]]+$M$2, $L$2), deszcz[[#This Row],[Stan po pogodzie]])</f>
        <v>2500000</v>
      </c>
      <c r="H39">
        <f>deszcz[[#This Row],[Dolanie]]</f>
        <v>2500000</v>
      </c>
      <c r="I39">
        <f>WEEKDAY(deszcz[[#This Row],[data]],2)</f>
        <v>6</v>
      </c>
    </row>
    <row r="40" spans="1:9" x14ac:dyDescent="0.45">
      <c r="A40" s="1">
        <v>41798</v>
      </c>
      <c r="B40">
        <v>1</v>
      </c>
      <c r="C40">
        <f t="shared" si="1"/>
        <v>2500000</v>
      </c>
      <c r="D40">
        <f>IF(deszcz[[#This Row],[opady ]] = 0, $M$5, 0)</f>
        <v>0</v>
      </c>
      <c r="E40">
        <f>deszcz[[#This Row],[Stan zbiornika przed]]-deszcz[[#This Row],[Podlanie]]</f>
        <v>2500000</v>
      </c>
      <c r="F40">
        <f>MIN(IF(deszcz[[#This Row],[opady ]] = 0, deszcz[[#This Row],[Stan zbiornika po podlaniu]]*0.99, deszcz[[#This Row],[Stan zbiornika po podlaniu]]*1.03), $L$2)</f>
        <v>2500000</v>
      </c>
      <c r="G40">
        <f>IF(deszcz[[#This Row],[Dzień]] = 6, MIN(deszcz[[#This Row],[Stan po pogodzie]]+$M$2, $L$2), deszcz[[#This Row],[Stan po pogodzie]])</f>
        <v>2500000</v>
      </c>
      <c r="H40">
        <f>deszcz[[#This Row],[Dolanie]]</f>
        <v>2500000</v>
      </c>
      <c r="I40">
        <f>WEEKDAY(deszcz[[#This Row],[data]],2)</f>
        <v>7</v>
      </c>
    </row>
    <row r="41" spans="1:9" x14ac:dyDescent="0.45">
      <c r="A41" s="1">
        <v>41799</v>
      </c>
      <c r="B41">
        <v>1</v>
      </c>
      <c r="C41">
        <f t="shared" si="1"/>
        <v>2500000</v>
      </c>
      <c r="D41">
        <f>IF(deszcz[[#This Row],[opady ]] = 0, $M$5, 0)</f>
        <v>0</v>
      </c>
      <c r="E41">
        <f>deszcz[[#This Row],[Stan zbiornika przed]]-deszcz[[#This Row],[Podlanie]]</f>
        <v>2500000</v>
      </c>
      <c r="F41">
        <f>MIN(IF(deszcz[[#This Row],[opady ]] = 0, deszcz[[#This Row],[Stan zbiornika po podlaniu]]*0.99, deszcz[[#This Row],[Stan zbiornika po podlaniu]]*1.03), $L$2)</f>
        <v>2500000</v>
      </c>
      <c r="G41">
        <f>IF(deszcz[[#This Row],[Dzień]] = 6, MIN(deszcz[[#This Row],[Stan po pogodzie]]+$M$2, $L$2), deszcz[[#This Row],[Stan po pogodzie]])</f>
        <v>2500000</v>
      </c>
      <c r="H41">
        <f>deszcz[[#This Row],[Dolanie]]</f>
        <v>2500000</v>
      </c>
      <c r="I41">
        <f>WEEKDAY(deszcz[[#This Row],[data]],2)</f>
        <v>1</v>
      </c>
    </row>
    <row r="42" spans="1:9" x14ac:dyDescent="0.45">
      <c r="A42" s="1">
        <v>41800</v>
      </c>
      <c r="B42">
        <v>1</v>
      </c>
      <c r="C42">
        <f t="shared" si="1"/>
        <v>2500000</v>
      </c>
      <c r="D42">
        <f>IF(deszcz[[#This Row],[opady ]] = 0, $M$5, 0)</f>
        <v>0</v>
      </c>
      <c r="E42">
        <f>deszcz[[#This Row],[Stan zbiornika przed]]-deszcz[[#This Row],[Podlanie]]</f>
        <v>2500000</v>
      </c>
      <c r="F42">
        <f>MIN(IF(deszcz[[#This Row],[opady ]] = 0, deszcz[[#This Row],[Stan zbiornika po podlaniu]]*0.99, deszcz[[#This Row],[Stan zbiornika po podlaniu]]*1.03), $L$2)</f>
        <v>2500000</v>
      </c>
      <c r="G42">
        <f>IF(deszcz[[#This Row],[Dzień]] = 6, MIN(deszcz[[#This Row],[Stan po pogodzie]]+$M$2, $L$2), deszcz[[#This Row],[Stan po pogodzie]])</f>
        <v>2500000</v>
      </c>
      <c r="H42">
        <f>deszcz[[#This Row],[Dolanie]]</f>
        <v>2500000</v>
      </c>
      <c r="I42">
        <f>WEEKDAY(deszcz[[#This Row],[data]],2)</f>
        <v>2</v>
      </c>
    </row>
    <row r="43" spans="1:9" x14ac:dyDescent="0.45">
      <c r="A43" s="1">
        <v>41801</v>
      </c>
      <c r="B43">
        <v>1</v>
      </c>
      <c r="C43">
        <f t="shared" si="1"/>
        <v>2500000</v>
      </c>
      <c r="D43">
        <f>IF(deszcz[[#This Row],[opady ]] = 0, $M$5, 0)</f>
        <v>0</v>
      </c>
      <c r="E43">
        <f>deszcz[[#This Row],[Stan zbiornika przed]]-deszcz[[#This Row],[Podlanie]]</f>
        <v>2500000</v>
      </c>
      <c r="F43">
        <f>MIN(IF(deszcz[[#This Row],[opady ]] = 0, deszcz[[#This Row],[Stan zbiornika po podlaniu]]*0.99, deszcz[[#This Row],[Stan zbiornika po podlaniu]]*1.03), $L$2)</f>
        <v>2500000</v>
      </c>
      <c r="G43">
        <f>IF(deszcz[[#This Row],[Dzień]] = 6, MIN(deszcz[[#This Row],[Stan po pogodzie]]+$M$2, $L$2), deszcz[[#This Row],[Stan po pogodzie]])</f>
        <v>2500000</v>
      </c>
      <c r="H43">
        <f>deszcz[[#This Row],[Dolanie]]</f>
        <v>2500000</v>
      </c>
      <c r="I43">
        <f>WEEKDAY(deszcz[[#This Row],[data]],2)</f>
        <v>3</v>
      </c>
    </row>
    <row r="44" spans="1:9" x14ac:dyDescent="0.45">
      <c r="A44" s="1">
        <v>41802</v>
      </c>
      <c r="B44">
        <v>0</v>
      </c>
      <c r="C44">
        <f t="shared" si="1"/>
        <v>2500000</v>
      </c>
      <c r="D44">
        <f>IF(deszcz[[#This Row],[opady ]] = 0, $M$5, 0)</f>
        <v>100000</v>
      </c>
      <c r="E44">
        <f>deszcz[[#This Row],[Stan zbiornika przed]]-deszcz[[#This Row],[Podlanie]]</f>
        <v>2400000</v>
      </c>
      <c r="F44">
        <f>MIN(IF(deszcz[[#This Row],[opady ]] = 0, deszcz[[#This Row],[Stan zbiornika po podlaniu]]*0.99, deszcz[[#This Row],[Stan zbiornika po podlaniu]]*1.03), $L$2)</f>
        <v>2376000</v>
      </c>
      <c r="G44">
        <f>IF(deszcz[[#This Row],[Dzień]] = 6, MIN(deszcz[[#This Row],[Stan po pogodzie]]+$M$2, $L$2), deszcz[[#This Row],[Stan po pogodzie]])</f>
        <v>2376000</v>
      </c>
      <c r="H44">
        <f>deszcz[[#This Row],[Dolanie]]</f>
        <v>2376000</v>
      </c>
      <c r="I44">
        <f>WEEKDAY(deszcz[[#This Row],[data]],2)</f>
        <v>4</v>
      </c>
    </row>
    <row r="45" spans="1:9" x14ac:dyDescent="0.45">
      <c r="A45" s="1">
        <v>41803</v>
      </c>
      <c r="B45">
        <v>0</v>
      </c>
      <c r="C45">
        <f t="shared" si="1"/>
        <v>2376000</v>
      </c>
      <c r="D45">
        <f>IF(deszcz[[#This Row],[opady ]] = 0, $M$5, 0)</f>
        <v>100000</v>
      </c>
      <c r="E45">
        <f>deszcz[[#This Row],[Stan zbiornika przed]]-deszcz[[#This Row],[Podlanie]]</f>
        <v>2276000</v>
      </c>
      <c r="F45">
        <f>MIN(IF(deszcz[[#This Row],[opady ]] = 0, deszcz[[#This Row],[Stan zbiornika po podlaniu]]*0.99, deszcz[[#This Row],[Stan zbiornika po podlaniu]]*1.03), $L$2)</f>
        <v>2253240</v>
      </c>
      <c r="G45">
        <f>IF(deszcz[[#This Row],[Dzień]] = 6, MIN(deszcz[[#This Row],[Stan po pogodzie]]+$M$2, $L$2), deszcz[[#This Row],[Stan po pogodzie]])</f>
        <v>2253240</v>
      </c>
      <c r="H45">
        <f>deszcz[[#This Row],[Dolanie]]</f>
        <v>2253240</v>
      </c>
      <c r="I45">
        <f>WEEKDAY(deszcz[[#This Row],[data]],2)</f>
        <v>5</v>
      </c>
    </row>
    <row r="46" spans="1:9" x14ac:dyDescent="0.45">
      <c r="A46" s="1">
        <v>41804</v>
      </c>
      <c r="B46">
        <v>0</v>
      </c>
      <c r="C46">
        <f t="shared" si="1"/>
        <v>2253240</v>
      </c>
      <c r="D46">
        <f>IF(deszcz[[#This Row],[opady ]] = 0, $M$5, 0)</f>
        <v>100000</v>
      </c>
      <c r="E46">
        <f>deszcz[[#This Row],[Stan zbiornika przed]]-deszcz[[#This Row],[Podlanie]]</f>
        <v>2153240</v>
      </c>
      <c r="F46">
        <f>MIN(IF(deszcz[[#This Row],[opady ]] = 0, deszcz[[#This Row],[Stan zbiornika po podlaniu]]*0.99, deszcz[[#This Row],[Stan zbiornika po podlaniu]]*1.03), $L$2)</f>
        <v>2131707.6</v>
      </c>
      <c r="G46">
        <f>IF(deszcz[[#This Row],[Dzień]] = 6, MIN(deszcz[[#This Row],[Stan po pogodzie]]+$M$2, $L$2), deszcz[[#This Row],[Stan po pogodzie]])</f>
        <v>2500000</v>
      </c>
      <c r="H46">
        <f>deszcz[[#This Row],[Dolanie]]</f>
        <v>2500000</v>
      </c>
      <c r="I46">
        <f>WEEKDAY(deszcz[[#This Row],[data]],2)</f>
        <v>6</v>
      </c>
    </row>
    <row r="47" spans="1:9" x14ac:dyDescent="0.45">
      <c r="A47" s="1">
        <v>41805</v>
      </c>
      <c r="B47">
        <v>0</v>
      </c>
      <c r="C47">
        <f t="shared" si="1"/>
        <v>2500000</v>
      </c>
      <c r="D47">
        <f>IF(deszcz[[#This Row],[opady ]] = 0, $M$5, 0)</f>
        <v>100000</v>
      </c>
      <c r="E47">
        <f>deszcz[[#This Row],[Stan zbiornika przed]]-deszcz[[#This Row],[Podlanie]]</f>
        <v>2400000</v>
      </c>
      <c r="F47">
        <f>MIN(IF(deszcz[[#This Row],[opady ]] = 0, deszcz[[#This Row],[Stan zbiornika po podlaniu]]*0.99, deszcz[[#This Row],[Stan zbiornika po podlaniu]]*1.03), $L$2)</f>
        <v>2376000</v>
      </c>
      <c r="G47">
        <f>IF(deszcz[[#This Row],[Dzień]] = 6, MIN(deszcz[[#This Row],[Stan po pogodzie]]+$M$2, $L$2), deszcz[[#This Row],[Stan po pogodzie]])</f>
        <v>2376000</v>
      </c>
      <c r="H47">
        <f>deszcz[[#This Row],[Dolanie]]</f>
        <v>2376000</v>
      </c>
      <c r="I47">
        <f>WEEKDAY(deszcz[[#This Row],[data]],2)</f>
        <v>7</v>
      </c>
    </row>
    <row r="48" spans="1:9" x14ac:dyDescent="0.45">
      <c r="A48" s="1">
        <v>41806</v>
      </c>
      <c r="B48">
        <v>1</v>
      </c>
      <c r="C48">
        <f t="shared" si="1"/>
        <v>2376000</v>
      </c>
      <c r="D48">
        <f>IF(deszcz[[#This Row],[opady ]] = 0, $M$5, 0)</f>
        <v>0</v>
      </c>
      <c r="E48">
        <f>deszcz[[#This Row],[Stan zbiornika przed]]-deszcz[[#This Row],[Podlanie]]</f>
        <v>2376000</v>
      </c>
      <c r="F48">
        <f>MIN(IF(deszcz[[#This Row],[opady ]] = 0, deszcz[[#This Row],[Stan zbiornika po podlaniu]]*0.99, deszcz[[#This Row],[Stan zbiornika po podlaniu]]*1.03), $L$2)</f>
        <v>2447280</v>
      </c>
      <c r="G48">
        <f>IF(deszcz[[#This Row],[Dzień]] = 6, MIN(deszcz[[#This Row],[Stan po pogodzie]]+$M$2, $L$2), deszcz[[#This Row],[Stan po pogodzie]])</f>
        <v>2447280</v>
      </c>
      <c r="H48">
        <f>deszcz[[#This Row],[Dolanie]]</f>
        <v>2447280</v>
      </c>
      <c r="I48">
        <f>WEEKDAY(deszcz[[#This Row],[data]],2)</f>
        <v>1</v>
      </c>
    </row>
    <row r="49" spans="1:9" x14ac:dyDescent="0.45">
      <c r="A49" s="1">
        <v>41807</v>
      </c>
      <c r="B49">
        <v>0</v>
      </c>
      <c r="C49">
        <f t="shared" si="1"/>
        <v>2447280</v>
      </c>
      <c r="D49">
        <f>IF(deszcz[[#This Row],[opady ]] = 0, $M$5, 0)</f>
        <v>100000</v>
      </c>
      <c r="E49">
        <f>deszcz[[#This Row],[Stan zbiornika przed]]-deszcz[[#This Row],[Podlanie]]</f>
        <v>2347280</v>
      </c>
      <c r="F49">
        <f>MIN(IF(deszcz[[#This Row],[opady ]] = 0, deszcz[[#This Row],[Stan zbiornika po podlaniu]]*0.99, deszcz[[#This Row],[Stan zbiornika po podlaniu]]*1.03), $L$2)</f>
        <v>2323807.2000000002</v>
      </c>
      <c r="G49">
        <f>IF(deszcz[[#This Row],[Dzień]] = 6, MIN(deszcz[[#This Row],[Stan po pogodzie]]+$M$2, $L$2), deszcz[[#This Row],[Stan po pogodzie]])</f>
        <v>2323807.2000000002</v>
      </c>
      <c r="H49">
        <f>deszcz[[#This Row],[Dolanie]]</f>
        <v>2323807.2000000002</v>
      </c>
      <c r="I49">
        <f>WEEKDAY(deszcz[[#This Row],[data]],2)</f>
        <v>2</v>
      </c>
    </row>
    <row r="50" spans="1:9" x14ac:dyDescent="0.45">
      <c r="A50" s="1">
        <v>41808</v>
      </c>
      <c r="B50">
        <v>0</v>
      </c>
      <c r="C50">
        <f t="shared" si="1"/>
        <v>2323807.2000000002</v>
      </c>
      <c r="D50">
        <f>IF(deszcz[[#This Row],[opady ]] = 0, $M$5, 0)</f>
        <v>100000</v>
      </c>
      <c r="E50">
        <f>deszcz[[#This Row],[Stan zbiornika przed]]-deszcz[[#This Row],[Podlanie]]</f>
        <v>2223807.2000000002</v>
      </c>
      <c r="F50">
        <f>MIN(IF(deszcz[[#This Row],[opady ]] = 0, deszcz[[#This Row],[Stan zbiornika po podlaniu]]*0.99, deszcz[[#This Row],[Stan zbiornika po podlaniu]]*1.03), $L$2)</f>
        <v>2201569.128</v>
      </c>
      <c r="G50">
        <f>IF(deszcz[[#This Row],[Dzień]] = 6, MIN(deszcz[[#This Row],[Stan po pogodzie]]+$M$2, $L$2), deszcz[[#This Row],[Stan po pogodzie]])</f>
        <v>2201569.128</v>
      </c>
      <c r="H50">
        <f>deszcz[[#This Row],[Dolanie]]</f>
        <v>2201569.128</v>
      </c>
      <c r="I50">
        <f>WEEKDAY(deszcz[[#This Row],[data]],2)</f>
        <v>3</v>
      </c>
    </row>
    <row r="51" spans="1:9" x14ac:dyDescent="0.45">
      <c r="A51" s="1">
        <v>41809</v>
      </c>
      <c r="B51">
        <v>0</v>
      </c>
      <c r="C51">
        <f t="shared" si="1"/>
        <v>2201569.128</v>
      </c>
      <c r="D51">
        <f>IF(deszcz[[#This Row],[opady ]] = 0, $M$5, 0)</f>
        <v>100000</v>
      </c>
      <c r="E51">
        <f>deszcz[[#This Row],[Stan zbiornika przed]]-deszcz[[#This Row],[Podlanie]]</f>
        <v>2101569.128</v>
      </c>
      <c r="F51">
        <f>MIN(IF(deszcz[[#This Row],[opady ]] = 0, deszcz[[#This Row],[Stan zbiornika po podlaniu]]*0.99, deszcz[[#This Row],[Stan zbiornika po podlaniu]]*1.03), $L$2)</f>
        <v>2080553.4367200001</v>
      </c>
      <c r="G51">
        <f>IF(deszcz[[#This Row],[Dzień]] = 6, MIN(deszcz[[#This Row],[Stan po pogodzie]]+$M$2, $L$2), deszcz[[#This Row],[Stan po pogodzie]])</f>
        <v>2080553.4367200001</v>
      </c>
      <c r="H51">
        <f>deszcz[[#This Row],[Dolanie]]</f>
        <v>2080553.4367200001</v>
      </c>
      <c r="I51">
        <f>WEEKDAY(deszcz[[#This Row],[data]],2)</f>
        <v>4</v>
      </c>
    </row>
    <row r="52" spans="1:9" x14ac:dyDescent="0.45">
      <c r="A52" s="1">
        <v>41810</v>
      </c>
      <c r="B52">
        <v>0</v>
      </c>
      <c r="C52">
        <f t="shared" si="1"/>
        <v>2080553.4367200001</v>
      </c>
      <c r="D52">
        <f>IF(deszcz[[#This Row],[opady ]] = 0, $M$5, 0)</f>
        <v>100000</v>
      </c>
      <c r="E52">
        <f>deszcz[[#This Row],[Stan zbiornika przed]]-deszcz[[#This Row],[Podlanie]]</f>
        <v>1980553.4367200001</v>
      </c>
      <c r="F52">
        <f>MIN(IF(deszcz[[#This Row],[opady ]] = 0, deszcz[[#This Row],[Stan zbiornika po podlaniu]]*0.99, deszcz[[#This Row],[Stan zbiornika po podlaniu]]*1.03), $L$2)</f>
        <v>1960747.9023528001</v>
      </c>
      <c r="G52">
        <f>IF(deszcz[[#This Row],[Dzień]] = 6, MIN(deszcz[[#This Row],[Stan po pogodzie]]+$M$2, $L$2), deszcz[[#This Row],[Stan po pogodzie]])</f>
        <v>1960747.9023528001</v>
      </c>
      <c r="H52">
        <f>deszcz[[#This Row],[Dolanie]]</f>
        <v>1960747.9023528001</v>
      </c>
      <c r="I52">
        <f>WEEKDAY(deszcz[[#This Row],[data]],2)</f>
        <v>5</v>
      </c>
    </row>
    <row r="53" spans="1:9" x14ac:dyDescent="0.45">
      <c r="A53" s="1">
        <v>41811</v>
      </c>
      <c r="B53">
        <v>0</v>
      </c>
      <c r="C53">
        <f t="shared" si="1"/>
        <v>1960747.9023528001</v>
      </c>
      <c r="D53">
        <f>IF(deszcz[[#This Row],[opady ]] = 0, $M$5, 0)</f>
        <v>100000</v>
      </c>
      <c r="E53">
        <f>deszcz[[#This Row],[Stan zbiornika przed]]-deszcz[[#This Row],[Podlanie]]</f>
        <v>1860747.9023528001</v>
      </c>
      <c r="F53">
        <f>MIN(IF(deszcz[[#This Row],[opady ]] = 0, deszcz[[#This Row],[Stan zbiornika po podlaniu]]*0.99, deszcz[[#This Row],[Stan zbiornika po podlaniu]]*1.03), $L$2)</f>
        <v>1842140.4233292721</v>
      </c>
      <c r="G53">
        <f>IF(deszcz[[#This Row],[Dzień]] = 6, MIN(deszcz[[#This Row],[Stan po pogodzie]]+$M$2, $L$2), deszcz[[#This Row],[Stan po pogodzie]])</f>
        <v>2342140.4233292723</v>
      </c>
      <c r="H53">
        <f>deszcz[[#This Row],[Dolanie]]</f>
        <v>2342140.4233292723</v>
      </c>
      <c r="I53">
        <f>WEEKDAY(deszcz[[#This Row],[data]],2)</f>
        <v>6</v>
      </c>
    </row>
    <row r="54" spans="1:9" x14ac:dyDescent="0.45">
      <c r="A54" s="1">
        <v>41812</v>
      </c>
      <c r="B54">
        <v>0</v>
      </c>
      <c r="C54">
        <f t="shared" si="1"/>
        <v>2342140.4233292723</v>
      </c>
      <c r="D54">
        <f>IF(deszcz[[#This Row],[opady ]] = 0, $M$5, 0)</f>
        <v>100000</v>
      </c>
      <c r="E54">
        <f>deszcz[[#This Row],[Stan zbiornika przed]]-deszcz[[#This Row],[Podlanie]]</f>
        <v>2242140.4233292723</v>
      </c>
      <c r="F54">
        <f>MIN(IF(deszcz[[#This Row],[opady ]] = 0, deszcz[[#This Row],[Stan zbiornika po podlaniu]]*0.99, deszcz[[#This Row],[Stan zbiornika po podlaniu]]*1.03), $L$2)</f>
        <v>2219719.0190959796</v>
      </c>
      <c r="G54">
        <f>IF(deszcz[[#This Row],[Dzień]] = 6, MIN(deszcz[[#This Row],[Stan po pogodzie]]+$M$2, $L$2), deszcz[[#This Row],[Stan po pogodzie]])</f>
        <v>2219719.0190959796</v>
      </c>
      <c r="H54">
        <f>deszcz[[#This Row],[Dolanie]]</f>
        <v>2219719.0190959796</v>
      </c>
      <c r="I54">
        <f>WEEKDAY(deszcz[[#This Row],[data]],2)</f>
        <v>7</v>
      </c>
    </row>
    <row r="55" spans="1:9" x14ac:dyDescent="0.45">
      <c r="A55" s="1">
        <v>41813</v>
      </c>
      <c r="B55">
        <v>0</v>
      </c>
      <c r="C55">
        <f t="shared" si="1"/>
        <v>2219719.0190959796</v>
      </c>
      <c r="D55">
        <f>IF(deszcz[[#This Row],[opady ]] = 0, $M$5, 0)</f>
        <v>100000</v>
      </c>
      <c r="E55">
        <f>deszcz[[#This Row],[Stan zbiornika przed]]-deszcz[[#This Row],[Podlanie]]</f>
        <v>2119719.0190959796</v>
      </c>
      <c r="F55">
        <f>MIN(IF(deszcz[[#This Row],[opady ]] = 0, deszcz[[#This Row],[Stan zbiornika po podlaniu]]*0.99, deszcz[[#This Row],[Stan zbiornika po podlaniu]]*1.03), $L$2)</f>
        <v>2098521.8289050199</v>
      </c>
      <c r="G55">
        <f>IF(deszcz[[#This Row],[Dzień]] = 6, MIN(deszcz[[#This Row],[Stan po pogodzie]]+$M$2, $L$2), deszcz[[#This Row],[Stan po pogodzie]])</f>
        <v>2098521.8289050199</v>
      </c>
      <c r="H55">
        <f>deszcz[[#This Row],[Dolanie]]</f>
        <v>2098521.8289050199</v>
      </c>
      <c r="I55">
        <f>WEEKDAY(deszcz[[#This Row],[data]],2)</f>
        <v>1</v>
      </c>
    </row>
    <row r="56" spans="1:9" x14ac:dyDescent="0.45">
      <c r="A56" s="1">
        <v>41814</v>
      </c>
      <c r="B56">
        <v>0</v>
      </c>
      <c r="C56">
        <f t="shared" si="1"/>
        <v>2098521.8289050199</v>
      </c>
      <c r="D56">
        <f>IF(deszcz[[#This Row],[opady ]] = 0, $M$5, 0)</f>
        <v>100000</v>
      </c>
      <c r="E56">
        <f>deszcz[[#This Row],[Stan zbiornika przed]]-deszcz[[#This Row],[Podlanie]]</f>
        <v>1998521.8289050199</v>
      </c>
      <c r="F56">
        <f>MIN(IF(deszcz[[#This Row],[opady ]] = 0, deszcz[[#This Row],[Stan zbiornika po podlaniu]]*0.99, deszcz[[#This Row],[Stan zbiornika po podlaniu]]*1.03), $L$2)</f>
        <v>1978536.6106159696</v>
      </c>
      <c r="G56">
        <f>IF(deszcz[[#This Row],[Dzień]] = 6, MIN(deszcz[[#This Row],[Stan po pogodzie]]+$M$2, $L$2), deszcz[[#This Row],[Stan po pogodzie]])</f>
        <v>1978536.6106159696</v>
      </c>
      <c r="H56">
        <f>deszcz[[#This Row],[Dolanie]]</f>
        <v>1978536.6106159696</v>
      </c>
      <c r="I56">
        <f>WEEKDAY(deszcz[[#This Row],[data]],2)</f>
        <v>2</v>
      </c>
    </row>
    <row r="57" spans="1:9" x14ac:dyDescent="0.45">
      <c r="A57" s="1">
        <v>41815</v>
      </c>
      <c r="B57">
        <v>0</v>
      </c>
      <c r="C57">
        <f t="shared" si="1"/>
        <v>1978536.6106159696</v>
      </c>
      <c r="D57">
        <f>IF(deszcz[[#This Row],[opady ]] = 0, $M$5, 0)</f>
        <v>100000</v>
      </c>
      <c r="E57">
        <f>deszcz[[#This Row],[Stan zbiornika przed]]-deszcz[[#This Row],[Podlanie]]</f>
        <v>1878536.6106159696</v>
      </c>
      <c r="F57">
        <f>MIN(IF(deszcz[[#This Row],[opady ]] = 0, deszcz[[#This Row],[Stan zbiornika po podlaniu]]*0.99, deszcz[[#This Row],[Stan zbiornika po podlaniu]]*1.03), $L$2)</f>
        <v>1859751.2445098099</v>
      </c>
      <c r="G57">
        <f>IF(deszcz[[#This Row],[Dzień]] = 6, MIN(deszcz[[#This Row],[Stan po pogodzie]]+$M$2, $L$2), deszcz[[#This Row],[Stan po pogodzie]])</f>
        <v>1859751.2445098099</v>
      </c>
      <c r="H57">
        <f>deszcz[[#This Row],[Dolanie]]</f>
        <v>1859751.2445098099</v>
      </c>
      <c r="I57">
        <f>WEEKDAY(deszcz[[#This Row],[data]],2)</f>
        <v>3</v>
      </c>
    </row>
    <row r="58" spans="1:9" x14ac:dyDescent="0.45">
      <c r="A58" s="1">
        <v>41816</v>
      </c>
      <c r="B58">
        <v>1</v>
      </c>
      <c r="C58">
        <f t="shared" si="1"/>
        <v>1859751.2445098099</v>
      </c>
      <c r="D58">
        <f>IF(deszcz[[#This Row],[opady ]] = 0, $M$5, 0)</f>
        <v>0</v>
      </c>
      <c r="E58">
        <f>deszcz[[#This Row],[Stan zbiornika przed]]-deszcz[[#This Row],[Podlanie]]</f>
        <v>1859751.2445098099</v>
      </c>
      <c r="F58">
        <f>MIN(IF(deszcz[[#This Row],[opady ]] = 0, deszcz[[#This Row],[Stan zbiornika po podlaniu]]*0.99, deszcz[[#This Row],[Stan zbiornika po podlaniu]]*1.03), $L$2)</f>
        <v>1915543.7818451042</v>
      </c>
      <c r="G58">
        <f>IF(deszcz[[#This Row],[Dzień]] = 6, MIN(deszcz[[#This Row],[Stan po pogodzie]]+$M$2, $L$2), deszcz[[#This Row],[Stan po pogodzie]])</f>
        <v>1915543.7818451042</v>
      </c>
      <c r="H58">
        <f>deszcz[[#This Row],[Dolanie]]</f>
        <v>1915543.7818451042</v>
      </c>
      <c r="I58">
        <f>WEEKDAY(deszcz[[#This Row],[data]],2)</f>
        <v>4</v>
      </c>
    </row>
    <row r="59" spans="1:9" x14ac:dyDescent="0.45">
      <c r="A59" s="1">
        <v>41817</v>
      </c>
      <c r="B59">
        <v>0</v>
      </c>
      <c r="C59">
        <f t="shared" si="1"/>
        <v>1915543.7818451042</v>
      </c>
      <c r="D59">
        <f>IF(deszcz[[#This Row],[opady ]] = 0, $M$5, 0)</f>
        <v>100000</v>
      </c>
      <c r="E59">
        <f>deszcz[[#This Row],[Stan zbiornika przed]]-deszcz[[#This Row],[Podlanie]]</f>
        <v>1815543.7818451042</v>
      </c>
      <c r="F59">
        <f>MIN(IF(deszcz[[#This Row],[opady ]] = 0, deszcz[[#This Row],[Stan zbiornika po podlaniu]]*0.99, deszcz[[#This Row],[Stan zbiornika po podlaniu]]*1.03), $L$2)</f>
        <v>1797388.3440266531</v>
      </c>
      <c r="G59">
        <f>IF(deszcz[[#This Row],[Dzień]] = 6, MIN(deszcz[[#This Row],[Stan po pogodzie]]+$M$2, $L$2), deszcz[[#This Row],[Stan po pogodzie]])</f>
        <v>1797388.3440266531</v>
      </c>
      <c r="H59">
        <f>deszcz[[#This Row],[Dolanie]]</f>
        <v>1797388.3440266531</v>
      </c>
      <c r="I59">
        <f>WEEKDAY(deszcz[[#This Row],[data]],2)</f>
        <v>5</v>
      </c>
    </row>
    <row r="60" spans="1:9" x14ac:dyDescent="0.45">
      <c r="A60" s="1">
        <v>41818</v>
      </c>
      <c r="B60">
        <v>1</v>
      </c>
      <c r="C60">
        <f t="shared" si="1"/>
        <v>1797388.3440266531</v>
      </c>
      <c r="D60">
        <f>IF(deszcz[[#This Row],[opady ]] = 0, $M$5, 0)</f>
        <v>0</v>
      </c>
      <c r="E60">
        <f>deszcz[[#This Row],[Stan zbiornika przed]]-deszcz[[#This Row],[Podlanie]]</f>
        <v>1797388.3440266531</v>
      </c>
      <c r="F60">
        <f>MIN(IF(deszcz[[#This Row],[opady ]] = 0, deszcz[[#This Row],[Stan zbiornika po podlaniu]]*0.99, deszcz[[#This Row],[Stan zbiornika po podlaniu]]*1.03), $L$2)</f>
        <v>1851309.9943474527</v>
      </c>
      <c r="G60">
        <f>IF(deszcz[[#This Row],[Dzień]] = 6, MIN(deszcz[[#This Row],[Stan po pogodzie]]+$M$2, $L$2), deszcz[[#This Row],[Stan po pogodzie]])</f>
        <v>2351309.9943474527</v>
      </c>
      <c r="H60">
        <f>deszcz[[#This Row],[Dolanie]]</f>
        <v>2351309.9943474527</v>
      </c>
      <c r="I60">
        <f>WEEKDAY(deszcz[[#This Row],[data]],2)</f>
        <v>6</v>
      </c>
    </row>
    <row r="61" spans="1:9" x14ac:dyDescent="0.45">
      <c r="A61" s="1">
        <v>41819</v>
      </c>
      <c r="B61">
        <v>0</v>
      </c>
      <c r="C61">
        <f t="shared" si="1"/>
        <v>2351309.9943474527</v>
      </c>
      <c r="D61">
        <f>IF(deszcz[[#This Row],[opady ]] = 0, $M$5, 0)</f>
        <v>100000</v>
      </c>
      <c r="E61">
        <f>deszcz[[#This Row],[Stan zbiornika przed]]-deszcz[[#This Row],[Podlanie]]</f>
        <v>2251309.9943474527</v>
      </c>
      <c r="F61">
        <f>MIN(IF(deszcz[[#This Row],[opady ]] = 0, deszcz[[#This Row],[Stan zbiornika po podlaniu]]*0.99, deszcz[[#This Row],[Stan zbiornika po podlaniu]]*1.03), $L$2)</f>
        <v>2228796.8944039783</v>
      </c>
      <c r="G61">
        <f>IF(deszcz[[#This Row],[Dzień]] = 6, MIN(deszcz[[#This Row],[Stan po pogodzie]]+$M$2, $L$2), deszcz[[#This Row],[Stan po pogodzie]])</f>
        <v>2228796.8944039783</v>
      </c>
      <c r="H61">
        <f>deszcz[[#This Row],[Dolanie]]</f>
        <v>2228796.8944039783</v>
      </c>
      <c r="I61">
        <f>WEEKDAY(deszcz[[#This Row],[data]],2)</f>
        <v>7</v>
      </c>
    </row>
    <row r="62" spans="1:9" x14ac:dyDescent="0.45">
      <c r="A62" s="1">
        <v>41820</v>
      </c>
      <c r="B62">
        <v>1</v>
      </c>
      <c r="C62">
        <f t="shared" si="1"/>
        <v>2228796.8944039783</v>
      </c>
      <c r="D62">
        <f>IF(deszcz[[#This Row],[opady ]] = 0, $M$5, 0)</f>
        <v>0</v>
      </c>
      <c r="E62">
        <f>deszcz[[#This Row],[Stan zbiornika przed]]-deszcz[[#This Row],[Podlanie]]</f>
        <v>2228796.8944039783</v>
      </c>
      <c r="F62">
        <f>MIN(IF(deszcz[[#This Row],[opady ]] = 0, deszcz[[#This Row],[Stan zbiornika po podlaniu]]*0.99, deszcz[[#This Row],[Stan zbiornika po podlaniu]]*1.03), $L$2)</f>
        <v>2295660.8012360977</v>
      </c>
      <c r="G62">
        <f>IF(deszcz[[#This Row],[Dzień]] = 6, MIN(deszcz[[#This Row],[Stan po pogodzie]]+$M$2, $L$2), deszcz[[#This Row],[Stan po pogodzie]])</f>
        <v>2295660.8012360977</v>
      </c>
      <c r="H62">
        <f>deszcz[[#This Row],[Dolanie]]</f>
        <v>2295660.8012360977</v>
      </c>
      <c r="I62">
        <f>WEEKDAY(deszcz[[#This Row],[data]],2)</f>
        <v>1</v>
      </c>
    </row>
    <row r="63" spans="1:9" x14ac:dyDescent="0.45">
      <c r="A63" s="1">
        <v>41821</v>
      </c>
      <c r="B63">
        <v>0</v>
      </c>
      <c r="C63">
        <f t="shared" si="1"/>
        <v>2295660.8012360977</v>
      </c>
      <c r="D63">
        <f>IF(deszcz[[#This Row],[opady ]] = 0, $M$5, 0)</f>
        <v>100000</v>
      </c>
      <c r="E63">
        <f>deszcz[[#This Row],[Stan zbiornika przed]]-deszcz[[#This Row],[Podlanie]]</f>
        <v>2195660.8012360977</v>
      </c>
      <c r="F63">
        <f>MIN(IF(deszcz[[#This Row],[opady ]] = 0, deszcz[[#This Row],[Stan zbiornika po podlaniu]]*0.99, deszcz[[#This Row],[Stan zbiornika po podlaniu]]*1.03), $L$2)</f>
        <v>2173704.1932237367</v>
      </c>
      <c r="G63">
        <f>IF(deszcz[[#This Row],[Dzień]] = 6, MIN(deszcz[[#This Row],[Stan po pogodzie]]+$M$2, $L$2), deszcz[[#This Row],[Stan po pogodzie]])</f>
        <v>2173704.1932237367</v>
      </c>
      <c r="H63">
        <f>deszcz[[#This Row],[Dolanie]]</f>
        <v>2173704.1932237367</v>
      </c>
      <c r="I63">
        <f>WEEKDAY(deszcz[[#This Row],[data]],2)</f>
        <v>2</v>
      </c>
    </row>
    <row r="64" spans="1:9" x14ac:dyDescent="0.45">
      <c r="A64" s="1">
        <v>41822</v>
      </c>
      <c r="B64">
        <v>0</v>
      </c>
      <c r="C64">
        <f t="shared" si="1"/>
        <v>2173704.1932237367</v>
      </c>
      <c r="D64">
        <f>IF(deszcz[[#This Row],[opady ]] = 0, $M$5, 0)</f>
        <v>100000</v>
      </c>
      <c r="E64">
        <f>deszcz[[#This Row],[Stan zbiornika przed]]-deszcz[[#This Row],[Podlanie]]</f>
        <v>2073704.1932237367</v>
      </c>
      <c r="F64">
        <f>MIN(IF(deszcz[[#This Row],[opady ]] = 0, deszcz[[#This Row],[Stan zbiornika po podlaniu]]*0.99, deszcz[[#This Row],[Stan zbiornika po podlaniu]]*1.03), $L$2)</f>
        <v>2052967.1512914994</v>
      </c>
      <c r="G64">
        <f>IF(deszcz[[#This Row],[Dzień]] = 6, MIN(deszcz[[#This Row],[Stan po pogodzie]]+$M$2, $L$2), deszcz[[#This Row],[Stan po pogodzie]])</f>
        <v>2052967.1512914994</v>
      </c>
      <c r="H64">
        <f>deszcz[[#This Row],[Dolanie]]</f>
        <v>2052967.1512914994</v>
      </c>
      <c r="I64">
        <f>WEEKDAY(deszcz[[#This Row],[data]],2)</f>
        <v>3</v>
      </c>
    </row>
    <row r="65" spans="1:9" x14ac:dyDescent="0.45">
      <c r="A65" s="1">
        <v>41823</v>
      </c>
      <c r="B65">
        <v>0</v>
      </c>
      <c r="C65">
        <f t="shared" si="1"/>
        <v>2052967.1512914994</v>
      </c>
      <c r="D65">
        <f>IF(deszcz[[#This Row],[opady ]] = 0, $M$5, 0)</f>
        <v>100000</v>
      </c>
      <c r="E65">
        <f>deszcz[[#This Row],[Stan zbiornika przed]]-deszcz[[#This Row],[Podlanie]]</f>
        <v>1952967.1512914994</v>
      </c>
      <c r="F65">
        <f>MIN(IF(deszcz[[#This Row],[opady ]] = 0, deszcz[[#This Row],[Stan zbiornika po podlaniu]]*0.99, deszcz[[#This Row],[Stan zbiornika po podlaniu]]*1.03), $L$2)</f>
        <v>1933437.4797785843</v>
      </c>
      <c r="G65">
        <f>IF(deszcz[[#This Row],[Dzień]] = 6, MIN(deszcz[[#This Row],[Stan po pogodzie]]+$M$2, $L$2), deszcz[[#This Row],[Stan po pogodzie]])</f>
        <v>1933437.4797785843</v>
      </c>
      <c r="H65">
        <f>deszcz[[#This Row],[Dolanie]]</f>
        <v>1933437.4797785843</v>
      </c>
      <c r="I65">
        <f>WEEKDAY(deszcz[[#This Row],[data]],2)</f>
        <v>4</v>
      </c>
    </row>
    <row r="66" spans="1:9" x14ac:dyDescent="0.45">
      <c r="A66" s="1">
        <v>41824</v>
      </c>
      <c r="B66">
        <v>0</v>
      </c>
      <c r="C66">
        <f t="shared" ref="C66:C97" si="2">H65</f>
        <v>1933437.4797785843</v>
      </c>
      <c r="D66">
        <f>IF(deszcz[[#This Row],[opady ]] = 0, $M$5, 0)</f>
        <v>100000</v>
      </c>
      <c r="E66">
        <f>deszcz[[#This Row],[Stan zbiornika przed]]-deszcz[[#This Row],[Podlanie]]</f>
        <v>1833437.4797785843</v>
      </c>
      <c r="F66">
        <f>MIN(IF(deszcz[[#This Row],[opady ]] = 0, deszcz[[#This Row],[Stan zbiornika po podlaniu]]*0.99, deszcz[[#This Row],[Stan zbiornika po podlaniu]]*1.03), $L$2)</f>
        <v>1815103.1049807984</v>
      </c>
      <c r="G66">
        <f>IF(deszcz[[#This Row],[Dzień]] = 6, MIN(deszcz[[#This Row],[Stan po pogodzie]]+$M$2, $L$2), deszcz[[#This Row],[Stan po pogodzie]])</f>
        <v>1815103.1049807984</v>
      </c>
      <c r="H66">
        <f>deszcz[[#This Row],[Dolanie]]</f>
        <v>1815103.1049807984</v>
      </c>
      <c r="I66">
        <f>WEEKDAY(deszcz[[#This Row],[data]],2)</f>
        <v>5</v>
      </c>
    </row>
    <row r="67" spans="1:9" x14ac:dyDescent="0.45">
      <c r="A67" s="1">
        <v>41825</v>
      </c>
      <c r="B67">
        <v>0</v>
      </c>
      <c r="C67">
        <f t="shared" si="2"/>
        <v>1815103.1049807984</v>
      </c>
      <c r="D67">
        <f>IF(deszcz[[#This Row],[opady ]] = 0, $M$5, 0)</f>
        <v>100000</v>
      </c>
      <c r="E67">
        <f>deszcz[[#This Row],[Stan zbiornika przed]]-deszcz[[#This Row],[Podlanie]]</f>
        <v>1715103.1049807984</v>
      </c>
      <c r="F67">
        <f>MIN(IF(deszcz[[#This Row],[opady ]] = 0, deszcz[[#This Row],[Stan zbiornika po podlaniu]]*0.99, deszcz[[#This Row],[Stan zbiornika po podlaniu]]*1.03), $L$2)</f>
        <v>1697952.0739309904</v>
      </c>
      <c r="G67">
        <f>IF(deszcz[[#This Row],[Dzień]] = 6, MIN(deszcz[[#This Row],[Stan po pogodzie]]+$M$2, $L$2), deszcz[[#This Row],[Stan po pogodzie]])</f>
        <v>2197952.0739309904</v>
      </c>
      <c r="H67">
        <f>deszcz[[#This Row],[Dolanie]]</f>
        <v>2197952.0739309904</v>
      </c>
      <c r="I67">
        <f>WEEKDAY(deszcz[[#This Row],[data]],2)</f>
        <v>6</v>
      </c>
    </row>
    <row r="68" spans="1:9" x14ac:dyDescent="0.45">
      <c r="A68" s="1">
        <v>41826</v>
      </c>
      <c r="B68">
        <v>0</v>
      </c>
      <c r="C68">
        <f t="shared" si="2"/>
        <v>2197952.0739309904</v>
      </c>
      <c r="D68">
        <f>IF(deszcz[[#This Row],[opady ]] = 0, $M$5, 0)</f>
        <v>100000</v>
      </c>
      <c r="E68">
        <f>deszcz[[#This Row],[Stan zbiornika przed]]-deszcz[[#This Row],[Podlanie]]</f>
        <v>2097952.0739309904</v>
      </c>
      <c r="F68">
        <f>MIN(IF(deszcz[[#This Row],[opady ]] = 0, deszcz[[#This Row],[Stan zbiornika po podlaniu]]*0.99, deszcz[[#This Row],[Stan zbiornika po podlaniu]]*1.03), $L$2)</f>
        <v>2076972.5531916805</v>
      </c>
      <c r="G68">
        <f>IF(deszcz[[#This Row],[Dzień]] = 6, MIN(deszcz[[#This Row],[Stan po pogodzie]]+$M$2, $L$2), deszcz[[#This Row],[Stan po pogodzie]])</f>
        <v>2076972.5531916805</v>
      </c>
      <c r="H68">
        <f>deszcz[[#This Row],[Dolanie]]</f>
        <v>2076972.5531916805</v>
      </c>
      <c r="I68">
        <f>WEEKDAY(deszcz[[#This Row],[data]],2)</f>
        <v>7</v>
      </c>
    </row>
    <row r="69" spans="1:9" x14ac:dyDescent="0.45">
      <c r="A69" s="1">
        <v>41827</v>
      </c>
      <c r="B69">
        <v>0</v>
      </c>
      <c r="C69">
        <f t="shared" si="2"/>
        <v>2076972.5531916805</v>
      </c>
      <c r="D69">
        <f>IF(deszcz[[#This Row],[opady ]] = 0, $M$5, 0)</f>
        <v>100000</v>
      </c>
      <c r="E69">
        <f>deszcz[[#This Row],[Stan zbiornika przed]]-deszcz[[#This Row],[Podlanie]]</f>
        <v>1976972.5531916805</v>
      </c>
      <c r="F69">
        <f>MIN(IF(deszcz[[#This Row],[opady ]] = 0, deszcz[[#This Row],[Stan zbiornika po podlaniu]]*0.99, deszcz[[#This Row],[Stan zbiornika po podlaniu]]*1.03), $L$2)</f>
        <v>1957202.8276597636</v>
      </c>
      <c r="G69">
        <f>IF(deszcz[[#This Row],[Dzień]] = 6, MIN(deszcz[[#This Row],[Stan po pogodzie]]+$M$2, $L$2), deszcz[[#This Row],[Stan po pogodzie]])</f>
        <v>1957202.8276597636</v>
      </c>
      <c r="H69">
        <f>deszcz[[#This Row],[Dolanie]]</f>
        <v>1957202.8276597636</v>
      </c>
      <c r="I69">
        <f>WEEKDAY(deszcz[[#This Row],[data]],2)</f>
        <v>1</v>
      </c>
    </row>
    <row r="70" spans="1:9" x14ac:dyDescent="0.45">
      <c r="A70" s="1">
        <v>41828</v>
      </c>
      <c r="B70">
        <v>1</v>
      </c>
      <c r="C70">
        <f t="shared" si="2"/>
        <v>1957202.8276597636</v>
      </c>
      <c r="D70">
        <f>IF(deszcz[[#This Row],[opady ]] = 0, $M$5, 0)</f>
        <v>0</v>
      </c>
      <c r="E70">
        <f>deszcz[[#This Row],[Stan zbiornika przed]]-deszcz[[#This Row],[Podlanie]]</f>
        <v>1957202.8276597636</v>
      </c>
      <c r="F70">
        <f>MIN(IF(deszcz[[#This Row],[opady ]] = 0, deszcz[[#This Row],[Stan zbiornika po podlaniu]]*0.99, deszcz[[#This Row],[Stan zbiornika po podlaniu]]*1.03), $L$2)</f>
        <v>2015918.9124895565</v>
      </c>
      <c r="G70">
        <f>IF(deszcz[[#This Row],[Dzień]] = 6, MIN(deszcz[[#This Row],[Stan po pogodzie]]+$M$2, $L$2), deszcz[[#This Row],[Stan po pogodzie]])</f>
        <v>2015918.9124895565</v>
      </c>
      <c r="H70">
        <f>deszcz[[#This Row],[Dolanie]]</f>
        <v>2015918.9124895565</v>
      </c>
      <c r="I70">
        <f>WEEKDAY(deszcz[[#This Row],[data]],2)</f>
        <v>2</v>
      </c>
    </row>
    <row r="71" spans="1:9" x14ac:dyDescent="0.45">
      <c r="A71" s="1">
        <v>41829</v>
      </c>
      <c r="B71">
        <v>1</v>
      </c>
      <c r="C71">
        <f t="shared" si="2"/>
        <v>2015918.9124895565</v>
      </c>
      <c r="D71">
        <f>IF(deszcz[[#This Row],[opady ]] = 0, $M$5, 0)</f>
        <v>0</v>
      </c>
      <c r="E71">
        <f>deszcz[[#This Row],[Stan zbiornika przed]]-deszcz[[#This Row],[Podlanie]]</f>
        <v>2015918.9124895565</v>
      </c>
      <c r="F71">
        <f>MIN(IF(deszcz[[#This Row],[opady ]] = 0, deszcz[[#This Row],[Stan zbiornika po podlaniu]]*0.99, deszcz[[#This Row],[Stan zbiornika po podlaniu]]*1.03), $L$2)</f>
        <v>2076396.4798642432</v>
      </c>
      <c r="G71">
        <f>IF(deszcz[[#This Row],[Dzień]] = 6, MIN(deszcz[[#This Row],[Stan po pogodzie]]+$M$2, $L$2), deszcz[[#This Row],[Stan po pogodzie]])</f>
        <v>2076396.4798642432</v>
      </c>
      <c r="H71">
        <f>deszcz[[#This Row],[Dolanie]]</f>
        <v>2076396.4798642432</v>
      </c>
      <c r="I71">
        <f>WEEKDAY(deszcz[[#This Row],[data]],2)</f>
        <v>3</v>
      </c>
    </row>
    <row r="72" spans="1:9" x14ac:dyDescent="0.45">
      <c r="A72" s="1">
        <v>41830</v>
      </c>
      <c r="B72">
        <v>1</v>
      </c>
      <c r="C72">
        <f t="shared" si="2"/>
        <v>2076396.4798642432</v>
      </c>
      <c r="D72">
        <f>IF(deszcz[[#This Row],[opady ]] = 0, $M$5, 0)</f>
        <v>0</v>
      </c>
      <c r="E72">
        <f>deszcz[[#This Row],[Stan zbiornika przed]]-deszcz[[#This Row],[Podlanie]]</f>
        <v>2076396.4798642432</v>
      </c>
      <c r="F72">
        <f>MIN(IF(deszcz[[#This Row],[opady ]] = 0, deszcz[[#This Row],[Stan zbiornika po podlaniu]]*0.99, deszcz[[#This Row],[Stan zbiornika po podlaniu]]*1.03), $L$2)</f>
        <v>2138688.3742601704</v>
      </c>
      <c r="G72">
        <f>IF(deszcz[[#This Row],[Dzień]] = 6, MIN(deszcz[[#This Row],[Stan po pogodzie]]+$M$2, $L$2), deszcz[[#This Row],[Stan po pogodzie]])</f>
        <v>2138688.3742601704</v>
      </c>
      <c r="H72">
        <f>deszcz[[#This Row],[Dolanie]]</f>
        <v>2138688.3742601704</v>
      </c>
      <c r="I72">
        <f>WEEKDAY(deszcz[[#This Row],[data]],2)</f>
        <v>4</v>
      </c>
    </row>
    <row r="73" spans="1:9" x14ac:dyDescent="0.45">
      <c r="A73" s="1">
        <v>41831</v>
      </c>
      <c r="B73">
        <v>1</v>
      </c>
      <c r="C73">
        <f t="shared" si="2"/>
        <v>2138688.3742601704</v>
      </c>
      <c r="D73">
        <f>IF(deszcz[[#This Row],[opady ]] = 0, $M$5, 0)</f>
        <v>0</v>
      </c>
      <c r="E73">
        <f>deszcz[[#This Row],[Stan zbiornika przed]]-deszcz[[#This Row],[Podlanie]]</f>
        <v>2138688.3742601704</v>
      </c>
      <c r="F73">
        <f>MIN(IF(deszcz[[#This Row],[opady ]] = 0, deszcz[[#This Row],[Stan zbiornika po podlaniu]]*0.99, deszcz[[#This Row],[Stan zbiornika po podlaniu]]*1.03), $L$2)</f>
        <v>2202849.0254879757</v>
      </c>
      <c r="G73">
        <f>IF(deszcz[[#This Row],[Dzień]] = 6, MIN(deszcz[[#This Row],[Stan po pogodzie]]+$M$2, $L$2), deszcz[[#This Row],[Stan po pogodzie]])</f>
        <v>2202849.0254879757</v>
      </c>
      <c r="H73">
        <f>deszcz[[#This Row],[Dolanie]]</f>
        <v>2202849.0254879757</v>
      </c>
      <c r="I73">
        <f>WEEKDAY(deszcz[[#This Row],[data]],2)</f>
        <v>5</v>
      </c>
    </row>
    <row r="74" spans="1:9" x14ac:dyDescent="0.45">
      <c r="A74" s="1">
        <v>41832</v>
      </c>
      <c r="B74">
        <v>1</v>
      </c>
      <c r="C74">
        <f t="shared" si="2"/>
        <v>2202849.0254879757</v>
      </c>
      <c r="D74">
        <f>IF(deszcz[[#This Row],[opady ]] = 0, $M$5, 0)</f>
        <v>0</v>
      </c>
      <c r="E74">
        <f>deszcz[[#This Row],[Stan zbiornika przed]]-deszcz[[#This Row],[Podlanie]]</f>
        <v>2202849.0254879757</v>
      </c>
      <c r="F74">
        <f>MIN(IF(deszcz[[#This Row],[opady ]] = 0, deszcz[[#This Row],[Stan zbiornika po podlaniu]]*0.99, deszcz[[#This Row],[Stan zbiornika po podlaniu]]*1.03), $L$2)</f>
        <v>2268934.496252615</v>
      </c>
      <c r="G74">
        <f>IF(deszcz[[#This Row],[Dzień]] = 6, MIN(deszcz[[#This Row],[Stan po pogodzie]]+$M$2, $L$2), deszcz[[#This Row],[Stan po pogodzie]])</f>
        <v>2500000</v>
      </c>
      <c r="H74">
        <f>deszcz[[#This Row],[Dolanie]]</f>
        <v>2500000</v>
      </c>
      <c r="I74">
        <f>WEEKDAY(deszcz[[#This Row],[data]],2)</f>
        <v>6</v>
      </c>
    </row>
    <row r="75" spans="1:9" x14ac:dyDescent="0.45">
      <c r="A75" s="1">
        <v>41833</v>
      </c>
      <c r="B75">
        <v>0</v>
      </c>
      <c r="C75">
        <f t="shared" si="2"/>
        <v>2500000</v>
      </c>
      <c r="D75">
        <f>IF(deszcz[[#This Row],[opady ]] = 0, $M$5, 0)</f>
        <v>100000</v>
      </c>
      <c r="E75">
        <f>deszcz[[#This Row],[Stan zbiornika przed]]-deszcz[[#This Row],[Podlanie]]</f>
        <v>2400000</v>
      </c>
      <c r="F75">
        <f>MIN(IF(deszcz[[#This Row],[opady ]] = 0, deszcz[[#This Row],[Stan zbiornika po podlaniu]]*0.99, deszcz[[#This Row],[Stan zbiornika po podlaniu]]*1.03), $L$2)</f>
        <v>2376000</v>
      </c>
      <c r="G75">
        <f>IF(deszcz[[#This Row],[Dzień]] = 6, MIN(deszcz[[#This Row],[Stan po pogodzie]]+$M$2, $L$2), deszcz[[#This Row],[Stan po pogodzie]])</f>
        <v>2376000</v>
      </c>
      <c r="H75">
        <f>deszcz[[#This Row],[Dolanie]]</f>
        <v>2376000</v>
      </c>
      <c r="I75">
        <f>WEEKDAY(deszcz[[#This Row],[data]],2)</f>
        <v>7</v>
      </c>
    </row>
    <row r="76" spans="1:9" x14ac:dyDescent="0.45">
      <c r="A76" s="1">
        <v>41834</v>
      </c>
      <c r="B76">
        <v>0</v>
      </c>
      <c r="C76">
        <f t="shared" si="2"/>
        <v>2376000</v>
      </c>
      <c r="D76">
        <f>IF(deszcz[[#This Row],[opady ]] = 0, $M$5, 0)</f>
        <v>100000</v>
      </c>
      <c r="E76">
        <f>deszcz[[#This Row],[Stan zbiornika przed]]-deszcz[[#This Row],[Podlanie]]</f>
        <v>2276000</v>
      </c>
      <c r="F76">
        <f>MIN(IF(deszcz[[#This Row],[opady ]] = 0, deszcz[[#This Row],[Stan zbiornika po podlaniu]]*0.99, deszcz[[#This Row],[Stan zbiornika po podlaniu]]*1.03), $L$2)</f>
        <v>2253240</v>
      </c>
      <c r="G76">
        <f>IF(deszcz[[#This Row],[Dzień]] = 6, MIN(deszcz[[#This Row],[Stan po pogodzie]]+$M$2, $L$2), deszcz[[#This Row],[Stan po pogodzie]])</f>
        <v>2253240</v>
      </c>
      <c r="H76">
        <f>deszcz[[#This Row],[Dolanie]]</f>
        <v>2253240</v>
      </c>
      <c r="I76">
        <f>WEEKDAY(deszcz[[#This Row],[data]],2)</f>
        <v>1</v>
      </c>
    </row>
    <row r="77" spans="1:9" x14ac:dyDescent="0.45">
      <c r="A77" s="1">
        <v>41835</v>
      </c>
      <c r="B77">
        <v>0</v>
      </c>
      <c r="C77">
        <f t="shared" si="2"/>
        <v>2253240</v>
      </c>
      <c r="D77">
        <f>IF(deszcz[[#This Row],[opady ]] = 0, $M$5, 0)</f>
        <v>100000</v>
      </c>
      <c r="E77">
        <f>deszcz[[#This Row],[Stan zbiornika przed]]-deszcz[[#This Row],[Podlanie]]</f>
        <v>2153240</v>
      </c>
      <c r="F77">
        <f>MIN(IF(deszcz[[#This Row],[opady ]] = 0, deszcz[[#This Row],[Stan zbiornika po podlaniu]]*0.99, deszcz[[#This Row],[Stan zbiornika po podlaniu]]*1.03), $L$2)</f>
        <v>2131707.6</v>
      </c>
      <c r="G77">
        <f>IF(deszcz[[#This Row],[Dzień]] = 6, MIN(deszcz[[#This Row],[Stan po pogodzie]]+$M$2, $L$2), deszcz[[#This Row],[Stan po pogodzie]])</f>
        <v>2131707.6</v>
      </c>
      <c r="H77">
        <f>deszcz[[#This Row],[Dolanie]]</f>
        <v>2131707.6</v>
      </c>
      <c r="I77">
        <f>WEEKDAY(deszcz[[#This Row],[data]],2)</f>
        <v>2</v>
      </c>
    </row>
    <row r="78" spans="1:9" x14ac:dyDescent="0.45">
      <c r="A78" s="1">
        <v>41836</v>
      </c>
      <c r="B78">
        <v>1</v>
      </c>
      <c r="C78">
        <f t="shared" si="2"/>
        <v>2131707.6</v>
      </c>
      <c r="D78">
        <f>IF(deszcz[[#This Row],[opady ]] = 0, $M$5, 0)</f>
        <v>0</v>
      </c>
      <c r="E78">
        <f>deszcz[[#This Row],[Stan zbiornika przed]]-deszcz[[#This Row],[Podlanie]]</f>
        <v>2131707.6</v>
      </c>
      <c r="F78">
        <f>MIN(IF(deszcz[[#This Row],[opady ]] = 0, deszcz[[#This Row],[Stan zbiornika po podlaniu]]*0.99, deszcz[[#This Row],[Stan zbiornika po podlaniu]]*1.03), $L$2)</f>
        <v>2195658.8280000002</v>
      </c>
      <c r="G78">
        <f>IF(deszcz[[#This Row],[Dzień]] = 6, MIN(deszcz[[#This Row],[Stan po pogodzie]]+$M$2, $L$2), deszcz[[#This Row],[Stan po pogodzie]])</f>
        <v>2195658.8280000002</v>
      </c>
      <c r="H78">
        <f>deszcz[[#This Row],[Dolanie]]</f>
        <v>2195658.8280000002</v>
      </c>
      <c r="I78">
        <f>WEEKDAY(deszcz[[#This Row],[data]],2)</f>
        <v>3</v>
      </c>
    </row>
    <row r="79" spans="1:9" x14ac:dyDescent="0.45">
      <c r="A79" s="1">
        <v>41837</v>
      </c>
      <c r="B79">
        <v>1</v>
      </c>
      <c r="C79">
        <f t="shared" si="2"/>
        <v>2195658.8280000002</v>
      </c>
      <c r="D79">
        <f>IF(deszcz[[#This Row],[opady ]] = 0, $M$5, 0)</f>
        <v>0</v>
      </c>
      <c r="E79">
        <f>deszcz[[#This Row],[Stan zbiornika przed]]-deszcz[[#This Row],[Podlanie]]</f>
        <v>2195658.8280000002</v>
      </c>
      <c r="F79">
        <f>MIN(IF(deszcz[[#This Row],[opady ]] = 0, deszcz[[#This Row],[Stan zbiornika po podlaniu]]*0.99, deszcz[[#This Row],[Stan zbiornika po podlaniu]]*1.03), $L$2)</f>
        <v>2261528.5928400001</v>
      </c>
      <c r="G79">
        <f>IF(deszcz[[#This Row],[Dzień]] = 6, MIN(deszcz[[#This Row],[Stan po pogodzie]]+$M$2, $L$2), deszcz[[#This Row],[Stan po pogodzie]])</f>
        <v>2261528.5928400001</v>
      </c>
      <c r="H79">
        <f>deszcz[[#This Row],[Dolanie]]</f>
        <v>2261528.5928400001</v>
      </c>
      <c r="I79">
        <f>WEEKDAY(deszcz[[#This Row],[data]],2)</f>
        <v>4</v>
      </c>
    </row>
    <row r="80" spans="1:9" x14ac:dyDescent="0.45">
      <c r="A80" s="1">
        <v>41838</v>
      </c>
      <c r="B80">
        <v>1</v>
      </c>
      <c r="C80">
        <f t="shared" si="2"/>
        <v>2261528.5928400001</v>
      </c>
      <c r="D80">
        <f>IF(deszcz[[#This Row],[opady ]] = 0, $M$5, 0)</f>
        <v>0</v>
      </c>
      <c r="E80">
        <f>deszcz[[#This Row],[Stan zbiornika przed]]-deszcz[[#This Row],[Podlanie]]</f>
        <v>2261528.5928400001</v>
      </c>
      <c r="F80">
        <f>MIN(IF(deszcz[[#This Row],[opady ]] = 0, deszcz[[#This Row],[Stan zbiornika po podlaniu]]*0.99, deszcz[[#This Row],[Stan zbiornika po podlaniu]]*1.03), $L$2)</f>
        <v>2329374.4506252003</v>
      </c>
      <c r="G80">
        <f>IF(deszcz[[#This Row],[Dzień]] = 6, MIN(deszcz[[#This Row],[Stan po pogodzie]]+$M$2, $L$2), deszcz[[#This Row],[Stan po pogodzie]])</f>
        <v>2329374.4506252003</v>
      </c>
      <c r="H80">
        <f>deszcz[[#This Row],[Dolanie]]</f>
        <v>2329374.4506252003</v>
      </c>
      <c r="I80">
        <f>WEEKDAY(deszcz[[#This Row],[data]],2)</f>
        <v>5</v>
      </c>
    </row>
    <row r="81" spans="1:9" x14ac:dyDescent="0.45">
      <c r="A81" s="1">
        <v>41839</v>
      </c>
      <c r="B81">
        <v>1</v>
      </c>
      <c r="C81">
        <f t="shared" si="2"/>
        <v>2329374.4506252003</v>
      </c>
      <c r="D81">
        <f>IF(deszcz[[#This Row],[opady ]] = 0, $M$5, 0)</f>
        <v>0</v>
      </c>
      <c r="E81">
        <f>deszcz[[#This Row],[Stan zbiornika przed]]-deszcz[[#This Row],[Podlanie]]</f>
        <v>2329374.4506252003</v>
      </c>
      <c r="F81">
        <f>MIN(IF(deszcz[[#This Row],[opady ]] = 0, deszcz[[#This Row],[Stan zbiornika po podlaniu]]*0.99, deszcz[[#This Row],[Stan zbiornika po podlaniu]]*1.03), $L$2)</f>
        <v>2399255.6841439563</v>
      </c>
      <c r="G81">
        <f>IF(deszcz[[#This Row],[Dzień]] = 6, MIN(deszcz[[#This Row],[Stan po pogodzie]]+$M$2, $L$2), deszcz[[#This Row],[Stan po pogodzie]])</f>
        <v>2500000</v>
      </c>
      <c r="H81">
        <f>deszcz[[#This Row],[Dolanie]]</f>
        <v>2500000</v>
      </c>
      <c r="I81">
        <f>WEEKDAY(deszcz[[#This Row],[data]],2)</f>
        <v>6</v>
      </c>
    </row>
    <row r="82" spans="1:9" x14ac:dyDescent="0.45">
      <c r="A82" s="1">
        <v>41840</v>
      </c>
      <c r="B82">
        <v>1</v>
      </c>
      <c r="C82">
        <f t="shared" si="2"/>
        <v>2500000</v>
      </c>
      <c r="D82">
        <f>IF(deszcz[[#This Row],[opady ]] = 0, $M$5, 0)</f>
        <v>0</v>
      </c>
      <c r="E82">
        <f>deszcz[[#This Row],[Stan zbiornika przed]]-deszcz[[#This Row],[Podlanie]]</f>
        <v>2500000</v>
      </c>
      <c r="F82">
        <f>MIN(IF(deszcz[[#This Row],[opady ]] = 0, deszcz[[#This Row],[Stan zbiornika po podlaniu]]*0.99, deszcz[[#This Row],[Stan zbiornika po podlaniu]]*1.03), $L$2)</f>
        <v>2500000</v>
      </c>
      <c r="G82">
        <f>IF(deszcz[[#This Row],[Dzień]] = 6, MIN(deszcz[[#This Row],[Stan po pogodzie]]+$M$2, $L$2), deszcz[[#This Row],[Stan po pogodzie]])</f>
        <v>2500000</v>
      </c>
      <c r="H82">
        <f>deszcz[[#This Row],[Dolanie]]</f>
        <v>2500000</v>
      </c>
      <c r="I82">
        <f>WEEKDAY(deszcz[[#This Row],[data]],2)</f>
        <v>7</v>
      </c>
    </row>
    <row r="83" spans="1:9" x14ac:dyDescent="0.45">
      <c r="A83" s="1">
        <v>41841</v>
      </c>
      <c r="B83">
        <v>1</v>
      </c>
      <c r="C83">
        <f t="shared" si="2"/>
        <v>2500000</v>
      </c>
      <c r="D83">
        <f>IF(deszcz[[#This Row],[opady ]] = 0, $M$5, 0)</f>
        <v>0</v>
      </c>
      <c r="E83">
        <f>deszcz[[#This Row],[Stan zbiornika przed]]-deszcz[[#This Row],[Podlanie]]</f>
        <v>2500000</v>
      </c>
      <c r="F83">
        <f>MIN(IF(deszcz[[#This Row],[opady ]] = 0, deszcz[[#This Row],[Stan zbiornika po podlaniu]]*0.99, deszcz[[#This Row],[Stan zbiornika po podlaniu]]*1.03), $L$2)</f>
        <v>2500000</v>
      </c>
      <c r="G83">
        <f>IF(deszcz[[#This Row],[Dzień]] = 6, MIN(deszcz[[#This Row],[Stan po pogodzie]]+$M$2, $L$2), deszcz[[#This Row],[Stan po pogodzie]])</f>
        <v>2500000</v>
      </c>
      <c r="H83">
        <f>deszcz[[#This Row],[Dolanie]]</f>
        <v>2500000</v>
      </c>
      <c r="I83">
        <f>WEEKDAY(deszcz[[#This Row],[data]],2)</f>
        <v>1</v>
      </c>
    </row>
    <row r="84" spans="1:9" x14ac:dyDescent="0.45">
      <c r="A84" s="1">
        <v>41842</v>
      </c>
      <c r="B84">
        <v>0</v>
      </c>
      <c r="C84">
        <f t="shared" si="2"/>
        <v>2500000</v>
      </c>
      <c r="D84">
        <f>IF(deszcz[[#This Row],[opady ]] = 0, $M$5, 0)</f>
        <v>100000</v>
      </c>
      <c r="E84">
        <f>deszcz[[#This Row],[Stan zbiornika przed]]-deszcz[[#This Row],[Podlanie]]</f>
        <v>2400000</v>
      </c>
      <c r="F84">
        <f>MIN(IF(deszcz[[#This Row],[opady ]] = 0, deszcz[[#This Row],[Stan zbiornika po podlaniu]]*0.99, deszcz[[#This Row],[Stan zbiornika po podlaniu]]*1.03), $L$2)</f>
        <v>2376000</v>
      </c>
      <c r="G84">
        <f>IF(deszcz[[#This Row],[Dzień]] = 6, MIN(deszcz[[#This Row],[Stan po pogodzie]]+$M$2, $L$2), deszcz[[#This Row],[Stan po pogodzie]])</f>
        <v>2376000</v>
      </c>
      <c r="H84">
        <f>deszcz[[#This Row],[Dolanie]]</f>
        <v>2376000</v>
      </c>
      <c r="I84">
        <f>WEEKDAY(deszcz[[#This Row],[data]],2)</f>
        <v>2</v>
      </c>
    </row>
    <row r="85" spans="1:9" x14ac:dyDescent="0.45">
      <c r="A85" s="1">
        <v>41843</v>
      </c>
      <c r="B85">
        <v>0</v>
      </c>
      <c r="C85">
        <f t="shared" si="2"/>
        <v>2376000</v>
      </c>
      <c r="D85">
        <f>IF(deszcz[[#This Row],[opady ]] = 0, $M$5, 0)</f>
        <v>100000</v>
      </c>
      <c r="E85">
        <f>deszcz[[#This Row],[Stan zbiornika przed]]-deszcz[[#This Row],[Podlanie]]</f>
        <v>2276000</v>
      </c>
      <c r="F85">
        <f>MIN(IF(deszcz[[#This Row],[opady ]] = 0, deszcz[[#This Row],[Stan zbiornika po podlaniu]]*0.99, deszcz[[#This Row],[Stan zbiornika po podlaniu]]*1.03), $L$2)</f>
        <v>2253240</v>
      </c>
      <c r="G85">
        <f>IF(deszcz[[#This Row],[Dzień]] = 6, MIN(deszcz[[#This Row],[Stan po pogodzie]]+$M$2, $L$2), deszcz[[#This Row],[Stan po pogodzie]])</f>
        <v>2253240</v>
      </c>
      <c r="H85">
        <f>deszcz[[#This Row],[Dolanie]]</f>
        <v>2253240</v>
      </c>
      <c r="I85">
        <f>WEEKDAY(deszcz[[#This Row],[data]],2)</f>
        <v>3</v>
      </c>
    </row>
    <row r="86" spans="1:9" x14ac:dyDescent="0.45">
      <c r="A86" s="1">
        <v>41844</v>
      </c>
      <c r="B86">
        <v>0</v>
      </c>
      <c r="C86">
        <f t="shared" si="2"/>
        <v>2253240</v>
      </c>
      <c r="D86">
        <f>IF(deszcz[[#This Row],[opady ]] = 0, $M$5, 0)</f>
        <v>100000</v>
      </c>
      <c r="E86">
        <f>deszcz[[#This Row],[Stan zbiornika przed]]-deszcz[[#This Row],[Podlanie]]</f>
        <v>2153240</v>
      </c>
      <c r="F86">
        <f>MIN(IF(deszcz[[#This Row],[opady ]] = 0, deszcz[[#This Row],[Stan zbiornika po podlaniu]]*0.99, deszcz[[#This Row],[Stan zbiornika po podlaniu]]*1.03), $L$2)</f>
        <v>2131707.6</v>
      </c>
      <c r="G86">
        <f>IF(deszcz[[#This Row],[Dzień]] = 6, MIN(deszcz[[#This Row],[Stan po pogodzie]]+$M$2, $L$2), deszcz[[#This Row],[Stan po pogodzie]])</f>
        <v>2131707.6</v>
      </c>
      <c r="H86">
        <f>deszcz[[#This Row],[Dolanie]]</f>
        <v>2131707.6</v>
      </c>
      <c r="I86">
        <f>WEEKDAY(deszcz[[#This Row],[data]],2)</f>
        <v>4</v>
      </c>
    </row>
    <row r="87" spans="1:9" x14ac:dyDescent="0.45">
      <c r="A87" s="1">
        <v>41845</v>
      </c>
      <c r="B87">
        <v>0</v>
      </c>
      <c r="C87">
        <f t="shared" si="2"/>
        <v>2131707.6</v>
      </c>
      <c r="D87">
        <f>IF(deszcz[[#This Row],[opady ]] = 0, $M$5, 0)</f>
        <v>100000</v>
      </c>
      <c r="E87">
        <f>deszcz[[#This Row],[Stan zbiornika przed]]-deszcz[[#This Row],[Podlanie]]</f>
        <v>2031707.6</v>
      </c>
      <c r="F87">
        <f>MIN(IF(deszcz[[#This Row],[opady ]] = 0, deszcz[[#This Row],[Stan zbiornika po podlaniu]]*0.99, deszcz[[#This Row],[Stan zbiornika po podlaniu]]*1.03), $L$2)</f>
        <v>2011390.524</v>
      </c>
      <c r="G87">
        <f>IF(deszcz[[#This Row],[Dzień]] = 6, MIN(deszcz[[#This Row],[Stan po pogodzie]]+$M$2, $L$2), deszcz[[#This Row],[Stan po pogodzie]])</f>
        <v>2011390.524</v>
      </c>
      <c r="H87">
        <f>deszcz[[#This Row],[Dolanie]]</f>
        <v>2011390.524</v>
      </c>
      <c r="I87">
        <f>WEEKDAY(deszcz[[#This Row],[data]],2)</f>
        <v>5</v>
      </c>
    </row>
    <row r="88" spans="1:9" x14ac:dyDescent="0.45">
      <c r="A88" s="1">
        <v>41846</v>
      </c>
      <c r="B88">
        <v>0</v>
      </c>
      <c r="C88">
        <f t="shared" si="2"/>
        <v>2011390.524</v>
      </c>
      <c r="D88">
        <f>IF(deszcz[[#This Row],[opady ]] = 0, $M$5, 0)</f>
        <v>100000</v>
      </c>
      <c r="E88">
        <f>deszcz[[#This Row],[Stan zbiornika przed]]-deszcz[[#This Row],[Podlanie]]</f>
        <v>1911390.524</v>
      </c>
      <c r="F88">
        <f>MIN(IF(deszcz[[#This Row],[opady ]] = 0, deszcz[[#This Row],[Stan zbiornika po podlaniu]]*0.99, deszcz[[#This Row],[Stan zbiornika po podlaniu]]*1.03), $L$2)</f>
        <v>1892276.61876</v>
      </c>
      <c r="G88">
        <f>IF(deszcz[[#This Row],[Dzień]] = 6, MIN(deszcz[[#This Row],[Stan po pogodzie]]+$M$2, $L$2), deszcz[[#This Row],[Stan po pogodzie]])</f>
        <v>2392276.61876</v>
      </c>
      <c r="H88">
        <f>deszcz[[#This Row],[Dolanie]]</f>
        <v>2392276.61876</v>
      </c>
      <c r="I88">
        <f>WEEKDAY(deszcz[[#This Row],[data]],2)</f>
        <v>6</v>
      </c>
    </row>
    <row r="89" spans="1:9" x14ac:dyDescent="0.45">
      <c r="A89" s="1">
        <v>41847</v>
      </c>
      <c r="B89">
        <v>0</v>
      </c>
      <c r="C89">
        <f t="shared" si="2"/>
        <v>2392276.61876</v>
      </c>
      <c r="D89">
        <f>IF(deszcz[[#This Row],[opady ]] = 0, $M$5, 0)</f>
        <v>100000</v>
      </c>
      <c r="E89">
        <f>deszcz[[#This Row],[Stan zbiornika przed]]-deszcz[[#This Row],[Podlanie]]</f>
        <v>2292276.61876</v>
      </c>
      <c r="F89">
        <f>MIN(IF(deszcz[[#This Row],[opady ]] = 0, deszcz[[#This Row],[Stan zbiornika po podlaniu]]*0.99, deszcz[[#This Row],[Stan zbiornika po podlaniu]]*1.03), $L$2)</f>
        <v>2269353.8525724001</v>
      </c>
      <c r="G89">
        <f>IF(deszcz[[#This Row],[Dzień]] = 6, MIN(deszcz[[#This Row],[Stan po pogodzie]]+$M$2, $L$2), deszcz[[#This Row],[Stan po pogodzie]])</f>
        <v>2269353.8525724001</v>
      </c>
      <c r="H89">
        <f>deszcz[[#This Row],[Dolanie]]</f>
        <v>2269353.8525724001</v>
      </c>
      <c r="I89">
        <f>WEEKDAY(deszcz[[#This Row],[data]],2)</f>
        <v>7</v>
      </c>
    </row>
    <row r="90" spans="1:9" x14ac:dyDescent="0.45">
      <c r="A90" s="1">
        <v>41848</v>
      </c>
      <c r="B90">
        <v>1</v>
      </c>
      <c r="C90">
        <f t="shared" si="2"/>
        <v>2269353.8525724001</v>
      </c>
      <c r="D90">
        <f>IF(deszcz[[#This Row],[opady ]] = 0, $M$5, 0)</f>
        <v>0</v>
      </c>
      <c r="E90">
        <f>deszcz[[#This Row],[Stan zbiornika przed]]-deszcz[[#This Row],[Podlanie]]</f>
        <v>2269353.8525724001</v>
      </c>
      <c r="F90">
        <f>MIN(IF(deszcz[[#This Row],[opady ]] = 0, deszcz[[#This Row],[Stan zbiornika po podlaniu]]*0.99, deszcz[[#This Row],[Stan zbiornika po podlaniu]]*1.03), $L$2)</f>
        <v>2337434.4681495721</v>
      </c>
      <c r="G90">
        <f>IF(deszcz[[#This Row],[Dzień]] = 6, MIN(deszcz[[#This Row],[Stan po pogodzie]]+$M$2, $L$2), deszcz[[#This Row],[Stan po pogodzie]])</f>
        <v>2337434.4681495721</v>
      </c>
      <c r="H90">
        <f>deszcz[[#This Row],[Dolanie]]</f>
        <v>2337434.4681495721</v>
      </c>
      <c r="I90">
        <f>WEEKDAY(deszcz[[#This Row],[data]],2)</f>
        <v>1</v>
      </c>
    </row>
    <row r="91" spans="1:9" x14ac:dyDescent="0.45">
      <c r="A91" s="1">
        <v>41849</v>
      </c>
      <c r="B91">
        <v>1</v>
      </c>
      <c r="C91">
        <f t="shared" si="2"/>
        <v>2337434.4681495721</v>
      </c>
      <c r="D91">
        <f>IF(deszcz[[#This Row],[opady ]] = 0, $M$5, 0)</f>
        <v>0</v>
      </c>
      <c r="E91">
        <f>deszcz[[#This Row],[Stan zbiornika przed]]-deszcz[[#This Row],[Podlanie]]</f>
        <v>2337434.4681495721</v>
      </c>
      <c r="F91">
        <f>MIN(IF(deszcz[[#This Row],[opady ]] = 0, deszcz[[#This Row],[Stan zbiornika po podlaniu]]*0.99, deszcz[[#This Row],[Stan zbiornika po podlaniu]]*1.03), $L$2)</f>
        <v>2407557.5021940595</v>
      </c>
      <c r="G91">
        <f>IF(deszcz[[#This Row],[Dzień]] = 6, MIN(deszcz[[#This Row],[Stan po pogodzie]]+$M$2, $L$2), deszcz[[#This Row],[Stan po pogodzie]])</f>
        <v>2407557.5021940595</v>
      </c>
      <c r="H91">
        <f>deszcz[[#This Row],[Dolanie]]</f>
        <v>2407557.5021940595</v>
      </c>
      <c r="I91">
        <f>WEEKDAY(deszcz[[#This Row],[data]],2)</f>
        <v>2</v>
      </c>
    </row>
    <row r="92" spans="1:9" x14ac:dyDescent="0.45">
      <c r="A92" s="1">
        <v>41850</v>
      </c>
      <c r="B92">
        <v>0</v>
      </c>
      <c r="C92">
        <f t="shared" si="2"/>
        <v>2407557.5021940595</v>
      </c>
      <c r="D92">
        <f>IF(deszcz[[#This Row],[opady ]] = 0, $M$5, 0)</f>
        <v>100000</v>
      </c>
      <c r="E92">
        <f>deszcz[[#This Row],[Stan zbiornika przed]]-deszcz[[#This Row],[Podlanie]]</f>
        <v>2307557.5021940595</v>
      </c>
      <c r="F92">
        <f>MIN(IF(deszcz[[#This Row],[opady ]] = 0, deszcz[[#This Row],[Stan zbiornika po podlaniu]]*0.99, deszcz[[#This Row],[Stan zbiornika po podlaniu]]*1.03), $L$2)</f>
        <v>2284481.9271721188</v>
      </c>
      <c r="G92">
        <f>IF(deszcz[[#This Row],[Dzień]] = 6, MIN(deszcz[[#This Row],[Stan po pogodzie]]+$M$2, $L$2), deszcz[[#This Row],[Stan po pogodzie]])</f>
        <v>2284481.9271721188</v>
      </c>
      <c r="H92">
        <f>deszcz[[#This Row],[Dolanie]]</f>
        <v>2284481.9271721188</v>
      </c>
      <c r="I92">
        <f>WEEKDAY(deszcz[[#This Row],[data]],2)</f>
        <v>3</v>
      </c>
    </row>
    <row r="93" spans="1:9" x14ac:dyDescent="0.45">
      <c r="A93" s="1">
        <v>41851</v>
      </c>
      <c r="B93">
        <v>0</v>
      </c>
      <c r="C93">
        <f t="shared" si="2"/>
        <v>2284481.9271721188</v>
      </c>
      <c r="D93">
        <f>IF(deszcz[[#This Row],[opady ]] = 0, $M$5, 0)</f>
        <v>100000</v>
      </c>
      <c r="E93">
        <f>deszcz[[#This Row],[Stan zbiornika przed]]-deszcz[[#This Row],[Podlanie]]</f>
        <v>2184481.9271721188</v>
      </c>
      <c r="F93">
        <f>MIN(IF(deszcz[[#This Row],[opady ]] = 0, deszcz[[#This Row],[Stan zbiornika po podlaniu]]*0.99, deszcz[[#This Row],[Stan zbiornika po podlaniu]]*1.03), $L$2)</f>
        <v>2162637.1079003974</v>
      </c>
      <c r="G93">
        <f>IF(deszcz[[#This Row],[Dzień]] = 6, MIN(deszcz[[#This Row],[Stan po pogodzie]]+$M$2, $L$2), deszcz[[#This Row],[Stan po pogodzie]])</f>
        <v>2162637.1079003974</v>
      </c>
      <c r="H93">
        <f>deszcz[[#This Row],[Dolanie]]</f>
        <v>2162637.1079003974</v>
      </c>
      <c r="I93">
        <f>WEEKDAY(deszcz[[#This Row],[data]],2)</f>
        <v>4</v>
      </c>
    </row>
    <row r="94" spans="1:9" x14ac:dyDescent="0.45">
      <c r="A94" s="1">
        <v>41852</v>
      </c>
      <c r="B94">
        <v>0</v>
      </c>
      <c r="C94">
        <f t="shared" si="2"/>
        <v>2162637.1079003974</v>
      </c>
      <c r="D94">
        <f>IF(deszcz[[#This Row],[opady ]] = 0, $M$5, 0)</f>
        <v>100000</v>
      </c>
      <c r="E94">
        <f>deszcz[[#This Row],[Stan zbiornika przed]]-deszcz[[#This Row],[Podlanie]]</f>
        <v>2062637.1079003974</v>
      </c>
      <c r="F94">
        <f>MIN(IF(deszcz[[#This Row],[opady ]] = 0, deszcz[[#This Row],[Stan zbiornika po podlaniu]]*0.99, deszcz[[#This Row],[Stan zbiornika po podlaniu]]*1.03), $L$2)</f>
        <v>2042010.7368213935</v>
      </c>
      <c r="G94">
        <f>IF(deszcz[[#This Row],[Dzień]] = 6, MIN(deszcz[[#This Row],[Stan po pogodzie]]+$M$2, $L$2), deszcz[[#This Row],[Stan po pogodzie]])</f>
        <v>2042010.7368213935</v>
      </c>
      <c r="H94">
        <f>deszcz[[#This Row],[Dolanie]]</f>
        <v>2042010.7368213935</v>
      </c>
      <c r="I94">
        <f>WEEKDAY(deszcz[[#This Row],[data]],2)</f>
        <v>5</v>
      </c>
    </row>
    <row r="95" spans="1:9" x14ac:dyDescent="0.45">
      <c r="A95" s="1">
        <v>41853</v>
      </c>
      <c r="B95">
        <v>0</v>
      </c>
      <c r="C95">
        <f t="shared" si="2"/>
        <v>2042010.7368213935</v>
      </c>
      <c r="D95">
        <f>IF(deszcz[[#This Row],[opady ]] = 0, $M$5, 0)</f>
        <v>100000</v>
      </c>
      <c r="E95">
        <f>deszcz[[#This Row],[Stan zbiornika przed]]-deszcz[[#This Row],[Podlanie]]</f>
        <v>1942010.7368213935</v>
      </c>
      <c r="F95">
        <f>MIN(IF(deszcz[[#This Row],[opady ]] = 0, deszcz[[#This Row],[Stan zbiornika po podlaniu]]*0.99, deszcz[[#This Row],[Stan zbiornika po podlaniu]]*1.03), $L$2)</f>
        <v>1922590.6294531794</v>
      </c>
      <c r="G95">
        <f>IF(deszcz[[#This Row],[Dzień]] = 6, MIN(deszcz[[#This Row],[Stan po pogodzie]]+$M$2, $L$2), deszcz[[#This Row],[Stan po pogodzie]])</f>
        <v>2422590.6294531794</v>
      </c>
      <c r="H95">
        <f>deszcz[[#This Row],[Dolanie]]</f>
        <v>2422590.6294531794</v>
      </c>
      <c r="I95">
        <f>WEEKDAY(deszcz[[#This Row],[data]],2)</f>
        <v>6</v>
      </c>
    </row>
    <row r="96" spans="1:9" x14ac:dyDescent="0.45">
      <c r="A96" s="1">
        <v>41854</v>
      </c>
      <c r="B96">
        <v>0</v>
      </c>
      <c r="C96">
        <f t="shared" si="2"/>
        <v>2422590.6294531794</v>
      </c>
      <c r="D96">
        <f>IF(deszcz[[#This Row],[opady ]] = 0, $M$5, 0)</f>
        <v>100000</v>
      </c>
      <c r="E96">
        <f>deszcz[[#This Row],[Stan zbiornika przed]]-deszcz[[#This Row],[Podlanie]]</f>
        <v>2322590.6294531794</v>
      </c>
      <c r="F96">
        <f>MIN(IF(deszcz[[#This Row],[opady ]] = 0, deszcz[[#This Row],[Stan zbiornika po podlaniu]]*0.99, deszcz[[#This Row],[Stan zbiornika po podlaniu]]*1.03), $L$2)</f>
        <v>2299364.7231586478</v>
      </c>
      <c r="G96">
        <f>IF(deszcz[[#This Row],[Dzień]] = 6, MIN(deszcz[[#This Row],[Stan po pogodzie]]+$M$2, $L$2), deszcz[[#This Row],[Stan po pogodzie]])</f>
        <v>2299364.7231586478</v>
      </c>
      <c r="H96">
        <f>deszcz[[#This Row],[Dolanie]]</f>
        <v>2299364.7231586478</v>
      </c>
      <c r="I96">
        <f>WEEKDAY(deszcz[[#This Row],[data]],2)</f>
        <v>7</v>
      </c>
    </row>
    <row r="97" spans="1:9" x14ac:dyDescent="0.45">
      <c r="A97" s="1">
        <v>41855</v>
      </c>
      <c r="B97">
        <v>0</v>
      </c>
      <c r="C97">
        <f t="shared" si="2"/>
        <v>2299364.7231586478</v>
      </c>
      <c r="D97">
        <f>IF(deszcz[[#This Row],[opady ]] = 0, $M$5, 0)</f>
        <v>100000</v>
      </c>
      <c r="E97">
        <f>deszcz[[#This Row],[Stan zbiornika przed]]-deszcz[[#This Row],[Podlanie]]</f>
        <v>2199364.7231586478</v>
      </c>
      <c r="F97">
        <f>MIN(IF(deszcz[[#This Row],[opady ]] = 0, deszcz[[#This Row],[Stan zbiornika po podlaniu]]*0.99, deszcz[[#This Row],[Stan zbiornika po podlaniu]]*1.03), $L$2)</f>
        <v>2177371.0759270615</v>
      </c>
      <c r="G97">
        <f>IF(deszcz[[#This Row],[Dzień]] = 6, MIN(deszcz[[#This Row],[Stan po pogodzie]]+$M$2, $L$2), deszcz[[#This Row],[Stan po pogodzie]])</f>
        <v>2177371.0759270615</v>
      </c>
      <c r="H97">
        <f>deszcz[[#This Row],[Dolanie]]</f>
        <v>2177371.0759270615</v>
      </c>
      <c r="I97">
        <f>WEEKDAY(deszcz[[#This Row],[data]],2)</f>
        <v>1</v>
      </c>
    </row>
    <row r="98" spans="1:9" x14ac:dyDescent="0.45">
      <c r="A98" s="1">
        <v>41856</v>
      </c>
      <c r="B98">
        <v>1</v>
      </c>
      <c r="C98">
        <f t="shared" ref="C98:C129" si="3">H97</f>
        <v>2177371.0759270615</v>
      </c>
      <c r="D98">
        <f>IF(deszcz[[#This Row],[opady ]] = 0, $M$5, 0)</f>
        <v>0</v>
      </c>
      <c r="E98">
        <f>deszcz[[#This Row],[Stan zbiornika przed]]-deszcz[[#This Row],[Podlanie]]</f>
        <v>2177371.0759270615</v>
      </c>
      <c r="F98">
        <f>MIN(IF(deszcz[[#This Row],[opady ]] = 0, deszcz[[#This Row],[Stan zbiornika po podlaniu]]*0.99, deszcz[[#This Row],[Stan zbiornika po podlaniu]]*1.03), $L$2)</f>
        <v>2242692.2082048734</v>
      </c>
      <c r="G98">
        <f>IF(deszcz[[#This Row],[Dzień]] = 6, MIN(deszcz[[#This Row],[Stan po pogodzie]]+$M$2, $L$2), deszcz[[#This Row],[Stan po pogodzie]])</f>
        <v>2242692.2082048734</v>
      </c>
      <c r="H98">
        <f>deszcz[[#This Row],[Dolanie]]</f>
        <v>2242692.2082048734</v>
      </c>
      <c r="I98">
        <f>WEEKDAY(deszcz[[#This Row],[data]],2)</f>
        <v>2</v>
      </c>
    </row>
    <row r="99" spans="1:9" x14ac:dyDescent="0.45">
      <c r="A99" s="1">
        <v>41857</v>
      </c>
      <c r="B99">
        <v>0</v>
      </c>
      <c r="C99">
        <f t="shared" si="3"/>
        <v>2242692.2082048734</v>
      </c>
      <c r="D99">
        <f>IF(deszcz[[#This Row],[opady ]] = 0, $M$5, 0)</f>
        <v>100000</v>
      </c>
      <c r="E99">
        <f>deszcz[[#This Row],[Stan zbiornika przed]]-deszcz[[#This Row],[Podlanie]]</f>
        <v>2142692.2082048734</v>
      </c>
      <c r="F99">
        <f>MIN(IF(deszcz[[#This Row],[opady ]] = 0, deszcz[[#This Row],[Stan zbiornika po podlaniu]]*0.99, deszcz[[#This Row],[Stan zbiornika po podlaniu]]*1.03), $L$2)</f>
        <v>2121265.2861228245</v>
      </c>
      <c r="G99">
        <f>IF(deszcz[[#This Row],[Dzień]] = 6, MIN(deszcz[[#This Row],[Stan po pogodzie]]+$M$2, $L$2), deszcz[[#This Row],[Stan po pogodzie]])</f>
        <v>2121265.2861228245</v>
      </c>
      <c r="H99">
        <f>deszcz[[#This Row],[Dolanie]]</f>
        <v>2121265.2861228245</v>
      </c>
      <c r="I99">
        <f>WEEKDAY(deszcz[[#This Row],[data]],2)</f>
        <v>3</v>
      </c>
    </row>
    <row r="100" spans="1:9" x14ac:dyDescent="0.45">
      <c r="A100" s="1">
        <v>41858</v>
      </c>
      <c r="B100">
        <v>1</v>
      </c>
      <c r="C100">
        <f t="shared" si="3"/>
        <v>2121265.2861228245</v>
      </c>
      <c r="D100">
        <f>IF(deszcz[[#This Row],[opady ]] = 0, $M$5, 0)</f>
        <v>0</v>
      </c>
      <c r="E100">
        <f>deszcz[[#This Row],[Stan zbiornika przed]]-deszcz[[#This Row],[Podlanie]]</f>
        <v>2121265.2861228245</v>
      </c>
      <c r="F100">
        <f>MIN(IF(deszcz[[#This Row],[opady ]] = 0, deszcz[[#This Row],[Stan zbiornika po podlaniu]]*0.99, deszcz[[#This Row],[Stan zbiornika po podlaniu]]*1.03), $L$2)</f>
        <v>2184903.2447065092</v>
      </c>
      <c r="G100">
        <f>IF(deszcz[[#This Row],[Dzień]] = 6, MIN(deszcz[[#This Row],[Stan po pogodzie]]+$M$2, $L$2), deszcz[[#This Row],[Stan po pogodzie]])</f>
        <v>2184903.2447065092</v>
      </c>
      <c r="H100">
        <f>deszcz[[#This Row],[Dolanie]]</f>
        <v>2184903.2447065092</v>
      </c>
      <c r="I100">
        <f>WEEKDAY(deszcz[[#This Row],[data]],2)</f>
        <v>4</v>
      </c>
    </row>
    <row r="101" spans="1:9" x14ac:dyDescent="0.45">
      <c r="A101" s="1">
        <v>41859</v>
      </c>
      <c r="B101">
        <v>1</v>
      </c>
      <c r="C101">
        <f t="shared" si="3"/>
        <v>2184903.2447065092</v>
      </c>
      <c r="D101">
        <f>IF(deszcz[[#This Row],[opady ]] = 0, $M$5, 0)</f>
        <v>0</v>
      </c>
      <c r="E101">
        <f>deszcz[[#This Row],[Stan zbiornika przed]]-deszcz[[#This Row],[Podlanie]]</f>
        <v>2184903.2447065092</v>
      </c>
      <c r="F101">
        <f>MIN(IF(deszcz[[#This Row],[opady ]] = 0, deszcz[[#This Row],[Stan zbiornika po podlaniu]]*0.99, deszcz[[#This Row],[Stan zbiornika po podlaniu]]*1.03), $L$2)</f>
        <v>2250450.3420477044</v>
      </c>
      <c r="G101">
        <f>IF(deszcz[[#This Row],[Dzień]] = 6, MIN(deszcz[[#This Row],[Stan po pogodzie]]+$M$2, $L$2), deszcz[[#This Row],[Stan po pogodzie]])</f>
        <v>2250450.3420477044</v>
      </c>
      <c r="H101">
        <f>deszcz[[#This Row],[Dolanie]]</f>
        <v>2250450.3420477044</v>
      </c>
      <c r="I101">
        <f>WEEKDAY(deszcz[[#This Row],[data]],2)</f>
        <v>5</v>
      </c>
    </row>
    <row r="102" spans="1:9" x14ac:dyDescent="0.45">
      <c r="A102" s="1">
        <v>41860</v>
      </c>
      <c r="B102">
        <v>0</v>
      </c>
      <c r="C102">
        <f t="shared" si="3"/>
        <v>2250450.3420477044</v>
      </c>
      <c r="D102">
        <f>IF(deszcz[[#This Row],[opady ]] = 0, $M$5, 0)</f>
        <v>100000</v>
      </c>
      <c r="E102">
        <f>deszcz[[#This Row],[Stan zbiornika przed]]-deszcz[[#This Row],[Podlanie]]</f>
        <v>2150450.3420477044</v>
      </c>
      <c r="F102">
        <f>MIN(IF(deszcz[[#This Row],[opady ]] = 0, deszcz[[#This Row],[Stan zbiornika po podlaniu]]*0.99, deszcz[[#This Row],[Stan zbiornika po podlaniu]]*1.03), $L$2)</f>
        <v>2128945.8386272271</v>
      </c>
      <c r="G102">
        <f>IF(deszcz[[#This Row],[Dzień]] = 6, MIN(deszcz[[#This Row],[Stan po pogodzie]]+$M$2, $L$2), deszcz[[#This Row],[Stan po pogodzie]])</f>
        <v>2500000</v>
      </c>
      <c r="H102">
        <f>deszcz[[#This Row],[Dolanie]]</f>
        <v>2500000</v>
      </c>
      <c r="I102">
        <f>WEEKDAY(deszcz[[#This Row],[data]],2)</f>
        <v>6</v>
      </c>
    </row>
    <row r="103" spans="1:9" x14ac:dyDescent="0.45">
      <c r="A103" s="1">
        <v>41861</v>
      </c>
      <c r="B103">
        <v>0</v>
      </c>
      <c r="C103">
        <f t="shared" si="3"/>
        <v>2500000</v>
      </c>
      <c r="D103">
        <f>IF(deszcz[[#This Row],[opady ]] = 0, $M$5, 0)</f>
        <v>100000</v>
      </c>
      <c r="E103">
        <f>deszcz[[#This Row],[Stan zbiornika przed]]-deszcz[[#This Row],[Podlanie]]</f>
        <v>2400000</v>
      </c>
      <c r="F103">
        <f>MIN(IF(deszcz[[#This Row],[opady ]] = 0, deszcz[[#This Row],[Stan zbiornika po podlaniu]]*0.99, deszcz[[#This Row],[Stan zbiornika po podlaniu]]*1.03), $L$2)</f>
        <v>2376000</v>
      </c>
      <c r="G103">
        <f>IF(deszcz[[#This Row],[Dzień]] = 6, MIN(deszcz[[#This Row],[Stan po pogodzie]]+$M$2, $L$2), deszcz[[#This Row],[Stan po pogodzie]])</f>
        <v>2376000</v>
      </c>
      <c r="H103">
        <f>deszcz[[#This Row],[Dolanie]]</f>
        <v>2376000</v>
      </c>
      <c r="I103">
        <f>WEEKDAY(deszcz[[#This Row],[data]],2)</f>
        <v>7</v>
      </c>
    </row>
    <row r="104" spans="1:9" x14ac:dyDescent="0.45">
      <c r="A104" s="1">
        <v>41862</v>
      </c>
      <c r="B104">
        <v>0</v>
      </c>
      <c r="C104">
        <f t="shared" si="3"/>
        <v>2376000</v>
      </c>
      <c r="D104">
        <f>IF(deszcz[[#This Row],[opady ]] = 0, $M$5, 0)</f>
        <v>100000</v>
      </c>
      <c r="E104">
        <f>deszcz[[#This Row],[Stan zbiornika przed]]-deszcz[[#This Row],[Podlanie]]</f>
        <v>2276000</v>
      </c>
      <c r="F104">
        <f>MIN(IF(deszcz[[#This Row],[opady ]] = 0, deszcz[[#This Row],[Stan zbiornika po podlaniu]]*0.99, deszcz[[#This Row],[Stan zbiornika po podlaniu]]*1.03), $L$2)</f>
        <v>2253240</v>
      </c>
      <c r="G104">
        <f>IF(deszcz[[#This Row],[Dzień]] = 6, MIN(deszcz[[#This Row],[Stan po pogodzie]]+$M$2, $L$2), deszcz[[#This Row],[Stan po pogodzie]])</f>
        <v>2253240</v>
      </c>
      <c r="H104">
        <f>deszcz[[#This Row],[Dolanie]]</f>
        <v>2253240</v>
      </c>
      <c r="I104">
        <f>WEEKDAY(deszcz[[#This Row],[data]],2)</f>
        <v>1</v>
      </c>
    </row>
    <row r="105" spans="1:9" x14ac:dyDescent="0.45">
      <c r="A105" s="1">
        <v>41863</v>
      </c>
      <c r="B105">
        <v>0</v>
      </c>
      <c r="C105">
        <f t="shared" si="3"/>
        <v>2253240</v>
      </c>
      <c r="D105">
        <f>IF(deszcz[[#This Row],[opady ]] = 0, $M$5, 0)</f>
        <v>100000</v>
      </c>
      <c r="E105">
        <f>deszcz[[#This Row],[Stan zbiornika przed]]-deszcz[[#This Row],[Podlanie]]</f>
        <v>2153240</v>
      </c>
      <c r="F105">
        <f>MIN(IF(deszcz[[#This Row],[opady ]] = 0, deszcz[[#This Row],[Stan zbiornika po podlaniu]]*0.99, deszcz[[#This Row],[Stan zbiornika po podlaniu]]*1.03), $L$2)</f>
        <v>2131707.6</v>
      </c>
      <c r="G105">
        <f>IF(deszcz[[#This Row],[Dzień]] = 6, MIN(deszcz[[#This Row],[Stan po pogodzie]]+$M$2, $L$2), deszcz[[#This Row],[Stan po pogodzie]])</f>
        <v>2131707.6</v>
      </c>
      <c r="H105">
        <f>deszcz[[#This Row],[Dolanie]]</f>
        <v>2131707.6</v>
      </c>
      <c r="I105">
        <f>WEEKDAY(deszcz[[#This Row],[data]],2)</f>
        <v>2</v>
      </c>
    </row>
    <row r="106" spans="1:9" x14ac:dyDescent="0.45">
      <c r="A106" s="1">
        <v>41864</v>
      </c>
      <c r="B106">
        <v>1</v>
      </c>
      <c r="C106">
        <f t="shared" si="3"/>
        <v>2131707.6</v>
      </c>
      <c r="D106">
        <f>IF(deszcz[[#This Row],[opady ]] = 0, $M$5, 0)</f>
        <v>0</v>
      </c>
      <c r="E106">
        <f>deszcz[[#This Row],[Stan zbiornika przed]]-deszcz[[#This Row],[Podlanie]]</f>
        <v>2131707.6</v>
      </c>
      <c r="F106">
        <f>MIN(IF(deszcz[[#This Row],[opady ]] = 0, deszcz[[#This Row],[Stan zbiornika po podlaniu]]*0.99, deszcz[[#This Row],[Stan zbiornika po podlaniu]]*1.03), $L$2)</f>
        <v>2195658.8280000002</v>
      </c>
      <c r="G106">
        <f>IF(deszcz[[#This Row],[Dzień]] = 6, MIN(deszcz[[#This Row],[Stan po pogodzie]]+$M$2, $L$2), deszcz[[#This Row],[Stan po pogodzie]])</f>
        <v>2195658.8280000002</v>
      </c>
      <c r="H106">
        <f>deszcz[[#This Row],[Dolanie]]</f>
        <v>2195658.8280000002</v>
      </c>
      <c r="I106">
        <f>WEEKDAY(deszcz[[#This Row],[data]],2)</f>
        <v>3</v>
      </c>
    </row>
    <row r="107" spans="1:9" x14ac:dyDescent="0.45">
      <c r="A107" s="1">
        <v>41865</v>
      </c>
      <c r="B107">
        <v>0</v>
      </c>
      <c r="C107">
        <f t="shared" si="3"/>
        <v>2195658.8280000002</v>
      </c>
      <c r="D107">
        <f>IF(deszcz[[#This Row],[opady ]] = 0, $M$5, 0)</f>
        <v>100000</v>
      </c>
      <c r="E107">
        <f>deszcz[[#This Row],[Stan zbiornika przed]]-deszcz[[#This Row],[Podlanie]]</f>
        <v>2095658.8280000002</v>
      </c>
      <c r="F107">
        <f>MIN(IF(deszcz[[#This Row],[opady ]] = 0, deszcz[[#This Row],[Stan zbiornika po podlaniu]]*0.99, deszcz[[#This Row],[Stan zbiornika po podlaniu]]*1.03), $L$2)</f>
        <v>2074702.2397200002</v>
      </c>
      <c r="G107">
        <f>IF(deszcz[[#This Row],[Dzień]] = 6, MIN(deszcz[[#This Row],[Stan po pogodzie]]+$M$2, $L$2), deszcz[[#This Row],[Stan po pogodzie]])</f>
        <v>2074702.2397200002</v>
      </c>
      <c r="H107">
        <f>deszcz[[#This Row],[Dolanie]]</f>
        <v>2074702.2397200002</v>
      </c>
      <c r="I107">
        <f>WEEKDAY(deszcz[[#This Row],[data]],2)</f>
        <v>4</v>
      </c>
    </row>
    <row r="108" spans="1:9" x14ac:dyDescent="0.45">
      <c r="A108" s="1">
        <v>41866</v>
      </c>
      <c r="B108">
        <v>1</v>
      </c>
      <c r="C108">
        <f t="shared" si="3"/>
        <v>2074702.2397200002</v>
      </c>
      <c r="D108">
        <f>IF(deszcz[[#This Row],[opady ]] = 0, $M$5, 0)</f>
        <v>0</v>
      </c>
      <c r="E108">
        <f>deszcz[[#This Row],[Stan zbiornika przed]]-deszcz[[#This Row],[Podlanie]]</f>
        <v>2074702.2397200002</v>
      </c>
      <c r="F108">
        <f>MIN(IF(deszcz[[#This Row],[opady ]] = 0, deszcz[[#This Row],[Stan zbiornika po podlaniu]]*0.99, deszcz[[#This Row],[Stan zbiornika po podlaniu]]*1.03), $L$2)</f>
        <v>2136943.3069116003</v>
      </c>
      <c r="G108">
        <f>IF(deszcz[[#This Row],[Dzień]] = 6, MIN(deszcz[[#This Row],[Stan po pogodzie]]+$M$2, $L$2), deszcz[[#This Row],[Stan po pogodzie]])</f>
        <v>2136943.3069116003</v>
      </c>
      <c r="H108">
        <f>deszcz[[#This Row],[Dolanie]]</f>
        <v>2136943.3069116003</v>
      </c>
      <c r="I108">
        <f>WEEKDAY(deszcz[[#This Row],[data]],2)</f>
        <v>5</v>
      </c>
    </row>
    <row r="109" spans="1:9" x14ac:dyDescent="0.45">
      <c r="A109" s="1">
        <v>41867</v>
      </c>
      <c r="B109">
        <v>1</v>
      </c>
      <c r="C109">
        <f t="shared" si="3"/>
        <v>2136943.3069116003</v>
      </c>
      <c r="D109">
        <f>IF(deszcz[[#This Row],[opady ]] = 0, $M$5, 0)</f>
        <v>0</v>
      </c>
      <c r="E109">
        <f>deszcz[[#This Row],[Stan zbiornika przed]]-deszcz[[#This Row],[Podlanie]]</f>
        <v>2136943.3069116003</v>
      </c>
      <c r="F109">
        <f>MIN(IF(deszcz[[#This Row],[opady ]] = 0, deszcz[[#This Row],[Stan zbiornika po podlaniu]]*0.99, deszcz[[#This Row],[Stan zbiornika po podlaniu]]*1.03), $L$2)</f>
        <v>2201051.6061189482</v>
      </c>
      <c r="G109">
        <f>IF(deszcz[[#This Row],[Dzień]] = 6, MIN(deszcz[[#This Row],[Stan po pogodzie]]+$M$2, $L$2), deszcz[[#This Row],[Stan po pogodzie]])</f>
        <v>2500000</v>
      </c>
      <c r="H109">
        <f>deszcz[[#This Row],[Dolanie]]</f>
        <v>2500000</v>
      </c>
      <c r="I109">
        <f>WEEKDAY(deszcz[[#This Row],[data]],2)</f>
        <v>6</v>
      </c>
    </row>
    <row r="110" spans="1:9" x14ac:dyDescent="0.45">
      <c r="A110" s="1">
        <v>41868</v>
      </c>
      <c r="B110">
        <v>1</v>
      </c>
      <c r="C110">
        <f t="shared" si="3"/>
        <v>2500000</v>
      </c>
      <c r="D110">
        <f>IF(deszcz[[#This Row],[opady ]] = 0, $M$5, 0)</f>
        <v>0</v>
      </c>
      <c r="E110">
        <f>deszcz[[#This Row],[Stan zbiornika przed]]-deszcz[[#This Row],[Podlanie]]</f>
        <v>2500000</v>
      </c>
      <c r="F110">
        <f>MIN(IF(deszcz[[#This Row],[opady ]] = 0, deszcz[[#This Row],[Stan zbiornika po podlaniu]]*0.99, deszcz[[#This Row],[Stan zbiornika po podlaniu]]*1.03), $L$2)</f>
        <v>2500000</v>
      </c>
      <c r="G110">
        <f>IF(deszcz[[#This Row],[Dzień]] = 6, MIN(deszcz[[#This Row],[Stan po pogodzie]]+$M$2, $L$2), deszcz[[#This Row],[Stan po pogodzie]])</f>
        <v>2500000</v>
      </c>
      <c r="H110">
        <f>deszcz[[#This Row],[Dolanie]]</f>
        <v>2500000</v>
      </c>
      <c r="I110">
        <f>WEEKDAY(deszcz[[#This Row],[data]],2)</f>
        <v>7</v>
      </c>
    </row>
    <row r="111" spans="1:9" x14ac:dyDescent="0.45">
      <c r="A111" s="1">
        <v>41869</v>
      </c>
      <c r="B111">
        <v>0</v>
      </c>
      <c r="C111">
        <f t="shared" si="3"/>
        <v>2500000</v>
      </c>
      <c r="D111">
        <f>IF(deszcz[[#This Row],[opady ]] = 0, $M$5, 0)</f>
        <v>100000</v>
      </c>
      <c r="E111">
        <f>deszcz[[#This Row],[Stan zbiornika przed]]-deszcz[[#This Row],[Podlanie]]</f>
        <v>2400000</v>
      </c>
      <c r="F111">
        <f>MIN(IF(deszcz[[#This Row],[opady ]] = 0, deszcz[[#This Row],[Stan zbiornika po podlaniu]]*0.99, deszcz[[#This Row],[Stan zbiornika po podlaniu]]*1.03), $L$2)</f>
        <v>2376000</v>
      </c>
      <c r="G111">
        <f>IF(deszcz[[#This Row],[Dzień]] = 6, MIN(deszcz[[#This Row],[Stan po pogodzie]]+$M$2, $L$2), deszcz[[#This Row],[Stan po pogodzie]])</f>
        <v>2376000</v>
      </c>
      <c r="H111">
        <f>deszcz[[#This Row],[Dolanie]]</f>
        <v>2376000</v>
      </c>
      <c r="I111">
        <f>WEEKDAY(deszcz[[#This Row],[data]],2)</f>
        <v>1</v>
      </c>
    </row>
    <row r="112" spans="1:9" x14ac:dyDescent="0.45">
      <c r="A112" s="1">
        <v>41870</v>
      </c>
      <c r="B112">
        <v>0</v>
      </c>
      <c r="C112">
        <f t="shared" si="3"/>
        <v>2376000</v>
      </c>
      <c r="D112">
        <f>IF(deszcz[[#This Row],[opady ]] = 0, $M$5, 0)</f>
        <v>100000</v>
      </c>
      <c r="E112">
        <f>deszcz[[#This Row],[Stan zbiornika przed]]-deszcz[[#This Row],[Podlanie]]</f>
        <v>2276000</v>
      </c>
      <c r="F112">
        <f>MIN(IF(deszcz[[#This Row],[opady ]] = 0, deszcz[[#This Row],[Stan zbiornika po podlaniu]]*0.99, deszcz[[#This Row],[Stan zbiornika po podlaniu]]*1.03), $L$2)</f>
        <v>2253240</v>
      </c>
      <c r="G112">
        <f>IF(deszcz[[#This Row],[Dzień]] = 6, MIN(deszcz[[#This Row],[Stan po pogodzie]]+$M$2, $L$2), deszcz[[#This Row],[Stan po pogodzie]])</f>
        <v>2253240</v>
      </c>
      <c r="H112">
        <f>deszcz[[#This Row],[Dolanie]]</f>
        <v>2253240</v>
      </c>
      <c r="I112">
        <f>WEEKDAY(deszcz[[#This Row],[data]],2)</f>
        <v>2</v>
      </c>
    </row>
    <row r="113" spans="1:9" x14ac:dyDescent="0.45">
      <c r="A113" s="1">
        <v>41871</v>
      </c>
      <c r="B113">
        <v>0</v>
      </c>
      <c r="C113">
        <f t="shared" si="3"/>
        <v>2253240</v>
      </c>
      <c r="D113">
        <f>IF(deszcz[[#This Row],[opady ]] = 0, $M$5, 0)</f>
        <v>100000</v>
      </c>
      <c r="E113">
        <f>deszcz[[#This Row],[Stan zbiornika przed]]-deszcz[[#This Row],[Podlanie]]</f>
        <v>2153240</v>
      </c>
      <c r="F113">
        <f>MIN(IF(deszcz[[#This Row],[opady ]] = 0, deszcz[[#This Row],[Stan zbiornika po podlaniu]]*0.99, deszcz[[#This Row],[Stan zbiornika po podlaniu]]*1.03), $L$2)</f>
        <v>2131707.6</v>
      </c>
      <c r="G113">
        <f>IF(deszcz[[#This Row],[Dzień]] = 6, MIN(deszcz[[#This Row],[Stan po pogodzie]]+$M$2, $L$2), deszcz[[#This Row],[Stan po pogodzie]])</f>
        <v>2131707.6</v>
      </c>
      <c r="H113">
        <f>deszcz[[#This Row],[Dolanie]]</f>
        <v>2131707.6</v>
      </c>
      <c r="I113">
        <f>WEEKDAY(deszcz[[#This Row],[data]],2)</f>
        <v>3</v>
      </c>
    </row>
    <row r="114" spans="1:9" x14ac:dyDescent="0.45">
      <c r="A114" s="1">
        <v>41872</v>
      </c>
      <c r="B114">
        <v>0</v>
      </c>
      <c r="C114">
        <f t="shared" si="3"/>
        <v>2131707.6</v>
      </c>
      <c r="D114">
        <f>IF(deszcz[[#This Row],[opady ]] = 0, $M$5, 0)</f>
        <v>100000</v>
      </c>
      <c r="E114">
        <f>deszcz[[#This Row],[Stan zbiornika przed]]-deszcz[[#This Row],[Podlanie]]</f>
        <v>2031707.6</v>
      </c>
      <c r="F114">
        <f>MIN(IF(deszcz[[#This Row],[opady ]] = 0, deszcz[[#This Row],[Stan zbiornika po podlaniu]]*0.99, deszcz[[#This Row],[Stan zbiornika po podlaniu]]*1.03), $L$2)</f>
        <v>2011390.524</v>
      </c>
      <c r="G114">
        <f>IF(deszcz[[#This Row],[Dzień]] = 6, MIN(deszcz[[#This Row],[Stan po pogodzie]]+$M$2, $L$2), deszcz[[#This Row],[Stan po pogodzie]])</f>
        <v>2011390.524</v>
      </c>
      <c r="H114">
        <f>deszcz[[#This Row],[Dolanie]]</f>
        <v>2011390.524</v>
      </c>
      <c r="I114">
        <f>WEEKDAY(deszcz[[#This Row],[data]],2)</f>
        <v>4</v>
      </c>
    </row>
    <row r="115" spans="1:9" x14ac:dyDescent="0.45">
      <c r="A115" s="1">
        <v>41873</v>
      </c>
      <c r="B115">
        <v>0</v>
      </c>
      <c r="C115">
        <f t="shared" si="3"/>
        <v>2011390.524</v>
      </c>
      <c r="D115">
        <f>IF(deszcz[[#This Row],[opady ]] = 0, $M$5, 0)</f>
        <v>100000</v>
      </c>
      <c r="E115">
        <f>deszcz[[#This Row],[Stan zbiornika przed]]-deszcz[[#This Row],[Podlanie]]</f>
        <v>1911390.524</v>
      </c>
      <c r="F115">
        <f>MIN(IF(deszcz[[#This Row],[opady ]] = 0, deszcz[[#This Row],[Stan zbiornika po podlaniu]]*0.99, deszcz[[#This Row],[Stan zbiornika po podlaniu]]*1.03), $L$2)</f>
        <v>1892276.61876</v>
      </c>
      <c r="G115">
        <f>IF(deszcz[[#This Row],[Dzień]] = 6, MIN(deszcz[[#This Row],[Stan po pogodzie]]+$M$2, $L$2), deszcz[[#This Row],[Stan po pogodzie]])</f>
        <v>1892276.61876</v>
      </c>
      <c r="H115">
        <f>deszcz[[#This Row],[Dolanie]]</f>
        <v>1892276.61876</v>
      </c>
      <c r="I115">
        <f>WEEKDAY(deszcz[[#This Row],[data]],2)</f>
        <v>5</v>
      </c>
    </row>
    <row r="116" spans="1:9" x14ac:dyDescent="0.45">
      <c r="A116" s="1">
        <v>41874</v>
      </c>
      <c r="B116">
        <v>0</v>
      </c>
      <c r="C116">
        <f t="shared" si="3"/>
        <v>1892276.61876</v>
      </c>
      <c r="D116">
        <f>IF(deszcz[[#This Row],[opady ]] = 0, $M$5, 0)</f>
        <v>100000</v>
      </c>
      <c r="E116">
        <f>deszcz[[#This Row],[Stan zbiornika przed]]-deszcz[[#This Row],[Podlanie]]</f>
        <v>1792276.61876</v>
      </c>
      <c r="F116">
        <f>MIN(IF(deszcz[[#This Row],[opady ]] = 0, deszcz[[#This Row],[Stan zbiornika po podlaniu]]*0.99, deszcz[[#This Row],[Stan zbiornika po podlaniu]]*1.03), $L$2)</f>
        <v>1774353.8525723999</v>
      </c>
      <c r="G116">
        <f>IF(deszcz[[#This Row],[Dzień]] = 6, MIN(deszcz[[#This Row],[Stan po pogodzie]]+$M$2, $L$2), deszcz[[#This Row],[Stan po pogodzie]])</f>
        <v>2274353.8525724001</v>
      </c>
      <c r="H116">
        <f>deszcz[[#This Row],[Dolanie]]</f>
        <v>2274353.8525724001</v>
      </c>
      <c r="I116">
        <f>WEEKDAY(deszcz[[#This Row],[data]],2)</f>
        <v>6</v>
      </c>
    </row>
    <row r="117" spans="1:9" x14ac:dyDescent="0.45">
      <c r="A117" s="1">
        <v>41875</v>
      </c>
      <c r="B117">
        <v>0</v>
      </c>
      <c r="C117">
        <f t="shared" si="3"/>
        <v>2274353.8525724001</v>
      </c>
      <c r="D117">
        <f>IF(deszcz[[#This Row],[opady ]] = 0, $M$5, 0)</f>
        <v>100000</v>
      </c>
      <c r="E117">
        <f>deszcz[[#This Row],[Stan zbiornika przed]]-deszcz[[#This Row],[Podlanie]]</f>
        <v>2174353.8525724001</v>
      </c>
      <c r="F117">
        <f>MIN(IF(deszcz[[#This Row],[opady ]] = 0, deszcz[[#This Row],[Stan zbiornika po podlaniu]]*0.99, deszcz[[#This Row],[Stan zbiornika po podlaniu]]*1.03), $L$2)</f>
        <v>2152610.3140466763</v>
      </c>
      <c r="G117">
        <f>IF(deszcz[[#This Row],[Dzień]] = 6, MIN(deszcz[[#This Row],[Stan po pogodzie]]+$M$2, $L$2), deszcz[[#This Row],[Stan po pogodzie]])</f>
        <v>2152610.3140466763</v>
      </c>
      <c r="H117">
        <f>deszcz[[#This Row],[Dolanie]]</f>
        <v>2152610.3140466763</v>
      </c>
      <c r="I117">
        <f>WEEKDAY(deszcz[[#This Row],[data]],2)</f>
        <v>7</v>
      </c>
    </row>
    <row r="118" spans="1:9" x14ac:dyDescent="0.45">
      <c r="A118" s="1">
        <v>41876</v>
      </c>
      <c r="B118">
        <v>0</v>
      </c>
      <c r="C118">
        <f t="shared" si="3"/>
        <v>2152610.3140466763</v>
      </c>
      <c r="D118">
        <f>IF(deszcz[[#This Row],[opady ]] = 0, $M$5, 0)</f>
        <v>100000</v>
      </c>
      <c r="E118">
        <f>deszcz[[#This Row],[Stan zbiornika przed]]-deszcz[[#This Row],[Podlanie]]</f>
        <v>2052610.3140466763</v>
      </c>
      <c r="F118">
        <f>MIN(IF(deszcz[[#This Row],[opady ]] = 0, deszcz[[#This Row],[Stan zbiornika po podlaniu]]*0.99, deszcz[[#This Row],[Stan zbiornika po podlaniu]]*1.03), $L$2)</f>
        <v>2032084.2109062094</v>
      </c>
      <c r="G118">
        <f>IF(deszcz[[#This Row],[Dzień]] = 6, MIN(deszcz[[#This Row],[Stan po pogodzie]]+$M$2, $L$2), deszcz[[#This Row],[Stan po pogodzie]])</f>
        <v>2032084.2109062094</v>
      </c>
      <c r="H118">
        <f>deszcz[[#This Row],[Dolanie]]</f>
        <v>2032084.2109062094</v>
      </c>
      <c r="I118">
        <f>WEEKDAY(deszcz[[#This Row],[data]],2)</f>
        <v>1</v>
      </c>
    </row>
    <row r="119" spans="1:9" x14ac:dyDescent="0.45">
      <c r="A119" s="1">
        <v>41877</v>
      </c>
      <c r="B119">
        <v>0</v>
      </c>
      <c r="C119">
        <f t="shared" si="3"/>
        <v>2032084.2109062094</v>
      </c>
      <c r="D119">
        <f>IF(deszcz[[#This Row],[opady ]] = 0, $M$5, 0)</f>
        <v>100000</v>
      </c>
      <c r="E119">
        <f>deszcz[[#This Row],[Stan zbiornika przed]]-deszcz[[#This Row],[Podlanie]]</f>
        <v>1932084.2109062094</v>
      </c>
      <c r="F119">
        <f>MIN(IF(deszcz[[#This Row],[opady ]] = 0, deszcz[[#This Row],[Stan zbiornika po podlaniu]]*0.99, deszcz[[#This Row],[Stan zbiornika po podlaniu]]*1.03), $L$2)</f>
        <v>1912763.3687971474</v>
      </c>
      <c r="G119">
        <f>IF(deszcz[[#This Row],[Dzień]] = 6, MIN(deszcz[[#This Row],[Stan po pogodzie]]+$M$2, $L$2), deszcz[[#This Row],[Stan po pogodzie]])</f>
        <v>1912763.3687971474</v>
      </c>
      <c r="H119">
        <f>deszcz[[#This Row],[Dolanie]]</f>
        <v>1912763.3687971474</v>
      </c>
      <c r="I119">
        <f>WEEKDAY(deszcz[[#This Row],[data]],2)</f>
        <v>2</v>
      </c>
    </row>
    <row r="120" spans="1:9" x14ac:dyDescent="0.45">
      <c r="A120" s="1">
        <v>41878</v>
      </c>
      <c r="B120">
        <v>0</v>
      </c>
      <c r="C120">
        <f t="shared" si="3"/>
        <v>1912763.3687971474</v>
      </c>
      <c r="D120">
        <f>IF(deszcz[[#This Row],[opady ]] = 0, $M$5, 0)</f>
        <v>100000</v>
      </c>
      <c r="E120">
        <f>deszcz[[#This Row],[Stan zbiornika przed]]-deszcz[[#This Row],[Podlanie]]</f>
        <v>1812763.3687971474</v>
      </c>
      <c r="F120">
        <f>MIN(IF(deszcz[[#This Row],[opady ]] = 0, deszcz[[#This Row],[Stan zbiornika po podlaniu]]*0.99, deszcz[[#This Row],[Stan zbiornika po podlaniu]]*1.03), $L$2)</f>
        <v>1794635.735109176</v>
      </c>
      <c r="G120">
        <f>IF(deszcz[[#This Row],[Dzień]] = 6, MIN(deszcz[[#This Row],[Stan po pogodzie]]+$M$2, $L$2), deszcz[[#This Row],[Stan po pogodzie]])</f>
        <v>1794635.735109176</v>
      </c>
      <c r="H120">
        <f>deszcz[[#This Row],[Dolanie]]</f>
        <v>1794635.735109176</v>
      </c>
      <c r="I120">
        <f>WEEKDAY(deszcz[[#This Row],[data]],2)</f>
        <v>3</v>
      </c>
    </row>
    <row r="121" spans="1:9" x14ac:dyDescent="0.45">
      <c r="A121" s="1">
        <v>41879</v>
      </c>
      <c r="B121">
        <v>1</v>
      </c>
      <c r="C121">
        <f t="shared" si="3"/>
        <v>1794635.735109176</v>
      </c>
      <c r="D121">
        <f>IF(deszcz[[#This Row],[opady ]] = 0, $M$5, 0)</f>
        <v>0</v>
      </c>
      <c r="E121">
        <f>deszcz[[#This Row],[Stan zbiornika przed]]-deszcz[[#This Row],[Podlanie]]</f>
        <v>1794635.735109176</v>
      </c>
      <c r="F121">
        <f>MIN(IF(deszcz[[#This Row],[opady ]] = 0, deszcz[[#This Row],[Stan zbiornika po podlaniu]]*0.99, deszcz[[#This Row],[Stan zbiornika po podlaniu]]*1.03), $L$2)</f>
        <v>1848474.8071624513</v>
      </c>
      <c r="G121">
        <f>IF(deszcz[[#This Row],[Dzień]] = 6, MIN(deszcz[[#This Row],[Stan po pogodzie]]+$M$2, $L$2), deszcz[[#This Row],[Stan po pogodzie]])</f>
        <v>1848474.8071624513</v>
      </c>
      <c r="H121">
        <f>deszcz[[#This Row],[Dolanie]]</f>
        <v>1848474.8071624513</v>
      </c>
      <c r="I121">
        <f>WEEKDAY(deszcz[[#This Row],[data]],2)</f>
        <v>4</v>
      </c>
    </row>
    <row r="122" spans="1:9" x14ac:dyDescent="0.45">
      <c r="A122" s="1">
        <v>41880</v>
      </c>
      <c r="B122">
        <v>0</v>
      </c>
      <c r="C122">
        <f t="shared" si="3"/>
        <v>1848474.8071624513</v>
      </c>
      <c r="D122">
        <f>IF(deszcz[[#This Row],[opady ]] = 0, $M$5, 0)</f>
        <v>100000</v>
      </c>
      <c r="E122">
        <f>deszcz[[#This Row],[Stan zbiornika przed]]-deszcz[[#This Row],[Podlanie]]</f>
        <v>1748474.8071624513</v>
      </c>
      <c r="F122">
        <f>MIN(IF(deszcz[[#This Row],[opady ]] = 0, deszcz[[#This Row],[Stan zbiornika po podlaniu]]*0.99, deszcz[[#This Row],[Stan zbiornika po podlaniu]]*1.03), $L$2)</f>
        <v>1730990.0590908269</v>
      </c>
      <c r="G122">
        <f>IF(deszcz[[#This Row],[Dzień]] = 6, MIN(deszcz[[#This Row],[Stan po pogodzie]]+$M$2, $L$2), deszcz[[#This Row],[Stan po pogodzie]])</f>
        <v>1730990.0590908269</v>
      </c>
      <c r="H122">
        <f>deszcz[[#This Row],[Dolanie]]</f>
        <v>1730990.0590908269</v>
      </c>
      <c r="I122">
        <f>WEEKDAY(deszcz[[#This Row],[data]],2)</f>
        <v>5</v>
      </c>
    </row>
    <row r="123" spans="1:9" x14ac:dyDescent="0.45">
      <c r="A123" s="1">
        <v>41881</v>
      </c>
      <c r="B123">
        <v>0</v>
      </c>
      <c r="C123">
        <f t="shared" si="3"/>
        <v>1730990.0590908269</v>
      </c>
      <c r="D123">
        <f>IF(deszcz[[#This Row],[opady ]] = 0, $M$5, 0)</f>
        <v>100000</v>
      </c>
      <c r="E123">
        <f>deszcz[[#This Row],[Stan zbiornika przed]]-deszcz[[#This Row],[Podlanie]]</f>
        <v>1630990.0590908269</v>
      </c>
      <c r="F123">
        <f>MIN(IF(deszcz[[#This Row],[opady ]] = 0, deszcz[[#This Row],[Stan zbiornika po podlaniu]]*0.99, deszcz[[#This Row],[Stan zbiornika po podlaniu]]*1.03), $L$2)</f>
        <v>1614680.1584999186</v>
      </c>
      <c r="G123">
        <f>IF(deszcz[[#This Row],[Dzień]] = 6, MIN(deszcz[[#This Row],[Stan po pogodzie]]+$M$2, $L$2), deszcz[[#This Row],[Stan po pogodzie]])</f>
        <v>2114680.1584999189</v>
      </c>
      <c r="H123">
        <f>deszcz[[#This Row],[Dolanie]]</f>
        <v>2114680.1584999189</v>
      </c>
      <c r="I123">
        <f>WEEKDAY(deszcz[[#This Row],[data]],2)</f>
        <v>6</v>
      </c>
    </row>
    <row r="124" spans="1:9" x14ac:dyDescent="0.45">
      <c r="A124" s="1">
        <v>41882</v>
      </c>
      <c r="B124">
        <v>1</v>
      </c>
      <c r="C124">
        <f t="shared" si="3"/>
        <v>2114680.1584999189</v>
      </c>
      <c r="D124">
        <f>IF(deszcz[[#This Row],[opady ]] = 0, $M$5, 0)</f>
        <v>0</v>
      </c>
      <c r="E124">
        <f>deszcz[[#This Row],[Stan zbiornika przed]]-deszcz[[#This Row],[Podlanie]]</f>
        <v>2114680.1584999189</v>
      </c>
      <c r="F124">
        <f>MIN(IF(deszcz[[#This Row],[opady ]] = 0, deszcz[[#This Row],[Stan zbiornika po podlaniu]]*0.99, deszcz[[#This Row],[Stan zbiornika po podlaniu]]*1.03), $L$2)</f>
        <v>2178120.5632549166</v>
      </c>
      <c r="G124">
        <f>IF(deszcz[[#This Row],[Dzień]] = 6, MIN(deszcz[[#This Row],[Stan po pogodzie]]+$M$2, $L$2), deszcz[[#This Row],[Stan po pogodzie]])</f>
        <v>2178120.5632549166</v>
      </c>
      <c r="H124">
        <f>deszcz[[#This Row],[Dolanie]]</f>
        <v>2178120.5632549166</v>
      </c>
      <c r="I124">
        <f>WEEKDAY(deszcz[[#This Row],[data]],2)</f>
        <v>7</v>
      </c>
    </row>
    <row r="125" spans="1:9" x14ac:dyDescent="0.45">
      <c r="A125" s="1">
        <v>41883</v>
      </c>
      <c r="B125">
        <v>0</v>
      </c>
      <c r="C125">
        <f t="shared" si="3"/>
        <v>2178120.5632549166</v>
      </c>
      <c r="D125">
        <f>IF(deszcz[[#This Row],[opady ]] = 0, $M$5, 0)</f>
        <v>100000</v>
      </c>
      <c r="E125">
        <f>deszcz[[#This Row],[Stan zbiornika przed]]-deszcz[[#This Row],[Podlanie]]</f>
        <v>2078120.5632549166</v>
      </c>
      <c r="F125">
        <f>MIN(IF(deszcz[[#This Row],[opady ]] = 0, deszcz[[#This Row],[Stan zbiornika po podlaniu]]*0.99, deszcz[[#This Row],[Stan zbiornika po podlaniu]]*1.03), $L$2)</f>
        <v>2057339.3576223673</v>
      </c>
      <c r="G125">
        <f>IF(deszcz[[#This Row],[Dzień]] = 6, MIN(deszcz[[#This Row],[Stan po pogodzie]]+$M$2, $L$2), deszcz[[#This Row],[Stan po pogodzie]])</f>
        <v>2057339.3576223673</v>
      </c>
      <c r="H125">
        <f>deszcz[[#This Row],[Dolanie]]</f>
        <v>2057339.3576223673</v>
      </c>
      <c r="I125">
        <f>WEEKDAY(deszcz[[#This Row],[data]],2)</f>
        <v>1</v>
      </c>
    </row>
    <row r="126" spans="1:9" x14ac:dyDescent="0.45">
      <c r="A126" s="1">
        <v>41884</v>
      </c>
      <c r="B126">
        <v>0</v>
      </c>
      <c r="C126">
        <f t="shared" si="3"/>
        <v>2057339.3576223673</v>
      </c>
      <c r="D126">
        <f>IF(deszcz[[#This Row],[opady ]] = 0, $M$5, 0)</f>
        <v>100000</v>
      </c>
      <c r="E126">
        <f>deszcz[[#This Row],[Stan zbiornika przed]]-deszcz[[#This Row],[Podlanie]]</f>
        <v>1957339.3576223673</v>
      </c>
      <c r="F126">
        <f>MIN(IF(deszcz[[#This Row],[opady ]] = 0, deszcz[[#This Row],[Stan zbiornika po podlaniu]]*0.99, deszcz[[#This Row],[Stan zbiornika po podlaniu]]*1.03), $L$2)</f>
        <v>1937765.9640461437</v>
      </c>
      <c r="G126">
        <f>IF(deszcz[[#This Row],[Dzień]] = 6, MIN(deszcz[[#This Row],[Stan po pogodzie]]+$M$2, $L$2), deszcz[[#This Row],[Stan po pogodzie]])</f>
        <v>1937765.9640461437</v>
      </c>
      <c r="H126">
        <f>deszcz[[#This Row],[Dolanie]]</f>
        <v>1937765.9640461437</v>
      </c>
      <c r="I126">
        <f>WEEKDAY(deszcz[[#This Row],[data]],2)</f>
        <v>2</v>
      </c>
    </row>
    <row r="127" spans="1:9" x14ac:dyDescent="0.45">
      <c r="A127" s="1">
        <v>41885</v>
      </c>
      <c r="B127">
        <v>0</v>
      </c>
      <c r="C127">
        <f t="shared" si="3"/>
        <v>1937765.9640461437</v>
      </c>
      <c r="D127">
        <f>IF(deszcz[[#This Row],[opady ]] = 0, $M$5, 0)</f>
        <v>100000</v>
      </c>
      <c r="E127">
        <f>deszcz[[#This Row],[Stan zbiornika przed]]-deszcz[[#This Row],[Podlanie]]</f>
        <v>1837765.9640461437</v>
      </c>
      <c r="F127">
        <f>MIN(IF(deszcz[[#This Row],[opady ]] = 0, deszcz[[#This Row],[Stan zbiornika po podlaniu]]*0.99, deszcz[[#This Row],[Stan zbiornika po podlaniu]]*1.03), $L$2)</f>
        <v>1819388.3044056823</v>
      </c>
      <c r="G127">
        <f>IF(deszcz[[#This Row],[Dzień]] = 6, MIN(deszcz[[#This Row],[Stan po pogodzie]]+$M$2, $L$2), deszcz[[#This Row],[Stan po pogodzie]])</f>
        <v>1819388.3044056823</v>
      </c>
      <c r="H127">
        <f>deszcz[[#This Row],[Dolanie]]</f>
        <v>1819388.3044056823</v>
      </c>
      <c r="I127">
        <f>WEEKDAY(deszcz[[#This Row],[data]],2)</f>
        <v>3</v>
      </c>
    </row>
    <row r="128" spans="1:9" x14ac:dyDescent="0.45">
      <c r="A128" s="1">
        <v>41886</v>
      </c>
      <c r="B128">
        <v>0</v>
      </c>
      <c r="C128">
        <f t="shared" si="3"/>
        <v>1819388.3044056823</v>
      </c>
      <c r="D128">
        <f>IF(deszcz[[#This Row],[opady ]] = 0, $M$5, 0)</f>
        <v>100000</v>
      </c>
      <c r="E128">
        <f>deszcz[[#This Row],[Stan zbiornika przed]]-deszcz[[#This Row],[Podlanie]]</f>
        <v>1719388.3044056823</v>
      </c>
      <c r="F128">
        <f>MIN(IF(deszcz[[#This Row],[opady ]] = 0, deszcz[[#This Row],[Stan zbiornika po podlaniu]]*0.99, deszcz[[#This Row],[Stan zbiornika po podlaniu]]*1.03), $L$2)</f>
        <v>1702194.4213616254</v>
      </c>
      <c r="G128">
        <f>IF(deszcz[[#This Row],[Dzień]] = 6, MIN(deszcz[[#This Row],[Stan po pogodzie]]+$M$2, $L$2), deszcz[[#This Row],[Stan po pogodzie]])</f>
        <v>1702194.4213616254</v>
      </c>
      <c r="H128">
        <f>deszcz[[#This Row],[Dolanie]]</f>
        <v>1702194.4213616254</v>
      </c>
      <c r="I128">
        <f>WEEKDAY(deszcz[[#This Row],[data]],2)</f>
        <v>4</v>
      </c>
    </row>
    <row r="129" spans="1:9" x14ac:dyDescent="0.45">
      <c r="A129" s="1">
        <v>41887</v>
      </c>
      <c r="B129">
        <v>0</v>
      </c>
      <c r="C129">
        <f t="shared" si="3"/>
        <v>1702194.4213616254</v>
      </c>
      <c r="D129">
        <f>IF(deszcz[[#This Row],[opady ]] = 0, $M$5, 0)</f>
        <v>100000</v>
      </c>
      <c r="E129">
        <f>deszcz[[#This Row],[Stan zbiornika przed]]-deszcz[[#This Row],[Podlanie]]</f>
        <v>1602194.4213616254</v>
      </c>
      <c r="F129">
        <f>MIN(IF(deszcz[[#This Row],[opady ]] = 0, deszcz[[#This Row],[Stan zbiornika po podlaniu]]*0.99, deszcz[[#This Row],[Stan zbiornika po podlaniu]]*1.03), $L$2)</f>
        <v>1586172.4771480092</v>
      </c>
      <c r="G129">
        <f>IF(deszcz[[#This Row],[Dzień]] = 6, MIN(deszcz[[#This Row],[Stan po pogodzie]]+$M$2, $L$2), deszcz[[#This Row],[Stan po pogodzie]])</f>
        <v>1586172.4771480092</v>
      </c>
      <c r="H129">
        <f>deszcz[[#This Row],[Dolanie]]</f>
        <v>1586172.4771480092</v>
      </c>
      <c r="I129">
        <f>WEEKDAY(deszcz[[#This Row],[data]],2)</f>
        <v>5</v>
      </c>
    </row>
    <row r="130" spans="1:9" x14ac:dyDescent="0.45">
      <c r="A130" s="1">
        <v>41888</v>
      </c>
      <c r="B130">
        <v>0</v>
      </c>
      <c r="C130">
        <f t="shared" ref="C130:C154" si="4">H129</f>
        <v>1586172.4771480092</v>
      </c>
      <c r="D130">
        <f>IF(deszcz[[#This Row],[opady ]] = 0, $M$5, 0)</f>
        <v>100000</v>
      </c>
      <c r="E130">
        <f>deszcz[[#This Row],[Stan zbiornika przed]]-deszcz[[#This Row],[Podlanie]]</f>
        <v>1486172.4771480092</v>
      </c>
      <c r="F130">
        <f>MIN(IF(deszcz[[#This Row],[opady ]] = 0, deszcz[[#This Row],[Stan zbiornika po podlaniu]]*0.99, deszcz[[#This Row],[Stan zbiornika po podlaniu]]*1.03), $L$2)</f>
        <v>1471310.7523765292</v>
      </c>
      <c r="G130">
        <f>IF(deszcz[[#This Row],[Dzień]] = 6, MIN(deszcz[[#This Row],[Stan po pogodzie]]+$M$2, $L$2), deszcz[[#This Row],[Stan po pogodzie]])</f>
        <v>1971310.7523765292</v>
      </c>
      <c r="H130">
        <f>deszcz[[#This Row],[Dolanie]]</f>
        <v>1971310.7523765292</v>
      </c>
      <c r="I130">
        <f>WEEKDAY(deszcz[[#This Row],[data]],2)</f>
        <v>6</v>
      </c>
    </row>
    <row r="131" spans="1:9" x14ac:dyDescent="0.45">
      <c r="A131" s="1">
        <v>41889</v>
      </c>
      <c r="B131">
        <v>0</v>
      </c>
      <c r="C131">
        <f t="shared" si="4"/>
        <v>1971310.7523765292</v>
      </c>
      <c r="D131">
        <f>IF(deszcz[[#This Row],[opady ]] = 0, $M$5, 0)</f>
        <v>100000</v>
      </c>
      <c r="E131">
        <f>deszcz[[#This Row],[Stan zbiornika przed]]-deszcz[[#This Row],[Podlanie]]</f>
        <v>1871310.7523765292</v>
      </c>
      <c r="F131">
        <f>MIN(IF(deszcz[[#This Row],[opady ]] = 0, deszcz[[#This Row],[Stan zbiornika po podlaniu]]*0.99, deszcz[[#This Row],[Stan zbiornika po podlaniu]]*1.03), $L$2)</f>
        <v>1852597.6448527637</v>
      </c>
      <c r="G131">
        <f>IF(deszcz[[#This Row],[Dzień]] = 6, MIN(deszcz[[#This Row],[Stan po pogodzie]]+$M$2, $L$2), deszcz[[#This Row],[Stan po pogodzie]])</f>
        <v>1852597.6448527637</v>
      </c>
      <c r="H131">
        <f>deszcz[[#This Row],[Dolanie]]</f>
        <v>1852597.6448527637</v>
      </c>
      <c r="I131">
        <f>WEEKDAY(deszcz[[#This Row],[data]],2)</f>
        <v>7</v>
      </c>
    </row>
    <row r="132" spans="1:9" x14ac:dyDescent="0.45">
      <c r="A132" s="1">
        <v>41890</v>
      </c>
      <c r="B132">
        <v>1</v>
      </c>
      <c r="C132">
        <f t="shared" si="4"/>
        <v>1852597.6448527637</v>
      </c>
      <c r="D132">
        <f>IF(deszcz[[#This Row],[opady ]] = 0, $M$5, 0)</f>
        <v>0</v>
      </c>
      <c r="E132">
        <f>deszcz[[#This Row],[Stan zbiornika przed]]-deszcz[[#This Row],[Podlanie]]</f>
        <v>1852597.6448527637</v>
      </c>
      <c r="F132">
        <f>MIN(IF(deszcz[[#This Row],[opady ]] = 0, deszcz[[#This Row],[Stan zbiornika po podlaniu]]*0.99, deszcz[[#This Row],[Stan zbiornika po podlaniu]]*1.03), $L$2)</f>
        <v>1908175.5741983468</v>
      </c>
      <c r="G132">
        <f>IF(deszcz[[#This Row],[Dzień]] = 6, MIN(deszcz[[#This Row],[Stan po pogodzie]]+$M$2, $L$2), deszcz[[#This Row],[Stan po pogodzie]])</f>
        <v>1908175.5741983468</v>
      </c>
      <c r="H132">
        <f>deszcz[[#This Row],[Dolanie]]</f>
        <v>1908175.5741983468</v>
      </c>
      <c r="I132">
        <f>WEEKDAY(deszcz[[#This Row],[data]],2)</f>
        <v>1</v>
      </c>
    </row>
    <row r="133" spans="1:9" x14ac:dyDescent="0.45">
      <c r="A133" s="1">
        <v>41891</v>
      </c>
      <c r="B133">
        <v>0</v>
      </c>
      <c r="C133">
        <f t="shared" si="4"/>
        <v>1908175.5741983468</v>
      </c>
      <c r="D133">
        <f>IF(deszcz[[#This Row],[opady ]] = 0, $M$5, 0)</f>
        <v>100000</v>
      </c>
      <c r="E133">
        <f>deszcz[[#This Row],[Stan zbiornika przed]]-deszcz[[#This Row],[Podlanie]]</f>
        <v>1808175.5741983468</v>
      </c>
      <c r="F133">
        <f>MIN(IF(deszcz[[#This Row],[opady ]] = 0, deszcz[[#This Row],[Stan zbiornika po podlaniu]]*0.99, deszcz[[#This Row],[Stan zbiornika po podlaniu]]*1.03), $L$2)</f>
        <v>1790093.8184563634</v>
      </c>
      <c r="G133">
        <f>IF(deszcz[[#This Row],[Dzień]] = 6, MIN(deszcz[[#This Row],[Stan po pogodzie]]+$M$2, $L$2), deszcz[[#This Row],[Stan po pogodzie]])</f>
        <v>1790093.8184563634</v>
      </c>
      <c r="H133">
        <f>deszcz[[#This Row],[Dolanie]]</f>
        <v>1790093.8184563634</v>
      </c>
      <c r="I133">
        <f>WEEKDAY(deszcz[[#This Row],[data]],2)</f>
        <v>2</v>
      </c>
    </row>
    <row r="134" spans="1:9" x14ac:dyDescent="0.45">
      <c r="A134" s="1">
        <v>41892</v>
      </c>
      <c r="B134">
        <v>0</v>
      </c>
      <c r="C134">
        <f t="shared" si="4"/>
        <v>1790093.8184563634</v>
      </c>
      <c r="D134">
        <f>IF(deszcz[[#This Row],[opady ]] = 0, $M$5, 0)</f>
        <v>100000</v>
      </c>
      <c r="E134">
        <f>deszcz[[#This Row],[Stan zbiornika przed]]-deszcz[[#This Row],[Podlanie]]</f>
        <v>1690093.8184563634</v>
      </c>
      <c r="F134">
        <f>MIN(IF(deszcz[[#This Row],[opady ]] = 0, deszcz[[#This Row],[Stan zbiornika po podlaniu]]*0.99, deszcz[[#This Row],[Stan zbiornika po podlaniu]]*1.03), $L$2)</f>
        <v>1673192.8802717999</v>
      </c>
      <c r="G134">
        <f>IF(deszcz[[#This Row],[Dzień]] = 6, MIN(deszcz[[#This Row],[Stan po pogodzie]]+$M$2, $L$2), deszcz[[#This Row],[Stan po pogodzie]])</f>
        <v>1673192.8802717999</v>
      </c>
      <c r="H134">
        <f>deszcz[[#This Row],[Dolanie]]</f>
        <v>1673192.8802717999</v>
      </c>
      <c r="I134">
        <f>WEEKDAY(deszcz[[#This Row],[data]],2)</f>
        <v>3</v>
      </c>
    </row>
    <row r="135" spans="1:9" x14ac:dyDescent="0.45">
      <c r="A135" s="1">
        <v>41893</v>
      </c>
      <c r="B135">
        <v>0</v>
      </c>
      <c r="C135">
        <f t="shared" si="4"/>
        <v>1673192.8802717999</v>
      </c>
      <c r="D135">
        <f>IF(deszcz[[#This Row],[opady ]] = 0, $M$5, 0)</f>
        <v>100000</v>
      </c>
      <c r="E135">
        <f>deszcz[[#This Row],[Stan zbiornika przed]]-deszcz[[#This Row],[Podlanie]]</f>
        <v>1573192.8802717999</v>
      </c>
      <c r="F135">
        <f>MIN(IF(deszcz[[#This Row],[opady ]] = 0, deszcz[[#This Row],[Stan zbiornika po podlaniu]]*0.99, deszcz[[#This Row],[Stan zbiornika po podlaniu]]*1.03), $L$2)</f>
        <v>1557460.9514690819</v>
      </c>
      <c r="G135">
        <f>IF(deszcz[[#This Row],[Dzień]] = 6, MIN(deszcz[[#This Row],[Stan po pogodzie]]+$M$2, $L$2), deszcz[[#This Row],[Stan po pogodzie]])</f>
        <v>1557460.9514690819</v>
      </c>
      <c r="H135">
        <f>deszcz[[#This Row],[Dolanie]]</f>
        <v>1557460.9514690819</v>
      </c>
      <c r="I135">
        <f>WEEKDAY(deszcz[[#This Row],[data]],2)</f>
        <v>4</v>
      </c>
    </row>
    <row r="136" spans="1:9" x14ac:dyDescent="0.45">
      <c r="A136" s="1">
        <v>41894</v>
      </c>
      <c r="B136">
        <v>0</v>
      </c>
      <c r="C136">
        <f t="shared" si="4"/>
        <v>1557460.9514690819</v>
      </c>
      <c r="D136">
        <f>IF(deszcz[[#This Row],[opady ]] = 0, $M$5, 0)</f>
        <v>100000</v>
      </c>
      <c r="E136">
        <f>deszcz[[#This Row],[Stan zbiornika przed]]-deszcz[[#This Row],[Podlanie]]</f>
        <v>1457460.9514690819</v>
      </c>
      <c r="F136">
        <f>MIN(IF(deszcz[[#This Row],[opady ]] = 0, deszcz[[#This Row],[Stan zbiornika po podlaniu]]*0.99, deszcz[[#This Row],[Stan zbiornika po podlaniu]]*1.03), $L$2)</f>
        <v>1442886.341954391</v>
      </c>
      <c r="G136">
        <f>IF(deszcz[[#This Row],[Dzień]] = 6, MIN(deszcz[[#This Row],[Stan po pogodzie]]+$M$2, $L$2), deszcz[[#This Row],[Stan po pogodzie]])</f>
        <v>1442886.341954391</v>
      </c>
      <c r="H136">
        <f>deszcz[[#This Row],[Dolanie]]</f>
        <v>1442886.341954391</v>
      </c>
      <c r="I136">
        <f>WEEKDAY(deszcz[[#This Row],[data]],2)</f>
        <v>5</v>
      </c>
    </row>
    <row r="137" spans="1:9" x14ac:dyDescent="0.45">
      <c r="A137" s="1">
        <v>41895</v>
      </c>
      <c r="B137">
        <v>0</v>
      </c>
      <c r="C137">
        <f t="shared" si="4"/>
        <v>1442886.341954391</v>
      </c>
      <c r="D137">
        <f>IF(deszcz[[#This Row],[opady ]] = 0, $M$5, 0)</f>
        <v>100000</v>
      </c>
      <c r="E137">
        <f>deszcz[[#This Row],[Stan zbiornika przed]]-deszcz[[#This Row],[Podlanie]]</f>
        <v>1342886.341954391</v>
      </c>
      <c r="F137">
        <f>MIN(IF(deszcz[[#This Row],[opady ]] = 0, deszcz[[#This Row],[Stan zbiornika po podlaniu]]*0.99, deszcz[[#This Row],[Stan zbiornika po podlaniu]]*1.03), $L$2)</f>
        <v>1329457.478534847</v>
      </c>
      <c r="G137">
        <f>IF(deszcz[[#This Row],[Dzień]] = 6, MIN(deszcz[[#This Row],[Stan po pogodzie]]+$M$2, $L$2), deszcz[[#This Row],[Stan po pogodzie]])</f>
        <v>1829457.478534847</v>
      </c>
      <c r="H137">
        <f>deszcz[[#This Row],[Dolanie]]</f>
        <v>1829457.478534847</v>
      </c>
      <c r="I137">
        <f>WEEKDAY(deszcz[[#This Row],[data]],2)</f>
        <v>6</v>
      </c>
    </row>
    <row r="138" spans="1:9" x14ac:dyDescent="0.45">
      <c r="A138" s="1">
        <v>41896</v>
      </c>
      <c r="B138">
        <v>0</v>
      </c>
      <c r="C138">
        <f t="shared" si="4"/>
        <v>1829457.478534847</v>
      </c>
      <c r="D138">
        <f>IF(deszcz[[#This Row],[opady ]] = 0, $M$5, 0)</f>
        <v>100000</v>
      </c>
      <c r="E138">
        <f>deszcz[[#This Row],[Stan zbiornika przed]]-deszcz[[#This Row],[Podlanie]]</f>
        <v>1729457.478534847</v>
      </c>
      <c r="F138">
        <f>MIN(IF(deszcz[[#This Row],[opady ]] = 0, deszcz[[#This Row],[Stan zbiornika po podlaniu]]*0.99, deszcz[[#This Row],[Stan zbiornika po podlaniu]]*1.03), $L$2)</f>
        <v>1712162.9037494985</v>
      </c>
      <c r="G138">
        <f>IF(deszcz[[#This Row],[Dzień]] = 6, MIN(deszcz[[#This Row],[Stan po pogodzie]]+$M$2, $L$2), deszcz[[#This Row],[Stan po pogodzie]])</f>
        <v>1712162.9037494985</v>
      </c>
      <c r="H138">
        <f>deszcz[[#This Row],[Dolanie]]</f>
        <v>1712162.9037494985</v>
      </c>
      <c r="I138">
        <f>WEEKDAY(deszcz[[#This Row],[data]],2)</f>
        <v>7</v>
      </c>
    </row>
    <row r="139" spans="1:9" x14ac:dyDescent="0.45">
      <c r="A139" s="1">
        <v>41897</v>
      </c>
      <c r="B139">
        <v>1</v>
      </c>
      <c r="C139">
        <f t="shared" si="4"/>
        <v>1712162.9037494985</v>
      </c>
      <c r="D139">
        <f>IF(deszcz[[#This Row],[opady ]] = 0, $M$5, 0)</f>
        <v>0</v>
      </c>
      <c r="E139">
        <f>deszcz[[#This Row],[Stan zbiornika przed]]-deszcz[[#This Row],[Podlanie]]</f>
        <v>1712162.9037494985</v>
      </c>
      <c r="F139">
        <f>MIN(IF(deszcz[[#This Row],[opady ]] = 0, deszcz[[#This Row],[Stan zbiornika po podlaniu]]*0.99, deszcz[[#This Row],[Stan zbiornika po podlaniu]]*1.03), $L$2)</f>
        <v>1763527.7908619836</v>
      </c>
      <c r="G139">
        <f>IF(deszcz[[#This Row],[Dzień]] = 6, MIN(deszcz[[#This Row],[Stan po pogodzie]]+$M$2, $L$2), deszcz[[#This Row],[Stan po pogodzie]])</f>
        <v>1763527.7908619836</v>
      </c>
      <c r="H139">
        <f>deszcz[[#This Row],[Dolanie]]</f>
        <v>1763527.7908619836</v>
      </c>
      <c r="I139">
        <f>WEEKDAY(deszcz[[#This Row],[data]],2)</f>
        <v>1</v>
      </c>
    </row>
    <row r="140" spans="1:9" x14ac:dyDescent="0.45">
      <c r="A140" s="1">
        <v>41898</v>
      </c>
      <c r="B140">
        <v>0</v>
      </c>
      <c r="C140">
        <f t="shared" si="4"/>
        <v>1763527.7908619836</v>
      </c>
      <c r="D140">
        <f>IF(deszcz[[#This Row],[opady ]] = 0, $M$5, 0)</f>
        <v>100000</v>
      </c>
      <c r="E140">
        <f>deszcz[[#This Row],[Stan zbiornika przed]]-deszcz[[#This Row],[Podlanie]]</f>
        <v>1663527.7908619836</v>
      </c>
      <c r="F140">
        <f>MIN(IF(deszcz[[#This Row],[opady ]] = 0, deszcz[[#This Row],[Stan zbiornika po podlaniu]]*0.99, deszcz[[#This Row],[Stan zbiornika po podlaniu]]*1.03), $L$2)</f>
        <v>1646892.5129533636</v>
      </c>
      <c r="G140">
        <f>IF(deszcz[[#This Row],[Dzień]] = 6, MIN(deszcz[[#This Row],[Stan po pogodzie]]+$M$2, $L$2), deszcz[[#This Row],[Stan po pogodzie]])</f>
        <v>1646892.5129533636</v>
      </c>
      <c r="H140">
        <f>deszcz[[#This Row],[Dolanie]]</f>
        <v>1646892.5129533636</v>
      </c>
      <c r="I140">
        <f>WEEKDAY(deszcz[[#This Row],[data]],2)</f>
        <v>2</v>
      </c>
    </row>
    <row r="141" spans="1:9" x14ac:dyDescent="0.45">
      <c r="A141" s="1">
        <v>41899</v>
      </c>
      <c r="B141">
        <v>0</v>
      </c>
      <c r="C141">
        <f t="shared" si="4"/>
        <v>1646892.5129533636</v>
      </c>
      <c r="D141">
        <f>IF(deszcz[[#This Row],[opady ]] = 0, $M$5, 0)</f>
        <v>100000</v>
      </c>
      <c r="E141">
        <f>deszcz[[#This Row],[Stan zbiornika przed]]-deszcz[[#This Row],[Podlanie]]</f>
        <v>1546892.5129533636</v>
      </c>
      <c r="F141">
        <f>MIN(IF(deszcz[[#This Row],[opady ]] = 0, deszcz[[#This Row],[Stan zbiornika po podlaniu]]*0.99, deszcz[[#This Row],[Stan zbiornika po podlaniu]]*1.03), $L$2)</f>
        <v>1531423.5878238298</v>
      </c>
      <c r="G141">
        <f>IF(deszcz[[#This Row],[Dzień]] = 6, MIN(deszcz[[#This Row],[Stan po pogodzie]]+$M$2, $L$2), deszcz[[#This Row],[Stan po pogodzie]])</f>
        <v>1531423.5878238298</v>
      </c>
      <c r="H141">
        <f>deszcz[[#This Row],[Dolanie]]</f>
        <v>1531423.5878238298</v>
      </c>
      <c r="I141">
        <f>WEEKDAY(deszcz[[#This Row],[data]],2)</f>
        <v>3</v>
      </c>
    </row>
    <row r="142" spans="1:9" x14ac:dyDescent="0.45">
      <c r="A142" s="1">
        <v>41900</v>
      </c>
      <c r="B142">
        <v>0</v>
      </c>
      <c r="C142">
        <f t="shared" si="4"/>
        <v>1531423.5878238298</v>
      </c>
      <c r="D142">
        <f>IF(deszcz[[#This Row],[opady ]] = 0, $M$5, 0)</f>
        <v>100000</v>
      </c>
      <c r="E142">
        <f>deszcz[[#This Row],[Stan zbiornika przed]]-deszcz[[#This Row],[Podlanie]]</f>
        <v>1431423.5878238298</v>
      </c>
      <c r="F142">
        <f>MIN(IF(deszcz[[#This Row],[opady ]] = 0, deszcz[[#This Row],[Stan zbiornika po podlaniu]]*0.99, deszcz[[#This Row],[Stan zbiornika po podlaniu]]*1.03), $L$2)</f>
        <v>1417109.3519455916</v>
      </c>
      <c r="G142">
        <f>IF(deszcz[[#This Row],[Dzień]] = 6, MIN(deszcz[[#This Row],[Stan po pogodzie]]+$M$2, $L$2), deszcz[[#This Row],[Stan po pogodzie]])</f>
        <v>1417109.3519455916</v>
      </c>
      <c r="H142">
        <f>deszcz[[#This Row],[Dolanie]]</f>
        <v>1417109.3519455916</v>
      </c>
      <c r="I142">
        <f>WEEKDAY(deszcz[[#This Row],[data]],2)</f>
        <v>4</v>
      </c>
    </row>
    <row r="143" spans="1:9" x14ac:dyDescent="0.45">
      <c r="A143" s="1">
        <v>41901</v>
      </c>
      <c r="B143">
        <v>0</v>
      </c>
      <c r="C143">
        <f t="shared" si="4"/>
        <v>1417109.3519455916</v>
      </c>
      <c r="D143">
        <f>IF(deszcz[[#This Row],[opady ]] = 0, $M$5, 0)</f>
        <v>100000</v>
      </c>
      <c r="E143">
        <f>deszcz[[#This Row],[Stan zbiornika przed]]-deszcz[[#This Row],[Podlanie]]</f>
        <v>1317109.3519455916</v>
      </c>
      <c r="F143">
        <f>MIN(IF(deszcz[[#This Row],[opady ]] = 0, deszcz[[#This Row],[Stan zbiornika po podlaniu]]*0.99, deszcz[[#This Row],[Stan zbiornika po podlaniu]]*1.03), $L$2)</f>
        <v>1303938.2584261356</v>
      </c>
      <c r="G143">
        <f>IF(deszcz[[#This Row],[Dzień]] = 6, MIN(deszcz[[#This Row],[Stan po pogodzie]]+$M$2, $L$2), deszcz[[#This Row],[Stan po pogodzie]])</f>
        <v>1303938.2584261356</v>
      </c>
      <c r="H143">
        <f>deszcz[[#This Row],[Dolanie]]</f>
        <v>1303938.2584261356</v>
      </c>
      <c r="I143">
        <f>WEEKDAY(deszcz[[#This Row],[data]],2)</f>
        <v>5</v>
      </c>
    </row>
    <row r="144" spans="1:9" x14ac:dyDescent="0.45">
      <c r="A144" s="1">
        <v>41902</v>
      </c>
      <c r="B144">
        <v>0</v>
      </c>
      <c r="C144">
        <f t="shared" si="4"/>
        <v>1303938.2584261356</v>
      </c>
      <c r="D144">
        <f>IF(deszcz[[#This Row],[opady ]] = 0, $M$5, 0)</f>
        <v>100000</v>
      </c>
      <c r="E144">
        <f>deszcz[[#This Row],[Stan zbiornika przed]]-deszcz[[#This Row],[Podlanie]]</f>
        <v>1203938.2584261356</v>
      </c>
      <c r="F144">
        <f>MIN(IF(deszcz[[#This Row],[opady ]] = 0, deszcz[[#This Row],[Stan zbiornika po podlaniu]]*0.99, deszcz[[#This Row],[Stan zbiornika po podlaniu]]*1.03), $L$2)</f>
        <v>1191898.8758418742</v>
      </c>
      <c r="G144">
        <f>IF(deszcz[[#This Row],[Dzień]] = 6, MIN(deszcz[[#This Row],[Stan po pogodzie]]+$M$2, $L$2), deszcz[[#This Row],[Stan po pogodzie]])</f>
        <v>1691898.8758418742</v>
      </c>
      <c r="H144">
        <f>deszcz[[#This Row],[Dolanie]]</f>
        <v>1691898.8758418742</v>
      </c>
      <c r="I144">
        <f>WEEKDAY(deszcz[[#This Row],[data]],2)</f>
        <v>6</v>
      </c>
    </row>
    <row r="145" spans="1:9" x14ac:dyDescent="0.45">
      <c r="A145" s="1">
        <v>41903</v>
      </c>
      <c r="B145">
        <v>0</v>
      </c>
      <c r="C145">
        <f t="shared" si="4"/>
        <v>1691898.8758418742</v>
      </c>
      <c r="D145">
        <f>IF(deszcz[[#This Row],[opady ]] = 0, $M$5, 0)</f>
        <v>100000</v>
      </c>
      <c r="E145">
        <f>deszcz[[#This Row],[Stan zbiornika przed]]-deszcz[[#This Row],[Podlanie]]</f>
        <v>1591898.8758418742</v>
      </c>
      <c r="F145">
        <f>MIN(IF(deszcz[[#This Row],[opady ]] = 0, deszcz[[#This Row],[Stan zbiornika po podlaniu]]*0.99, deszcz[[#This Row],[Stan zbiornika po podlaniu]]*1.03), $L$2)</f>
        <v>1575979.8870834555</v>
      </c>
      <c r="G145">
        <f>IF(deszcz[[#This Row],[Dzień]] = 6, MIN(deszcz[[#This Row],[Stan po pogodzie]]+$M$2, $L$2), deszcz[[#This Row],[Stan po pogodzie]])</f>
        <v>1575979.8870834555</v>
      </c>
      <c r="H145">
        <f>deszcz[[#This Row],[Dolanie]]</f>
        <v>1575979.8870834555</v>
      </c>
      <c r="I145">
        <f>WEEKDAY(deszcz[[#This Row],[data]],2)</f>
        <v>7</v>
      </c>
    </row>
    <row r="146" spans="1:9" x14ac:dyDescent="0.45">
      <c r="A146" s="1">
        <v>41904</v>
      </c>
      <c r="B146">
        <v>0</v>
      </c>
      <c r="C146">
        <f t="shared" si="4"/>
        <v>1575979.8870834555</v>
      </c>
      <c r="D146">
        <f>IF(deszcz[[#This Row],[opady ]] = 0, $M$5, 0)</f>
        <v>100000</v>
      </c>
      <c r="E146">
        <f>deszcz[[#This Row],[Stan zbiornika przed]]-deszcz[[#This Row],[Podlanie]]</f>
        <v>1475979.8870834555</v>
      </c>
      <c r="F146">
        <f>MIN(IF(deszcz[[#This Row],[opady ]] = 0, deszcz[[#This Row],[Stan zbiornika po podlaniu]]*0.99, deszcz[[#This Row],[Stan zbiornika po podlaniu]]*1.03), $L$2)</f>
        <v>1461220.0882126209</v>
      </c>
      <c r="G146">
        <f>IF(deszcz[[#This Row],[Dzień]] = 6, MIN(deszcz[[#This Row],[Stan po pogodzie]]+$M$2, $L$2), deszcz[[#This Row],[Stan po pogodzie]])</f>
        <v>1461220.0882126209</v>
      </c>
      <c r="H146">
        <f>deszcz[[#This Row],[Dolanie]]</f>
        <v>1461220.0882126209</v>
      </c>
      <c r="I146">
        <f>WEEKDAY(deszcz[[#This Row],[data]],2)</f>
        <v>1</v>
      </c>
    </row>
    <row r="147" spans="1:9" x14ac:dyDescent="0.45">
      <c r="A147" s="1">
        <v>41905</v>
      </c>
      <c r="B147">
        <v>1</v>
      </c>
      <c r="C147">
        <f t="shared" si="4"/>
        <v>1461220.0882126209</v>
      </c>
      <c r="D147">
        <f>IF(deszcz[[#This Row],[opady ]] = 0, $M$5, 0)</f>
        <v>0</v>
      </c>
      <c r="E147">
        <f>deszcz[[#This Row],[Stan zbiornika przed]]-deszcz[[#This Row],[Podlanie]]</f>
        <v>1461220.0882126209</v>
      </c>
      <c r="F147">
        <f>MIN(IF(deszcz[[#This Row],[opady ]] = 0, deszcz[[#This Row],[Stan zbiornika po podlaniu]]*0.99, deszcz[[#This Row],[Stan zbiornika po podlaniu]]*1.03), $L$2)</f>
        <v>1505056.6908589995</v>
      </c>
      <c r="G147">
        <f>IF(deszcz[[#This Row],[Dzień]] = 6, MIN(deszcz[[#This Row],[Stan po pogodzie]]+$M$2, $L$2), deszcz[[#This Row],[Stan po pogodzie]])</f>
        <v>1505056.6908589995</v>
      </c>
      <c r="H147">
        <f>deszcz[[#This Row],[Dolanie]]</f>
        <v>1505056.6908589995</v>
      </c>
      <c r="I147">
        <f>WEEKDAY(deszcz[[#This Row],[data]],2)</f>
        <v>2</v>
      </c>
    </row>
    <row r="148" spans="1:9" x14ac:dyDescent="0.45">
      <c r="A148" s="1">
        <v>41906</v>
      </c>
      <c r="B148">
        <v>0</v>
      </c>
      <c r="C148">
        <f t="shared" si="4"/>
        <v>1505056.6908589995</v>
      </c>
      <c r="D148">
        <f>IF(deszcz[[#This Row],[opady ]] = 0, $M$5, 0)</f>
        <v>100000</v>
      </c>
      <c r="E148">
        <f>deszcz[[#This Row],[Stan zbiornika przed]]-deszcz[[#This Row],[Podlanie]]</f>
        <v>1405056.6908589995</v>
      </c>
      <c r="F148">
        <f>MIN(IF(deszcz[[#This Row],[opady ]] = 0, deszcz[[#This Row],[Stan zbiornika po podlaniu]]*0.99, deszcz[[#This Row],[Stan zbiornika po podlaniu]]*1.03), $L$2)</f>
        <v>1391006.1239504095</v>
      </c>
      <c r="G148">
        <f>IF(deszcz[[#This Row],[Dzień]] = 6, MIN(deszcz[[#This Row],[Stan po pogodzie]]+$M$2, $L$2), deszcz[[#This Row],[Stan po pogodzie]])</f>
        <v>1391006.1239504095</v>
      </c>
      <c r="H148">
        <f>deszcz[[#This Row],[Dolanie]]</f>
        <v>1391006.1239504095</v>
      </c>
      <c r="I148">
        <f>WEEKDAY(deszcz[[#This Row],[data]],2)</f>
        <v>3</v>
      </c>
    </row>
    <row r="149" spans="1:9" x14ac:dyDescent="0.45">
      <c r="A149" s="1">
        <v>41907</v>
      </c>
      <c r="B149">
        <v>1</v>
      </c>
      <c r="C149">
        <f t="shared" si="4"/>
        <v>1391006.1239504095</v>
      </c>
      <c r="D149">
        <f>IF(deszcz[[#This Row],[opady ]] = 0, $M$5, 0)</f>
        <v>0</v>
      </c>
      <c r="E149">
        <f>deszcz[[#This Row],[Stan zbiornika przed]]-deszcz[[#This Row],[Podlanie]]</f>
        <v>1391006.1239504095</v>
      </c>
      <c r="F149">
        <f>MIN(IF(deszcz[[#This Row],[opady ]] = 0, deszcz[[#This Row],[Stan zbiornika po podlaniu]]*0.99, deszcz[[#This Row],[Stan zbiornika po podlaniu]]*1.03), $L$2)</f>
        <v>1432736.3076689218</v>
      </c>
      <c r="G149">
        <f>IF(deszcz[[#This Row],[Dzień]] = 6, MIN(deszcz[[#This Row],[Stan po pogodzie]]+$M$2, $L$2), deszcz[[#This Row],[Stan po pogodzie]])</f>
        <v>1432736.3076689218</v>
      </c>
      <c r="H149">
        <f>deszcz[[#This Row],[Dolanie]]</f>
        <v>1432736.3076689218</v>
      </c>
      <c r="I149">
        <f>WEEKDAY(deszcz[[#This Row],[data]],2)</f>
        <v>4</v>
      </c>
    </row>
    <row r="150" spans="1:9" x14ac:dyDescent="0.45">
      <c r="A150" s="1">
        <v>41908</v>
      </c>
      <c r="B150">
        <v>0</v>
      </c>
      <c r="C150">
        <f t="shared" si="4"/>
        <v>1432736.3076689218</v>
      </c>
      <c r="D150">
        <f>IF(deszcz[[#This Row],[opady ]] = 0, $M$5, 0)</f>
        <v>100000</v>
      </c>
      <c r="E150">
        <f>deszcz[[#This Row],[Stan zbiornika przed]]-deszcz[[#This Row],[Podlanie]]</f>
        <v>1332736.3076689218</v>
      </c>
      <c r="F150">
        <f>MIN(IF(deszcz[[#This Row],[opady ]] = 0, deszcz[[#This Row],[Stan zbiornika po podlaniu]]*0.99, deszcz[[#This Row],[Stan zbiornika po podlaniu]]*1.03), $L$2)</f>
        <v>1319408.9445922326</v>
      </c>
      <c r="G150">
        <f>IF(deszcz[[#This Row],[Dzień]] = 6, MIN(deszcz[[#This Row],[Stan po pogodzie]]+$M$2, $L$2), deszcz[[#This Row],[Stan po pogodzie]])</f>
        <v>1319408.9445922326</v>
      </c>
      <c r="H150">
        <f>deszcz[[#This Row],[Dolanie]]</f>
        <v>1319408.9445922326</v>
      </c>
      <c r="I150">
        <f>WEEKDAY(deszcz[[#This Row],[data]],2)</f>
        <v>5</v>
      </c>
    </row>
    <row r="151" spans="1:9" x14ac:dyDescent="0.45">
      <c r="A151" s="1">
        <v>41909</v>
      </c>
      <c r="B151">
        <v>0</v>
      </c>
      <c r="C151">
        <f t="shared" si="4"/>
        <v>1319408.9445922326</v>
      </c>
      <c r="D151">
        <f>IF(deszcz[[#This Row],[opady ]] = 0, $M$5, 0)</f>
        <v>100000</v>
      </c>
      <c r="E151">
        <f>deszcz[[#This Row],[Stan zbiornika przed]]-deszcz[[#This Row],[Podlanie]]</f>
        <v>1219408.9445922326</v>
      </c>
      <c r="F151">
        <f>MIN(IF(deszcz[[#This Row],[opady ]] = 0, deszcz[[#This Row],[Stan zbiornika po podlaniu]]*0.99, deszcz[[#This Row],[Stan zbiornika po podlaniu]]*1.03), $L$2)</f>
        <v>1207214.8551463103</v>
      </c>
      <c r="G151">
        <f>IF(deszcz[[#This Row],[Dzień]] = 6, MIN(deszcz[[#This Row],[Stan po pogodzie]]+$M$2, $L$2), deszcz[[#This Row],[Stan po pogodzie]])</f>
        <v>1707214.8551463103</v>
      </c>
      <c r="H151">
        <f>deszcz[[#This Row],[Dolanie]]</f>
        <v>1707214.8551463103</v>
      </c>
      <c r="I151">
        <f>WEEKDAY(deszcz[[#This Row],[data]],2)</f>
        <v>6</v>
      </c>
    </row>
    <row r="152" spans="1:9" x14ac:dyDescent="0.45">
      <c r="A152" s="1">
        <v>41910</v>
      </c>
      <c r="B152">
        <v>0</v>
      </c>
      <c r="C152">
        <f t="shared" si="4"/>
        <v>1707214.8551463103</v>
      </c>
      <c r="D152">
        <f>IF(deszcz[[#This Row],[opady ]] = 0, $M$5, 0)</f>
        <v>100000</v>
      </c>
      <c r="E152">
        <f>deszcz[[#This Row],[Stan zbiornika przed]]-deszcz[[#This Row],[Podlanie]]</f>
        <v>1607214.8551463103</v>
      </c>
      <c r="F152">
        <f>MIN(IF(deszcz[[#This Row],[opady ]] = 0, deszcz[[#This Row],[Stan zbiornika po podlaniu]]*0.99, deszcz[[#This Row],[Stan zbiornika po podlaniu]]*1.03), $L$2)</f>
        <v>1591142.7065948471</v>
      </c>
      <c r="G152">
        <f>IF(deszcz[[#This Row],[Dzień]] = 6, MIN(deszcz[[#This Row],[Stan po pogodzie]]+$M$2, $L$2), deszcz[[#This Row],[Stan po pogodzie]])</f>
        <v>1591142.7065948471</v>
      </c>
      <c r="H152">
        <f>deszcz[[#This Row],[Dolanie]]</f>
        <v>1591142.7065948471</v>
      </c>
      <c r="I152">
        <f>WEEKDAY(deszcz[[#This Row],[data]],2)</f>
        <v>7</v>
      </c>
    </row>
    <row r="153" spans="1:9" x14ac:dyDescent="0.45">
      <c r="A153" s="1">
        <v>41911</v>
      </c>
      <c r="B153">
        <v>1</v>
      </c>
      <c r="C153">
        <f t="shared" si="4"/>
        <v>1591142.7065948471</v>
      </c>
      <c r="D153">
        <f>IF(deszcz[[#This Row],[opady ]] = 0, $M$5, 0)</f>
        <v>0</v>
      </c>
      <c r="E153">
        <f>deszcz[[#This Row],[Stan zbiornika przed]]-deszcz[[#This Row],[Podlanie]]</f>
        <v>1591142.7065948471</v>
      </c>
      <c r="F153">
        <f>MIN(IF(deszcz[[#This Row],[opady ]] = 0, deszcz[[#This Row],[Stan zbiornika po podlaniu]]*0.99, deszcz[[#This Row],[Stan zbiornika po podlaniu]]*1.03), $L$2)</f>
        <v>1638876.9877926926</v>
      </c>
      <c r="G153">
        <f>IF(deszcz[[#This Row],[Dzień]] = 6, MIN(deszcz[[#This Row],[Stan po pogodzie]]+$M$2, $L$2), deszcz[[#This Row],[Stan po pogodzie]])</f>
        <v>1638876.9877926926</v>
      </c>
      <c r="H153">
        <f>deszcz[[#This Row],[Dolanie]]</f>
        <v>1638876.9877926926</v>
      </c>
      <c r="I153">
        <f>WEEKDAY(deszcz[[#This Row],[data]],2)</f>
        <v>1</v>
      </c>
    </row>
    <row r="154" spans="1:9" x14ac:dyDescent="0.45">
      <c r="A154" s="1">
        <v>41912</v>
      </c>
      <c r="B154">
        <v>1</v>
      </c>
      <c r="C154">
        <f t="shared" si="4"/>
        <v>1638876.9877926926</v>
      </c>
      <c r="D154">
        <f>IF(deszcz[[#This Row],[opady ]] = 0, $M$5, 0)</f>
        <v>0</v>
      </c>
      <c r="E154">
        <f>deszcz[[#This Row],[Stan zbiornika przed]]-deszcz[[#This Row],[Podlanie]]</f>
        <v>1638876.9877926926</v>
      </c>
      <c r="F154">
        <f>MIN(IF(deszcz[[#This Row],[opady ]] = 0, deszcz[[#This Row],[Stan zbiornika po podlaniu]]*0.99, deszcz[[#This Row],[Stan zbiornika po podlaniu]]*1.03), $L$2)</f>
        <v>1688043.2974264733</v>
      </c>
      <c r="G154">
        <f>IF(deszcz[[#This Row],[Dzień]] = 6, MIN(deszcz[[#This Row],[Stan po pogodzie]]+$M$2, $L$2), deszcz[[#This Row],[Stan po pogodzie]])</f>
        <v>1688043.2974264733</v>
      </c>
      <c r="H154">
        <f>deszcz[[#This Row],[Dolanie]]</f>
        <v>1688043.2974264733</v>
      </c>
      <c r="I154">
        <f>WEEKDAY(deszcz[[#This Row],[data]],2)</f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F614C-85D0-45E1-8983-26111C207DF0}">
  <dimension ref="A1:N154"/>
  <sheetViews>
    <sheetView workbookViewId="0">
      <selection activeCell="F2" sqref="F2"/>
    </sheetView>
  </sheetViews>
  <sheetFormatPr defaultRowHeight="14.25" x14ac:dyDescent="0.45"/>
  <cols>
    <col min="1" max="1" width="9.9296875" bestFit="1" customWidth="1"/>
    <col min="2" max="2" width="8.06640625" bestFit="1" customWidth="1"/>
    <col min="3" max="3" width="23.46484375" customWidth="1"/>
    <col min="5" max="6" width="20.265625" customWidth="1"/>
    <col min="9" max="9" width="21.265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9</v>
      </c>
      <c r="H1" t="s">
        <v>7</v>
      </c>
      <c r="I1" t="s">
        <v>6</v>
      </c>
      <c r="J1" t="s">
        <v>8</v>
      </c>
      <c r="K1" t="s">
        <v>15</v>
      </c>
      <c r="M1" t="s">
        <v>10</v>
      </c>
      <c r="N1" t="s">
        <v>11</v>
      </c>
    </row>
    <row r="2" spans="1:14" x14ac:dyDescent="0.45">
      <c r="A2" s="1">
        <v>41760</v>
      </c>
      <c r="B2">
        <v>0</v>
      </c>
      <c r="C2">
        <v>2500000</v>
      </c>
      <c r="D2">
        <f>IF(deszcz3[[#This Row],[opady ]] = 0, $N$5, 0)</f>
        <v>100000</v>
      </c>
      <c r="E2">
        <f>deszcz3[[#This Row],[Stan zbiornika przed]]-deszcz3[[#This Row],[Podlanie]]</f>
        <v>2400000</v>
      </c>
      <c r="F2">
        <f>IF(deszcz3[[#This Row],[opady ]] = 0, deszcz3[[#This Row],[Stan zbiornika po podlaniu]]*0.99, deszcz3[[#This Row],[Stan zbiornika po podlaniu]]*1.03)</f>
        <v>2376000</v>
      </c>
      <c r="G2">
        <f>MIN(IF(deszcz3[[#This Row],[opady ]] = 0, deszcz3[[#This Row],[Stan zbiornika po podlaniu]]*0.99, deszcz3[[#This Row],[Stan zbiornika po podlaniu]]*1.03), $M$2)</f>
        <v>2376000</v>
      </c>
      <c r="H2">
        <f>IF(deszcz3[[#This Row],[Dzień]] = 6, MIN(deszcz3[[#This Row],[Stan po pogodzie]]+$N$2, $M$2), deszcz3[[#This Row],[Stan po pogodzie]])</f>
        <v>2376000</v>
      </c>
      <c r="I2">
        <f>deszcz3[[#This Row],[Dolanie]]</f>
        <v>2376000</v>
      </c>
      <c r="J2">
        <f>WEEKDAY(deszcz3[[#This Row],[data]],2)</f>
        <v>4</v>
      </c>
      <c r="K2" s="2">
        <f>+IF(deszcz3[[#This Row],[Kolumna1]]&gt;$M$2, 1, 0)</f>
        <v>0</v>
      </c>
      <c r="M2">
        <v>2500000</v>
      </c>
      <c r="N2">
        <v>500000</v>
      </c>
    </row>
    <row r="3" spans="1:14" x14ac:dyDescent="0.45">
      <c r="A3" s="1">
        <v>41761</v>
      </c>
      <c r="B3">
        <v>1</v>
      </c>
      <c r="C3">
        <f t="shared" ref="C3:C66" si="0">I2</f>
        <v>2376000</v>
      </c>
      <c r="D3">
        <f>IF(deszcz3[[#This Row],[opady ]] = 0, $N$5, 0)</f>
        <v>0</v>
      </c>
      <c r="E3">
        <f>deszcz3[[#This Row],[Stan zbiornika przed]]-deszcz3[[#This Row],[Podlanie]]</f>
        <v>2376000</v>
      </c>
      <c r="F3">
        <f>IF(deszcz3[[#This Row],[opady ]] = 0, deszcz3[[#This Row],[Stan zbiornika po podlaniu]]*0.99, deszcz3[[#This Row],[Stan zbiornika po podlaniu]]*1.03)</f>
        <v>2447280</v>
      </c>
      <c r="G3">
        <f>MIN(IF(deszcz3[[#This Row],[opady ]] = 0, deszcz3[[#This Row],[Stan zbiornika po podlaniu]]*0.99, deszcz3[[#This Row],[Stan zbiornika po podlaniu]]*1.03), $M$2)</f>
        <v>2447280</v>
      </c>
      <c r="H3">
        <f>IF(deszcz3[[#This Row],[Dzień]] = 6, MIN(deszcz3[[#This Row],[Stan po pogodzie]]+$N$2, $M$2), deszcz3[[#This Row],[Stan po pogodzie]])</f>
        <v>2447280</v>
      </c>
      <c r="I3">
        <f>deszcz3[[#This Row],[Dolanie]]</f>
        <v>2447280</v>
      </c>
      <c r="J3">
        <f>WEEKDAY(deszcz3[[#This Row],[data]],2)</f>
        <v>5</v>
      </c>
      <c r="K3" s="2">
        <f>+IF(deszcz3[[#This Row],[Kolumna1]]&gt;$M$2, 1, 0)</f>
        <v>0</v>
      </c>
    </row>
    <row r="4" spans="1:14" x14ac:dyDescent="0.45">
      <c r="A4" s="1">
        <v>41762</v>
      </c>
      <c r="B4">
        <v>0</v>
      </c>
      <c r="C4">
        <f t="shared" si="0"/>
        <v>2447280</v>
      </c>
      <c r="D4">
        <f>IF(deszcz3[[#This Row],[opady ]] = 0, $N$5, 0)</f>
        <v>100000</v>
      </c>
      <c r="E4">
        <f>deszcz3[[#This Row],[Stan zbiornika przed]]-deszcz3[[#This Row],[Podlanie]]</f>
        <v>2347280</v>
      </c>
      <c r="F4">
        <f>IF(deszcz3[[#This Row],[opady ]] = 0, deszcz3[[#This Row],[Stan zbiornika po podlaniu]]*0.99, deszcz3[[#This Row],[Stan zbiornika po podlaniu]]*1.03)</f>
        <v>2323807.2000000002</v>
      </c>
      <c r="G4">
        <f>MIN(IF(deszcz3[[#This Row],[opady ]] = 0, deszcz3[[#This Row],[Stan zbiornika po podlaniu]]*0.99, deszcz3[[#This Row],[Stan zbiornika po podlaniu]]*1.03), $M$2)</f>
        <v>2323807.2000000002</v>
      </c>
      <c r="H4">
        <f>IF(deszcz3[[#This Row],[Dzień]] = 6, MIN(deszcz3[[#This Row],[Stan po pogodzie]]+$N$2, $M$2), deszcz3[[#This Row],[Stan po pogodzie]])</f>
        <v>2500000</v>
      </c>
      <c r="I4">
        <f>deszcz3[[#This Row],[Dolanie]]</f>
        <v>2500000</v>
      </c>
      <c r="J4">
        <f>WEEKDAY(deszcz3[[#This Row],[data]],2)</f>
        <v>6</v>
      </c>
      <c r="K4" s="2">
        <f>+IF(deszcz3[[#This Row],[Kolumna1]]&gt;$M$2, 1, 0)</f>
        <v>0</v>
      </c>
      <c r="L4" t="s">
        <v>14</v>
      </c>
      <c r="M4" t="s">
        <v>12</v>
      </c>
      <c r="N4" t="s">
        <v>13</v>
      </c>
    </row>
    <row r="5" spans="1:14" x14ac:dyDescent="0.45">
      <c r="A5" s="1">
        <v>41763</v>
      </c>
      <c r="B5">
        <v>0</v>
      </c>
      <c r="C5">
        <f t="shared" si="0"/>
        <v>2500000</v>
      </c>
      <c r="D5">
        <f>IF(deszcz3[[#This Row],[opady ]] = 0, $N$5, 0)</f>
        <v>100000</v>
      </c>
      <c r="E5">
        <f>deszcz3[[#This Row],[Stan zbiornika przed]]-deszcz3[[#This Row],[Podlanie]]</f>
        <v>2400000</v>
      </c>
      <c r="F5">
        <f>IF(deszcz3[[#This Row],[opady ]] = 0, deszcz3[[#This Row],[Stan zbiornika po podlaniu]]*0.99, deszcz3[[#This Row],[Stan zbiornika po podlaniu]]*1.03)</f>
        <v>2376000</v>
      </c>
      <c r="G5">
        <f>MIN(IF(deszcz3[[#This Row],[opady ]] = 0, deszcz3[[#This Row],[Stan zbiornika po podlaniu]]*0.99, deszcz3[[#This Row],[Stan zbiornika po podlaniu]]*1.03), $M$2)</f>
        <v>2376000</v>
      </c>
      <c r="H5">
        <f>IF(deszcz3[[#This Row],[Dzień]] = 6, MIN(deszcz3[[#This Row],[Stan po pogodzie]]+$N$2, $M$2), deszcz3[[#This Row],[Stan po pogodzie]])</f>
        <v>2376000</v>
      </c>
      <c r="I5">
        <f>deszcz3[[#This Row],[Dolanie]]</f>
        <v>2376000</v>
      </c>
      <c r="J5">
        <f>WEEKDAY(deszcz3[[#This Row],[data]],2)</f>
        <v>7</v>
      </c>
      <c r="K5" s="2">
        <f>+IF(deszcz3[[#This Row],[Kolumna1]]&gt;$M$2, 1, 0)</f>
        <v>0</v>
      </c>
      <c r="L5">
        <v>500</v>
      </c>
      <c r="M5">
        <v>100</v>
      </c>
      <c r="N5">
        <f>L5*M5*2</f>
        <v>100000</v>
      </c>
    </row>
    <row r="6" spans="1:14" x14ac:dyDescent="0.45">
      <c r="A6" s="1">
        <v>41764</v>
      </c>
      <c r="B6">
        <v>0</v>
      </c>
      <c r="C6">
        <f t="shared" si="0"/>
        <v>2376000</v>
      </c>
      <c r="D6">
        <f>IF(deszcz3[[#This Row],[opady ]] = 0, $N$5, 0)</f>
        <v>100000</v>
      </c>
      <c r="E6">
        <f>deszcz3[[#This Row],[Stan zbiornika przed]]-deszcz3[[#This Row],[Podlanie]]</f>
        <v>2276000</v>
      </c>
      <c r="F6">
        <f>IF(deszcz3[[#This Row],[opady ]] = 0, deszcz3[[#This Row],[Stan zbiornika po podlaniu]]*0.99, deszcz3[[#This Row],[Stan zbiornika po podlaniu]]*1.03)</f>
        <v>2253240</v>
      </c>
      <c r="G6">
        <f>MIN(IF(deszcz3[[#This Row],[opady ]] = 0, deszcz3[[#This Row],[Stan zbiornika po podlaniu]]*0.99, deszcz3[[#This Row],[Stan zbiornika po podlaniu]]*1.03), $M$2)</f>
        <v>2253240</v>
      </c>
      <c r="H6">
        <f>IF(deszcz3[[#This Row],[Dzień]] = 6, MIN(deszcz3[[#This Row],[Stan po pogodzie]]+$N$2, $M$2), deszcz3[[#This Row],[Stan po pogodzie]])</f>
        <v>2253240</v>
      </c>
      <c r="I6">
        <f>deszcz3[[#This Row],[Dolanie]]</f>
        <v>2253240</v>
      </c>
      <c r="J6">
        <f>WEEKDAY(deszcz3[[#This Row],[data]],2)</f>
        <v>1</v>
      </c>
      <c r="K6" s="2">
        <f>+IF(deszcz3[[#This Row],[Kolumna1]]&gt;$M$2, 1, 0)</f>
        <v>0</v>
      </c>
    </row>
    <row r="7" spans="1:14" x14ac:dyDescent="0.45">
      <c r="A7" s="1">
        <v>41765</v>
      </c>
      <c r="B7">
        <v>1</v>
      </c>
      <c r="C7">
        <f t="shared" si="0"/>
        <v>2253240</v>
      </c>
      <c r="D7">
        <f>IF(deszcz3[[#This Row],[opady ]] = 0, $N$5, 0)</f>
        <v>0</v>
      </c>
      <c r="E7">
        <f>deszcz3[[#This Row],[Stan zbiornika przed]]-deszcz3[[#This Row],[Podlanie]]</f>
        <v>2253240</v>
      </c>
      <c r="F7">
        <f>IF(deszcz3[[#This Row],[opady ]] = 0, deszcz3[[#This Row],[Stan zbiornika po podlaniu]]*0.99, deszcz3[[#This Row],[Stan zbiornika po podlaniu]]*1.03)</f>
        <v>2320837.2000000002</v>
      </c>
      <c r="G7">
        <f>MIN(IF(deszcz3[[#This Row],[opady ]] = 0, deszcz3[[#This Row],[Stan zbiornika po podlaniu]]*0.99, deszcz3[[#This Row],[Stan zbiornika po podlaniu]]*1.03), $M$2)</f>
        <v>2320837.2000000002</v>
      </c>
      <c r="H7">
        <f>IF(deszcz3[[#This Row],[Dzień]] = 6, MIN(deszcz3[[#This Row],[Stan po pogodzie]]+$N$2, $M$2), deszcz3[[#This Row],[Stan po pogodzie]])</f>
        <v>2320837.2000000002</v>
      </c>
      <c r="I7">
        <f>deszcz3[[#This Row],[Dolanie]]</f>
        <v>2320837.2000000002</v>
      </c>
      <c r="J7">
        <f>WEEKDAY(deszcz3[[#This Row],[data]],2)</f>
        <v>2</v>
      </c>
      <c r="K7" s="2">
        <f>+IF(deszcz3[[#This Row],[Kolumna1]]&gt;$M$2, 1, 0)</f>
        <v>0</v>
      </c>
    </row>
    <row r="8" spans="1:14" x14ac:dyDescent="0.45">
      <c r="A8" s="1">
        <v>41766</v>
      </c>
      <c r="B8">
        <v>1</v>
      </c>
      <c r="C8">
        <f t="shared" si="0"/>
        <v>2320837.2000000002</v>
      </c>
      <c r="D8">
        <f>IF(deszcz3[[#This Row],[opady ]] = 0, $N$5, 0)</f>
        <v>0</v>
      </c>
      <c r="E8">
        <f>deszcz3[[#This Row],[Stan zbiornika przed]]-deszcz3[[#This Row],[Podlanie]]</f>
        <v>2320837.2000000002</v>
      </c>
      <c r="F8">
        <f>IF(deszcz3[[#This Row],[opady ]] = 0, deszcz3[[#This Row],[Stan zbiornika po podlaniu]]*0.99, deszcz3[[#This Row],[Stan zbiornika po podlaniu]]*1.03)</f>
        <v>2390462.3160000001</v>
      </c>
      <c r="G8">
        <f>MIN(IF(deszcz3[[#This Row],[opady ]] = 0, deszcz3[[#This Row],[Stan zbiornika po podlaniu]]*0.99, deszcz3[[#This Row],[Stan zbiornika po podlaniu]]*1.03), $M$2)</f>
        <v>2390462.3160000001</v>
      </c>
      <c r="H8">
        <f>IF(deszcz3[[#This Row],[Dzień]] = 6, MIN(deszcz3[[#This Row],[Stan po pogodzie]]+$N$2, $M$2), deszcz3[[#This Row],[Stan po pogodzie]])</f>
        <v>2390462.3160000001</v>
      </c>
      <c r="I8">
        <f>deszcz3[[#This Row],[Dolanie]]</f>
        <v>2390462.3160000001</v>
      </c>
      <c r="J8">
        <f>WEEKDAY(deszcz3[[#This Row],[data]],2)</f>
        <v>3</v>
      </c>
      <c r="K8" s="2">
        <f>+IF(deszcz3[[#This Row],[Kolumna1]]&gt;$M$2, 1, 0)</f>
        <v>0</v>
      </c>
    </row>
    <row r="9" spans="1:14" x14ac:dyDescent="0.45">
      <c r="A9" s="1">
        <v>41767</v>
      </c>
      <c r="B9">
        <v>1</v>
      </c>
      <c r="C9">
        <f t="shared" si="0"/>
        <v>2390462.3160000001</v>
      </c>
      <c r="D9">
        <f>IF(deszcz3[[#This Row],[opady ]] = 0, $N$5, 0)</f>
        <v>0</v>
      </c>
      <c r="E9">
        <f>deszcz3[[#This Row],[Stan zbiornika przed]]-deszcz3[[#This Row],[Podlanie]]</f>
        <v>2390462.3160000001</v>
      </c>
      <c r="F9">
        <f>IF(deszcz3[[#This Row],[opady ]] = 0, deszcz3[[#This Row],[Stan zbiornika po podlaniu]]*0.99, deszcz3[[#This Row],[Stan zbiornika po podlaniu]]*1.03)</f>
        <v>2462176.18548</v>
      </c>
      <c r="G9">
        <f>MIN(IF(deszcz3[[#This Row],[opady ]] = 0, deszcz3[[#This Row],[Stan zbiornika po podlaniu]]*0.99, deszcz3[[#This Row],[Stan zbiornika po podlaniu]]*1.03), $M$2)</f>
        <v>2462176.18548</v>
      </c>
      <c r="H9">
        <f>IF(deszcz3[[#This Row],[Dzień]] = 6, MIN(deszcz3[[#This Row],[Stan po pogodzie]]+$N$2, $M$2), deszcz3[[#This Row],[Stan po pogodzie]])</f>
        <v>2462176.18548</v>
      </c>
      <c r="I9">
        <f>deszcz3[[#This Row],[Dolanie]]</f>
        <v>2462176.18548</v>
      </c>
      <c r="J9">
        <f>WEEKDAY(deszcz3[[#This Row],[data]],2)</f>
        <v>4</v>
      </c>
      <c r="K9" s="2">
        <f>+IF(deszcz3[[#This Row],[Kolumna1]]&gt;$M$2, 1, 0)</f>
        <v>0</v>
      </c>
    </row>
    <row r="10" spans="1:14" x14ac:dyDescent="0.45">
      <c r="A10" s="1">
        <v>41768</v>
      </c>
      <c r="B10">
        <v>1</v>
      </c>
      <c r="C10">
        <f t="shared" si="0"/>
        <v>2462176.18548</v>
      </c>
      <c r="D10">
        <f>IF(deszcz3[[#This Row],[opady ]] = 0, $N$5, 0)</f>
        <v>0</v>
      </c>
      <c r="E10">
        <f>deszcz3[[#This Row],[Stan zbiornika przed]]-deszcz3[[#This Row],[Podlanie]]</f>
        <v>2462176.18548</v>
      </c>
      <c r="F10">
        <f>IF(deszcz3[[#This Row],[opady ]] = 0, deszcz3[[#This Row],[Stan zbiornika po podlaniu]]*0.99, deszcz3[[#This Row],[Stan zbiornika po podlaniu]]*1.03)</f>
        <v>2536041.4710444002</v>
      </c>
      <c r="G10">
        <f>MIN(IF(deszcz3[[#This Row],[opady ]] = 0, deszcz3[[#This Row],[Stan zbiornika po podlaniu]]*0.99, deszcz3[[#This Row],[Stan zbiornika po podlaniu]]*1.03), $M$2)</f>
        <v>2500000</v>
      </c>
      <c r="H10">
        <f>IF(deszcz3[[#This Row],[Dzień]] = 6, MIN(deszcz3[[#This Row],[Stan po pogodzie]]+$N$2, $M$2), deszcz3[[#This Row],[Stan po pogodzie]])</f>
        <v>2500000</v>
      </c>
      <c r="I10">
        <f>deszcz3[[#This Row],[Dolanie]]</f>
        <v>2500000</v>
      </c>
      <c r="J10">
        <f>WEEKDAY(deszcz3[[#This Row],[data]],2)</f>
        <v>5</v>
      </c>
      <c r="K10" s="2">
        <f>+IF(deszcz3[[#This Row],[Kolumna1]]&gt;$M$2, 1, 0)</f>
        <v>1</v>
      </c>
    </row>
    <row r="11" spans="1:14" x14ac:dyDescent="0.45">
      <c r="A11" s="1">
        <v>41769</v>
      </c>
      <c r="B11">
        <v>1</v>
      </c>
      <c r="C11">
        <f t="shared" si="0"/>
        <v>2500000</v>
      </c>
      <c r="D11">
        <f>IF(deszcz3[[#This Row],[opady ]] = 0, $N$5, 0)</f>
        <v>0</v>
      </c>
      <c r="E11">
        <f>deszcz3[[#This Row],[Stan zbiornika przed]]-deszcz3[[#This Row],[Podlanie]]</f>
        <v>2500000</v>
      </c>
      <c r="F11">
        <f>IF(deszcz3[[#This Row],[opady ]] = 0, deszcz3[[#This Row],[Stan zbiornika po podlaniu]]*0.99, deszcz3[[#This Row],[Stan zbiornika po podlaniu]]*1.03)</f>
        <v>2575000</v>
      </c>
      <c r="G11">
        <f>MIN(IF(deszcz3[[#This Row],[opady ]] = 0, deszcz3[[#This Row],[Stan zbiornika po podlaniu]]*0.99, deszcz3[[#This Row],[Stan zbiornika po podlaniu]]*1.03), $M$2)</f>
        <v>2500000</v>
      </c>
      <c r="H11">
        <f>IF(deszcz3[[#This Row],[Dzień]] = 6, MIN(deszcz3[[#This Row],[Stan po pogodzie]]+$N$2, $M$2), deszcz3[[#This Row],[Stan po pogodzie]])</f>
        <v>2500000</v>
      </c>
      <c r="I11">
        <f>deszcz3[[#This Row],[Dolanie]]</f>
        <v>2500000</v>
      </c>
      <c r="J11">
        <f>WEEKDAY(deszcz3[[#This Row],[data]],2)</f>
        <v>6</v>
      </c>
      <c r="K11" s="2">
        <f>+IF(deszcz3[[#This Row],[Kolumna1]]&gt;$M$2, 1, 0)</f>
        <v>1</v>
      </c>
      <c r="M11">
        <f>SUM(deszcz3[Deszczówka])</f>
        <v>13</v>
      </c>
    </row>
    <row r="12" spans="1:14" x14ac:dyDescent="0.45">
      <c r="A12" s="1">
        <v>41770</v>
      </c>
      <c r="B12">
        <v>1</v>
      </c>
      <c r="C12">
        <f t="shared" si="0"/>
        <v>2500000</v>
      </c>
      <c r="D12">
        <f>IF(deszcz3[[#This Row],[opady ]] = 0, $N$5, 0)</f>
        <v>0</v>
      </c>
      <c r="E12">
        <f>deszcz3[[#This Row],[Stan zbiornika przed]]-deszcz3[[#This Row],[Podlanie]]</f>
        <v>2500000</v>
      </c>
      <c r="F12">
        <f>IF(deszcz3[[#This Row],[opady ]] = 0, deszcz3[[#This Row],[Stan zbiornika po podlaniu]]*0.99, deszcz3[[#This Row],[Stan zbiornika po podlaniu]]*1.03)</f>
        <v>2575000</v>
      </c>
      <c r="G12">
        <f>MIN(IF(deszcz3[[#This Row],[opady ]] = 0, deszcz3[[#This Row],[Stan zbiornika po podlaniu]]*0.99, deszcz3[[#This Row],[Stan zbiornika po podlaniu]]*1.03), $M$2)</f>
        <v>2500000</v>
      </c>
      <c r="H12">
        <f>IF(deszcz3[[#This Row],[Dzień]] = 6, MIN(deszcz3[[#This Row],[Stan po pogodzie]]+$N$2, $M$2), deszcz3[[#This Row],[Stan po pogodzie]])</f>
        <v>2500000</v>
      </c>
      <c r="I12">
        <f>deszcz3[[#This Row],[Dolanie]]</f>
        <v>2500000</v>
      </c>
      <c r="J12">
        <f>WEEKDAY(deszcz3[[#This Row],[data]],2)</f>
        <v>7</v>
      </c>
      <c r="K12" s="2">
        <f>+IF(deszcz3[[#This Row],[Kolumna1]]&gt;$M$2, 1, 0)</f>
        <v>1</v>
      </c>
    </row>
    <row r="13" spans="1:14" x14ac:dyDescent="0.45">
      <c r="A13" s="1">
        <v>41771</v>
      </c>
      <c r="B13">
        <v>1</v>
      </c>
      <c r="C13">
        <f t="shared" si="0"/>
        <v>2500000</v>
      </c>
      <c r="D13">
        <f>IF(deszcz3[[#This Row],[opady ]] = 0, $N$5, 0)</f>
        <v>0</v>
      </c>
      <c r="E13">
        <f>deszcz3[[#This Row],[Stan zbiornika przed]]-deszcz3[[#This Row],[Podlanie]]</f>
        <v>2500000</v>
      </c>
      <c r="F13">
        <f>IF(deszcz3[[#This Row],[opady ]] = 0, deszcz3[[#This Row],[Stan zbiornika po podlaniu]]*0.99, deszcz3[[#This Row],[Stan zbiornika po podlaniu]]*1.03)</f>
        <v>2575000</v>
      </c>
      <c r="G13">
        <f>MIN(IF(deszcz3[[#This Row],[opady ]] = 0, deszcz3[[#This Row],[Stan zbiornika po podlaniu]]*0.99, deszcz3[[#This Row],[Stan zbiornika po podlaniu]]*1.03), $M$2)</f>
        <v>2500000</v>
      </c>
      <c r="H13">
        <f>IF(deszcz3[[#This Row],[Dzień]] = 6, MIN(deszcz3[[#This Row],[Stan po pogodzie]]+$N$2, $M$2), deszcz3[[#This Row],[Stan po pogodzie]])</f>
        <v>2500000</v>
      </c>
      <c r="I13">
        <f>deszcz3[[#This Row],[Dolanie]]</f>
        <v>2500000</v>
      </c>
      <c r="J13">
        <f>WEEKDAY(deszcz3[[#This Row],[data]],2)</f>
        <v>1</v>
      </c>
      <c r="K13" s="2">
        <f>+IF(deszcz3[[#This Row],[Kolumna1]]&gt;$M$2, 1, 0)</f>
        <v>1</v>
      </c>
    </row>
    <row r="14" spans="1:14" x14ac:dyDescent="0.45">
      <c r="A14" s="1">
        <v>41772</v>
      </c>
      <c r="B14">
        <v>1</v>
      </c>
      <c r="C14">
        <f t="shared" si="0"/>
        <v>2500000</v>
      </c>
      <c r="D14">
        <f>IF(deszcz3[[#This Row],[opady ]] = 0, $N$5, 0)</f>
        <v>0</v>
      </c>
      <c r="E14">
        <f>deszcz3[[#This Row],[Stan zbiornika przed]]-deszcz3[[#This Row],[Podlanie]]</f>
        <v>2500000</v>
      </c>
      <c r="F14">
        <f>IF(deszcz3[[#This Row],[opady ]] = 0, deszcz3[[#This Row],[Stan zbiornika po podlaniu]]*0.99, deszcz3[[#This Row],[Stan zbiornika po podlaniu]]*1.03)</f>
        <v>2575000</v>
      </c>
      <c r="G14">
        <f>MIN(IF(deszcz3[[#This Row],[opady ]] = 0, deszcz3[[#This Row],[Stan zbiornika po podlaniu]]*0.99, deszcz3[[#This Row],[Stan zbiornika po podlaniu]]*1.03), $M$2)</f>
        <v>2500000</v>
      </c>
      <c r="H14">
        <f>IF(deszcz3[[#This Row],[Dzień]] = 6, MIN(deszcz3[[#This Row],[Stan po pogodzie]]+$N$2, $M$2), deszcz3[[#This Row],[Stan po pogodzie]])</f>
        <v>2500000</v>
      </c>
      <c r="I14">
        <f>deszcz3[[#This Row],[Dolanie]]</f>
        <v>2500000</v>
      </c>
      <c r="J14">
        <f>WEEKDAY(deszcz3[[#This Row],[data]],2)</f>
        <v>2</v>
      </c>
      <c r="K14" s="2">
        <f>+IF(deszcz3[[#This Row],[Kolumna1]]&gt;$M$2, 1, 0)</f>
        <v>1</v>
      </c>
    </row>
    <row r="15" spans="1:14" x14ac:dyDescent="0.45">
      <c r="A15" s="1">
        <v>41773</v>
      </c>
      <c r="B15">
        <v>0</v>
      </c>
      <c r="C15">
        <f t="shared" si="0"/>
        <v>2500000</v>
      </c>
      <c r="D15">
        <f>IF(deszcz3[[#This Row],[opady ]] = 0, $N$5, 0)</f>
        <v>100000</v>
      </c>
      <c r="E15">
        <f>deszcz3[[#This Row],[Stan zbiornika przed]]-deszcz3[[#This Row],[Podlanie]]</f>
        <v>2400000</v>
      </c>
      <c r="F15">
        <f>IF(deszcz3[[#This Row],[opady ]] = 0, deszcz3[[#This Row],[Stan zbiornika po podlaniu]]*0.99, deszcz3[[#This Row],[Stan zbiornika po podlaniu]]*1.03)</f>
        <v>2376000</v>
      </c>
      <c r="G15">
        <f>MIN(IF(deszcz3[[#This Row],[opady ]] = 0, deszcz3[[#This Row],[Stan zbiornika po podlaniu]]*0.99, deszcz3[[#This Row],[Stan zbiornika po podlaniu]]*1.03), $M$2)</f>
        <v>2376000</v>
      </c>
      <c r="H15">
        <f>IF(deszcz3[[#This Row],[Dzień]] = 6, MIN(deszcz3[[#This Row],[Stan po pogodzie]]+$N$2, $M$2), deszcz3[[#This Row],[Stan po pogodzie]])</f>
        <v>2376000</v>
      </c>
      <c r="I15">
        <f>deszcz3[[#This Row],[Dolanie]]</f>
        <v>2376000</v>
      </c>
      <c r="J15">
        <f>WEEKDAY(deszcz3[[#This Row],[data]],2)</f>
        <v>3</v>
      </c>
      <c r="K15" s="2">
        <f>+IF(deszcz3[[#This Row],[Kolumna1]]&gt;$M$2, 1, 0)</f>
        <v>0</v>
      </c>
    </row>
    <row r="16" spans="1:14" x14ac:dyDescent="0.45">
      <c r="A16" s="1">
        <v>41774</v>
      </c>
      <c r="B16">
        <v>0</v>
      </c>
      <c r="C16">
        <f t="shared" si="0"/>
        <v>2376000</v>
      </c>
      <c r="D16">
        <f>IF(deszcz3[[#This Row],[opady ]] = 0, $N$5, 0)</f>
        <v>100000</v>
      </c>
      <c r="E16">
        <f>deszcz3[[#This Row],[Stan zbiornika przed]]-deszcz3[[#This Row],[Podlanie]]</f>
        <v>2276000</v>
      </c>
      <c r="F16">
        <f>IF(deszcz3[[#This Row],[opady ]] = 0, deszcz3[[#This Row],[Stan zbiornika po podlaniu]]*0.99, deszcz3[[#This Row],[Stan zbiornika po podlaniu]]*1.03)</f>
        <v>2253240</v>
      </c>
      <c r="G16">
        <f>MIN(IF(deszcz3[[#This Row],[opady ]] = 0, deszcz3[[#This Row],[Stan zbiornika po podlaniu]]*0.99, deszcz3[[#This Row],[Stan zbiornika po podlaniu]]*1.03), $M$2)</f>
        <v>2253240</v>
      </c>
      <c r="H16">
        <f>IF(deszcz3[[#This Row],[Dzień]] = 6, MIN(deszcz3[[#This Row],[Stan po pogodzie]]+$N$2, $M$2), deszcz3[[#This Row],[Stan po pogodzie]])</f>
        <v>2253240</v>
      </c>
      <c r="I16">
        <f>deszcz3[[#This Row],[Dolanie]]</f>
        <v>2253240</v>
      </c>
      <c r="J16">
        <f>WEEKDAY(deszcz3[[#This Row],[data]],2)</f>
        <v>4</v>
      </c>
      <c r="K16" s="2">
        <f>+IF(deszcz3[[#This Row],[Kolumna1]]&gt;$M$2, 1, 0)</f>
        <v>0</v>
      </c>
    </row>
    <row r="17" spans="1:11" x14ac:dyDescent="0.45">
      <c r="A17" s="1">
        <v>41775</v>
      </c>
      <c r="B17">
        <v>1</v>
      </c>
      <c r="C17">
        <f t="shared" si="0"/>
        <v>2253240</v>
      </c>
      <c r="D17">
        <f>IF(deszcz3[[#This Row],[opady ]] = 0, $N$5, 0)</f>
        <v>0</v>
      </c>
      <c r="E17">
        <f>deszcz3[[#This Row],[Stan zbiornika przed]]-deszcz3[[#This Row],[Podlanie]]</f>
        <v>2253240</v>
      </c>
      <c r="F17">
        <f>IF(deszcz3[[#This Row],[opady ]] = 0, deszcz3[[#This Row],[Stan zbiornika po podlaniu]]*0.99, deszcz3[[#This Row],[Stan zbiornika po podlaniu]]*1.03)</f>
        <v>2320837.2000000002</v>
      </c>
      <c r="G17">
        <f>MIN(IF(deszcz3[[#This Row],[opady ]] = 0, deszcz3[[#This Row],[Stan zbiornika po podlaniu]]*0.99, deszcz3[[#This Row],[Stan zbiornika po podlaniu]]*1.03), $M$2)</f>
        <v>2320837.2000000002</v>
      </c>
      <c r="H17">
        <f>IF(deszcz3[[#This Row],[Dzień]] = 6, MIN(deszcz3[[#This Row],[Stan po pogodzie]]+$N$2, $M$2), deszcz3[[#This Row],[Stan po pogodzie]])</f>
        <v>2320837.2000000002</v>
      </c>
      <c r="I17">
        <f>deszcz3[[#This Row],[Dolanie]]</f>
        <v>2320837.2000000002</v>
      </c>
      <c r="J17">
        <f>WEEKDAY(deszcz3[[#This Row],[data]],2)</f>
        <v>5</v>
      </c>
      <c r="K17" s="2">
        <f>+IF(deszcz3[[#This Row],[Kolumna1]]&gt;$M$2, 1, 0)</f>
        <v>0</v>
      </c>
    </row>
    <row r="18" spans="1:11" x14ac:dyDescent="0.45">
      <c r="A18" s="1">
        <v>41776</v>
      </c>
      <c r="B18">
        <v>1</v>
      </c>
      <c r="C18">
        <f t="shared" si="0"/>
        <v>2320837.2000000002</v>
      </c>
      <c r="D18">
        <f>IF(deszcz3[[#This Row],[opady ]] = 0, $N$5, 0)</f>
        <v>0</v>
      </c>
      <c r="E18">
        <f>deszcz3[[#This Row],[Stan zbiornika przed]]-deszcz3[[#This Row],[Podlanie]]</f>
        <v>2320837.2000000002</v>
      </c>
      <c r="F18">
        <f>IF(deszcz3[[#This Row],[opady ]] = 0, deszcz3[[#This Row],[Stan zbiornika po podlaniu]]*0.99, deszcz3[[#This Row],[Stan zbiornika po podlaniu]]*1.03)</f>
        <v>2390462.3160000001</v>
      </c>
      <c r="G18">
        <f>MIN(IF(deszcz3[[#This Row],[opady ]] = 0, deszcz3[[#This Row],[Stan zbiornika po podlaniu]]*0.99, deszcz3[[#This Row],[Stan zbiornika po podlaniu]]*1.03), $M$2)</f>
        <v>2390462.3160000001</v>
      </c>
      <c r="H18">
        <f>IF(deszcz3[[#This Row],[Dzień]] = 6, MIN(deszcz3[[#This Row],[Stan po pogodzie]]+$N$2, $M$2), deszcz3[[#This Row],[Stan po pogodzie]])</f>
        <v>2500000</v>
      </c>
      <c r="I18">
        <f>deszcz3[[#This Row],[Dolanie]]</f>
        <v>2500000</v>
      </c>
      <c r="J18">
        <f>WEEKDAY(deszcz3[[#This Row],[data]],2)</f>
        <v>6</v>
      </c>
      <c r="K18" s="2">
        <f>+IF(deszcz3[[#This Row],[Kolumna1]]&gt;$M$2, 1, 0)</f>
        <v>0</v>
      </c>
    </row>
    <row r="19" spans="1:11" x14ac:dyDescent="0.45">
      <c r="A19" s="1">
        <v>41777</v>
      </c>
      <c r="B19">
        <v>1</v>
      </c>
      <c r="C19">
        <f t="shared" si="0"/>
        <v>2500000</v>
      </c>
      <c r="D19">
        <f>IF(deszcz3[[#This Row],[opady ]] = 0, $N$5, 0)</f>
        <v>0</v>
      </c>
      <c r="E19">
        <f>deszcz3[[#This Row],[Stan zbiornika przed]]-deszcz3[[#This Row],[Podlanie]]</f>
        <v>2500000</v>
      </c>
      <c r="F19">
        <f>IF(deszcz3[[#This Row],[opady ]] = 0, deszcz3[[#This Row],[Stan zbiornika po podlaniu]]*0.99, deszcz3[[#This Row],[Stan zbiornika po podlaniu]]*1.03)</f>
        <v>2575000</v>
      </c>
      <c r="G19">
        <f>MIN(IF(deszcz3[[#This Row],[opady ]] = 0, deszcz3[[#This Row],[Stan zbiornika po podlaniu]]*0.99, deszcz3[[#This Row],[Stan zbiornika po podlaniu]]*1.03), $M$2)</f>
        <v>2500000</v>
      </c>
      <c r="H19">
        <f>IF(deszcz3[[#This Row],[Dzień]] = 6, MIN(deszcz3[[#This Row],[Stan po pogodzie]]+$N$2, $M$2), deszcz3[[#This Row],[Stan po pogodzie]])</f>
        <v>2500000</v>
      </c>
      <c r="I19">
        <f>deszcz3[[#This Row],[Dolanie]]</f>
        <v>2500000</v>
      </c>
      <c r="J19">
        <f>WEEKDAY(deszcz3[[#This Row],[data]],2)</f>
        <v>7</v>
      </c>
      <c r="K19" s="2">
        <f>+IF(deszcz3[[#This Row],[Kolumna1]]&gt;$M$2, 1, 0)</f>
        <v>1</v>
      </c>
    </row>
    <row r="20" spans="1:11" x14ac:dyDescent="0.45">
      <c r="A20" s="1">
        <v>41778</v>
      </c>
      <c r="B20">
        <v>0</v>
      </c>
      <c r="C20">
        <f t="shared" si="0"/>
        <v>2500000</v>
      </c>
      <c r="D20">
        <f>IF(deszcz3[[#This Row],[opady ]] = 0, $N$5, 0)</f>
        <v>100000</v>
      </c>
      <c r="E20">
        <f>deszcz3[[#This Row],[Stan zbiornika przed]]-deszcz3[[#This Row],[Podlanie]]</f>
        <v>2400000</v>
      </c>
      <c r="F20">
        <f>IF(deszcz3[[#This Row],[opady ]] = 0, deszcz3[[#This Row],[Stan zbiornika po podlaniu]]*0.99, deszcz3[[#This Row],[Stan zbiornika po podlaniu]]*1.03)</f>
        <v>2376000</v>
      </c>
      <c r="G20">
        <f>MIN(IF(deszcz3[[#This Row],[opady ]] = 0, deszcz3[[#This Row],[Stan zbiornika po podlaniu]]*0.99, deszcz3[[#This Row],[Stan zbiornika po podlaniu]]*1.03), $M$2)</f>
        <v>2376000</v>
      </c>
      <c r="H20">
        <f>IF(deszcz3[[#This Row],[Dzień]] = 6, MIN(deszcz3[[#This Row],[Stan po pogodzie]]+$N$2, $M$2), deszcz3[[#This Row],[Stan po pogodzie]])</f>
        <v>2376000</v>
      </c>
      <c r="I20">
        <f>deszcz3[[#This Row],[Dolanie]]</f>
        <v>2376000</v>
      </c>
      <c r="J20">
        <f>WEEKDAY(deszcz3[[#This Row],[data]],2)</f>
        <v>1</v>
      </c>
      <c r="K20" s="2">
        <f>+IF(deszcz3[[#This Row],[Kolumna1]]&gt;$M$2, 1, 0)</f>
        <v>0</v>
      </c>
    </row>
    <row r="21" spans="1:11" x14ac:dyDescent="0.45">
      <c r="A21" s="1">
        <v>41779</v>
      </c>
      <c r="B21">
        <v>0</v>
      </c>
      <c r="C21">
        <f t="shared" si="0"/>
        <v>2376000</v>
      </c>
      <c r="D21">
        <f>IF(deszcz3[[#This Row],[opady ]] = 0, $N$5, 0)</f>
        <v>100000</v>
      </c>
      <c r="E21">
        <f>deszcz3[[#This Row],[Stan zbiornika przed]]-deszcz3[[#This Row],[Podlanie]]</f>
        <v>2276000</v>
      </c>
      <c r="F21">
        <f>IF(deszcz3[[#This Row],[opady ]] = 0, deszcz3[[#This Row],[Stan zbiornika po podlaniu]]*0.99, deszcz3[[#This Row],[Stan zbiornika po podlaniu]]*1.03)</f>
        <v>2253240</v>
      </c>
      <c r="G21">
        <f>MIN(IF(deszcz3[[#This Row],[opady ]] = 0, deszcz3[[#This Row],[Stan zbiornika po podlaniu]]*0.99, deszcz3[[#This Row],[Stan zbiornika po podlaniu]]*1.03), $M$2)</f>
        <v>2253240</v>
      </c>
      <c r="H21">
        <f>IF(deszcz3[[#This Row],[Dzień]] = 6, MIN(deszcz3[[#This Row],[Stan po pogodzie]]+$N$2, $M$2), deszcz3[[#This Row],[Stan po pogodzie]])</f>
        <v>2253240</v>
      </c>
      <c r="I21">
        <f>deszcz3[[#This Row],[Dolanie]]</f>
        <v>2253240</v>
      </c>
      <c r="J21">
        <f>WEEKDAY(deszcz3[[#This Row],[data]],2)</f>
        <v>2</v>
      </c>
      <c r="K21" s="2">
        <f>+IF(deszcz3[[#This Row],[Kolumna1]]&gt;$M$2, 1, 0)</f>
        <v>0</v>
      </c>
    </row>
    <row r="22" spans="1:11" x14ac:dyDescent="0.45">
      <c r="A22" s="1">
        <v>41780</v>
      </c>
      <c r="B22">
        <v>1</v>
      </c>
      <c r="C22">
        <f t="shared" si="0"/>
        <v>2253240</v>
      </c>
      <c r="D22">
        <f>IF(deszcz3[[#This Row],[opady ]] = 0, $N$5, 0)</f>
        <v>0</v>
      </c>
      <c r="E22">
        <f>deszcz3[[#This Row],[Stan zbiornika przed]]-deszcz3[[#This Row],[Podlanie]]</f>
        <v>2253240</v>
      </c>
      <c r="F22">
        <f>IF(deszcz3[[#This Row],[opady ]] = 0, deszcz3[[#This Row],[Stan zbiornika po podlaniu]]*0.99, deszcz3[[#This Row],[Stan zbiornika po podlaniu]]*1.03)</f>
        <v>2320837.2000000002</v>
      </c>
      <c r="G22">
        <f>MIN(IF(deszcz3[[#This Row],[opady ]] = 0, deszcz3[[#This Row],[Stan zbiornika po podlaniu]]*0.99, deszcz3[[#This Row],[Stan zbiornika po podlaniu]]*1.03), $M$2)</f>
        <v>2320837.2000000002</v>
      </c>
      <c r="H22">
        <f>IF(deszcz3[[#This Row],[Dzień]] = 6, MIN(deszcz3[[#This Row],[Stan po pogodzie]]+$N$2, $M$2), deszcz3[[#This Row],[Stan po pogodzie]])</f>
        <v>2320837.2000000002</v>
      </c>
      <c r="I22">
        <f>deszcz3[[#This Row],[Dolanie]]</f>
        <v>2320837.2000000002</v>
      </c>
      <c r="J22">
        <f>WEEKDAY(deszcz3[[#This Row],[data]],2)</f>
        <v>3</v>
      </c>
      <c r="K22" s="2">
        <f>+IF(deszcz3[[#This Row],[Kolumna1]]&gt;$M$2, 1, 0)</f>
        <v>0</v>
      </c>
    </row>
    <row r="23" spans="1:11" x14ac:dyDescent="0.45">
      <c r="A23" s="1">
        <v>41781</v>
      </c>
      <c r="B23">
        <v>1</v>
      </c>
      <c r="C23">
        <f t="shared" si="0"/>
        <v>2320837.2000000002</v>
      </c>
      <c r="D23">
        <f>IF(deszcz3[[#This Row],[opady ]] = 0, $N$5, 0)</f>
        <v>0</v>
      </c>
      <c r="E23">
        <f>deszcz3[[#This Row],[Stan zbiornika przed]]-deszcz3[[#This Row],[Podlanie]]</f>
        <v>2320837.2000000002</v>
      </c>
      <c r="F23">
        <f>IF(deszcz3[[#This Row],[opady ]] = 0, deszcz3[[#This Row],[Stan zbiornika po podlaniu]]*0.99, deszcz3[[#This Row],[Stan zbiornika po podlaniu]]*1.03)</f>
        <v>2390462.3160000001</v>
      </c>
      <c r="G23">
        <f>MIN(IF(deszcz3[[#This Row],[opady ]] = 0, deszcz3[[#This Row],[Stan zbiornika po podlaniu]]*0.99, deszcz3[[#This Row],[Stan zbiornika po podlaniu]]*1.03), $M$2)</f>
        <v>2390462.3160000001</v>
      </c>
      <c r="H23">
        <f>IF(deszcz3[[#This Row],[Dzień]] = 6, MIN(deszcz3[[#This Row],[Stan po pogodzie]]+$N$2, $M$2), deszcz3[[#This Row],[Stan po pogodzie]])</f>
        <v>2390462.3160000001</v>
      </c>
      <c r="I23">
        <f>deszcz3[[#This Row],[Dolanie]]</f>
        <v>2390462.3160000001</v>
      </c>
      <c r="J23">
        <f>WEEKDAY(deszcz3[[#This Row],[data]],2)</f>
        <v>4</v>
      </c>
      <c r="K23" s="2">
        <f>+IF(deszcz3[[#This Row],[Kolumna1]]&gt;$M$2, 1, 0)</f>
        <v>0</v>
      </c>
    </row>
    <row r="24" spans="1:11" x14ac:dyDescent="0.45">
      <c r="A24" s="1">
        <v>41782</v>
      </c>
      <c r="B24">
        <v>0</v>
      </c>
      <c r="C24">
        <f t="shared" si="0"/>
        <v>2390462.3160000001</v>
      </c>
      <c r="D24">
        <f>IF(deszcz3[[#This Row],[opady ]] = 0, $N$5, 0)</f>
        <v>100000</v>
      </c>
      <c r="E24">
        <f>deszcz3[[#This Row],[Stan zbiornika przed]]-deszcz3[[#This Row],[Podlanie]]</f>
        <v>2290462.3160000001</v>
      </c>
      <c r="F24">
        <f>IF(deszcz3[[#This Row],[opady ]] = 0, deszcz3[[#This Row],[Stan zbiornika po podlaniu]]*0.99, deszcz3[[#This Row],[Stan zbiornika po podlaniu]]*1.03)</f>
        <v>2267557.6928400001</v>
      </c>
      <c r="G24">
        <f>MIN(IF(deszcz3[[#This Row],[opady ]] = 0, deszcz3[[#This Row],[Stan zbiornika po podlaniu]]*0.99, deszcz3[[#This Row],[Stan zbiornika po podlaniu]]*1.03), $M$2)</f>
        <v>2267557.6928400001</v>
      </c>
      <c r="H24">
        <f>IF(deszcz3[[#This Row],[Dzień]] = 6, MIN(deszcz3[[#This Row],[Stan po pogodzie]]+$N$2, $M$2), deszcz3[[#This Row],[Stan po pogodzie]])</f>
        <v>2267557.6928400001</v>
      </c>
      <c r="I24">
        <f>deszcz3[[#This Row],[Dolanie]]</f>
        <v>2267557.6928400001</v>
      </c>
      <c r="J24">
        <f>WEEKDAY(deszcz3[[#This Row],[data]],2)</f>
        <v>5</v>
      </c>
      <c r="K24" s="2">
        <f>+IF(deszcz3[[#This Row],[Kolumna1]]&gt;$M$2, 1, 0)</f>
        <v>0</v>
      </c>
    </row>
    <row r="25" spans="1:11" x14ac:dyDescent="0.45">
      <c r="A25" s="1">
        <v>41783</v>
      </c>
      <c r="B25">
        <v>0</v>
      </c>
      <c r="C25">
        <f t="shared" si="0"/>
        <v>2267557.6928400001</v>
      </c>
      <c r="D25">
        <f>IF(deszcz3[[#This Row],[opady ]] = 0, $N$5, 0)</f>
        <v>100000</v>
      </c>
      <c r="E25">
        <f>deszcz3[[#This Row],[Stan zbiornika przed]]-deszcz3[[#This Row],[Podlanie]]</f>
        <v>2167557.6928400001</v>
      </c>
      <c r="F25">
        <f>IF(deszcz3[[#This Row],[opady ]] = 0, deszcz3[[#This Row],[Stan zbiornika po podlaniu]]*0.99, deszcz3[[#This Row],[Stan zbiornika po podlaniu]]*1.03)</f>
        <v>2145882.1159116002</v>
      </c>
      <c r="G25">
        <f>MIN(IF(deszcz3[[#This Row],[opady ]] = 0, deszcz3[[#This Row],[Stan zbiornika po podlaniu]]*0.99, deszcz3[[#This Row],[Stan zbiornika po podlaniu]]*1.03), $M$2)</f>
        <v>2145882.1159116002</v>
      </c>
      <c r="H25">
        <f>IF(deszcz3[[#This Row],[Dzień]] = 6, MIN(deszcz3[[#This Row],[Stan po pogodzie]]+$N$2, $M$2), deszcz3[[#This Row],[Stan po pogodzie]])</f>
        <v>2500000</v>
      </c>
      <c r="I25">
        <f>deszcz3[[#This Row],[Dolanie]]</f>
        <v>2500000</v>
      </c>
      <c r="J25">
        <f>WEEKDAY(deszcz3[[#This Row],[data]],2)</f>
        <v>6</v>
      </c>
      <c r="K25" s="2">
        <f>+IF(deszcz3[[#This Row],[Kolumna1]]&gt;$M$2, 1, 0)</f>
        <v>0</v>
      </c>
    </row>
    <row r="26" spans="1:11" x14ac:dyDescent="0.45">
      <c r="A26" s="1">
        <v>41784</v>
      </c>
      <c r="B26">
        <v>0</v>
      </c>
      <c r="C26">
        <f t="shared" si="0"/>
        <v>2500000</v>
      </c>
      <c r="D26">
        <f>IF(deszcz3[[#This Row],[opady ]] = 0, $N$5, 0)</f>
        <v>100000</v>
      </c>
      <c r="E26">
        <f>deszcz3[[#This Row],[Stan zbiornika przed]]-deszcz3[[#This Row],[Podlanie]]</f>
        <v>2400000</v>
      </c>
      <c r="F26">
        <f>IF(deszcz3[[#This Row],[opady ]] = 0, deszcz3[[#This Row],[Stan zbiornika po podlaniu]]*0.99, deszcz3[[#This Row],[Stan zbiornika po podlaniu]]*1.03)</f>
        <v>2376000</v>
      </c>
      <c r="G26">
        <f>MIN(IF(deszcz3[[#This Row],[opady ]] = 0, deszcz3[[#This Row],[Stan zbiornika po podlaniu]]*0.99, deszcz3[[#This Row],[Stan zbiornika po podlaniu]]*1.03), $M$2)</f>
        <v>2376000</v>
      </c>
      <c r="H26">
        <f>IF(deszcz3[[#This Row],[Dzień]] = 6, MIN(deszcz3[[#This Row],[Stan po pogodzie]]+$N$2, $M$2), deszcz3[[#This Row],[Stan po pogodzie]])</f>
        <v>2376000</v>
      </c>
      <c r="I26">
        <f>deszcz3[[#This Row],[Dolanie]]</f>
        <v>2376000</v>
      </c>
      <c r="J26">
        <f>WEEKDAY(deszcz3[[#This Row],[data]],2)</f>
        <v>7</v>
      </c>
      <c r="K26" s="2">
        <f>+IF(deszcz3[[#This Row],[Kolumna1]]&gt;$M$2, 1, 0)</f>
        <v>0</v>
      </c>
    </row>
    <row r="27" spans="1:11" x14ac:dyDescent="0.45">
      <c r="A27" s="1">
        <v>41785</v>
      </c>
      <c r="B27">
        <v>0</v>
      </c>
      <c r="C27">
        <f t="shared" si="0"/>
        <v>2376000</v>
      </c>
      <c r="D27">
        <f>IF(deszcz3[[#This Row],[opady ]] = 0, $N$5, 0)</f>
        <v>100000</v>
      </c>
      <c r="E27">
        <f>deszcz3[[#This Row],[Stan zbiornika przed]]-deszcz3[[#This Row],[Podlanie]]</f>
        <v>2276000</v>
      </c>
      <c r="F27">
        <f>IF(deszcz3[[#This Row],[opady ]] = 0, deszcz3[[#This Row],[Stan zbiornika po podlaniu]]*0.99, deszcz3[[#This Row],[Stan zbiornika po podlaniu]]*1.03)</f>
        <v>2253240</v>
      </c>
      <c r="G27">
        <f>MIN(IF(deszcz3[[#This Row],[opady ]] = 0, deszcz3[[#This Row],[Stan zbiornika po podlaniu]]*0.99, deszcz3[[#This Row],[Stan zbiornika po podlaniu]]*1.03), $M$2)</f>
        <v>2253240</v>
      </c>
      <c r="H27">
        <f>IF(deszcz3[[#This Row],[Dzień]] = 6, MIN(deszcz3[[#This Row],[Stan po pogodzie]]+$N$2, $M$2), deszcz3[[#This Row],[Stan po pogodzie]])</f>
        <v>2253240</v>
      </c>
      <c r="I27">
        <f>deszcz3[[#This Row],[Dolanie]]</f>
        <v>2253240</v>
      </c>
      <c r="J27">
        <f>WEEKDAY(deszcz3[[#This Row],[data]],2)</f>
        <v>1</v>
      </c>
      <c r="K27" s="2">
        <f>+IF(deszcz3[[#This Row],[Kolumna1]]&gt;$M$2, 1, 0)</f>
        <v>0</v>
      </c>
    </row>
    <row r="28" spans="1:11" x14ac:dyDescent="0.45">
      <c r="A28" s="1">
        <v>41786</v>
      </c>
      <c r="B28">
        <v>0</v>
      </c>
      <c r="C28">
        <f t="shared" si="0"/>
        <v>2253240</v>
      </c>
      <c r="D28">
        <f>IF(deszcz3[[#This Row],[opady ]] = 0, $N$5, 0)</f>
        <v>100000</v>
      </c>
      <c r="E28">
        <f>deszcz3[[#This Row],[Stan zbiornika przed]]-deszcz3[[#This Row],[Podlanie]]</f>
        <v>2153240</v>
      </c>
      <c r="F28">
        <f>IF(deszcz3[[#This Row],[opady ]] = 0, deszcz3[[#This Row],[Stan zbiornika po podlaniu]]*0.99, deszcz3[[#This Row],[Stan zbiornika po podlaniu]]*1.03)</f>
        <v>2131707.6</v>
      </c>
      <c r="G28">
        <f>MIN(IF(deszcz3[[#This Row],[opady ]] = 0, deszcz3[[#This Row],[Stan zbiornika po podlaniu]]*0.99, deszcz3[[#This Row],[Stan zbiornika po podlaniu]]*1.03), $M$2)</f>
        <v>2131707.6</v>
      </c>
      <c r="H28">
        <f>IF(deszcz3[[#This Row],[Dzień]] = 6, MIN(deszcz3[[#This Row],[Stan po pogodzie]]+$N$2, $M$2), deszcz3[[#This Row],[Stan po pogodzie]])</f>
        <v>2131707.6</v>
      </c>
      <c r="I28">
        <f>deszcz3[[#This Row],[Dolanie]]</f>
        <v>2131707.6</v>
      </c>
      <c r="J28">
        <f>WEEKDAY(deszcz3[[#This Row],[data]],2)</f>
        <v>2</v>
      </c>
      <c r="K28" s="2">
        <f>+IF(deszcz3[[#This Row],[Kolumna1]]&gt;$M$2, 1, 0)</f>
        <v>0</v>
      </c>
    </row>
    <row r="29" spans="1:11" x14ac:dyDescent="0.45">
      <c r="A29" s="1">
        <v>41787</v>
      </c>
      <c r="B29">
        <v>1</v>
      </c>
      <c r="C29">
        <f t="shared" si="0"/>
        <v>2131707.6</v>
      </c>
      <c r="D29">
        <f>IF(deszcz3[[#This Row],[opady ]] = 0, $N$5, 0)</f>
        <v>0</v>
      </c>
      <c r="E29">
        <f>deszcz3[[#This Row],[Stan zbiornika przed]]-deszcz3[[#This Row],[Podlanie]]</f>
        <v>2131707.6</v>
      </c>
      <c r="F29">
        <f>IF(deszcz3[[#This Row],[opady ]] = 0, deszcz3[[#This Row],[Stan zbiornika po podlaniu]]*0.99, deszcz3[[#This Row],[Stan zbiornika po podlaniu]]*1.03)</f>
        <v>2195658.8280000002</v>
      </c>
      <c r="G29">
        <f>MIN(IF(deszcz3[[#This Row],[opady ]] = 0, deszcz3[[#This Row],[Stan zbiornika po podlaniu]]*0.99, deszcz3[[#This Row],[Stan zbiornika po podlaniu]]*1.03), $M$2)</f>
        <v>2195658.8280000002</v>
      </c>
      <c r="H29">
        <f>IF(deszcz3[[#This Row],[Dzień]] = 6, MIN(deszcz3[[#This Row],[Stan po pogodzie]]+$N$2, $M$2), deszcz3[[#This Row],[Stan po pogodzie]])</f>
        <v>2195658.8280000002</v>
      </c>
      <c r="I29">
        <f>deszcz3[[#This Row],[Dolanie]]</f>
        <v>2195658.8280000002</v>
      </c>
      <c r="J29">
        <f>WEEKDAY(deszcz3[[#This Row],[data]],2)</f>
        <v>3</v>
      </c>
      <c r="K29" s="2">
        <f>+IF(deszcz3[[#This Row],[Kolumna1]]&gt;$M$2, 1, 0)</f>
        <v>0</v>
      </c>
    </row>
    <row r="30" spans="1:11" x14ac:dyDescent="0.45">
      <c r="A30" s="1">
        <v>41788</v>
      </c>
      <c r="B30">
        <v>0</v>
      </c>
      <c r="C30">
        <f t="shared" si="0"/>
        <v>2195658.8280000002</v>
      </c>
      <c r="D30">
        <f>IF(deszcz3[[#This Row],[opady ]] = 0, $N$5, 0)</f>
        <v>100000</v>
      </c>
      <c r="E30">
        <f>deszcz3[[#This Row],[Stan zbiornika przed]]-deszcz3[[#This Row],[Podlanie]]</f>
        <v>2095658.8280000002</v>
      </c>
      <c r="F30">
        <f>IF(deszcz3[[#This Row],[opady ]] = 0, deszcz3[[#This Row],[Stan zbiornika po podlaniu]]*0.99, deszcz3[[#This Row],[Stan zbiornika po podlaniu]]*1.03)</f>
        <v>2074702.2397200002</v>
      </c>
      <c r="G30">
        <f>MIN(IF(deszcz3[[#This Row],[opady ]] = 0, deszcz3[[#This Row],[Stan zbiornika po podlaniu]]*0.99, deszcz3[[#This Row],[Stan zbiornika po podlaniu]]*1.03), $M$2)</f>
        <v>2074702.2397200002</v>
      </c>
      <c r="H30">
        <f>IF(deszcz3[[#This Row],[Dzień]] = 6, MIN(deszcz3[[#This Row],[Stan po pogodzie]]+$N$2, $M$2), deszcz3[[#This Row],[Stan po pogodzie]])</f>
        <v>2074702.2397200002</v>
      </c>
      <c r="I30">
        <f>deszcz3[[#This Row],[Dolanie]]</f>
        <v>2074702.2397200002</v>
      </c>
      <c r="J30">
        <f>WEEKDAY(deszcz3[[#This Row],[data]],2)</f>
        <v>4</v>
      </c>
      <c r="K30" s="2">
        <f>+IF(deszcz3[[#This Row],[Kolumna1]]&gt;$M$2, 1, 0)</f>
        <v>0</v>
      </c>
    </row>
    <row r="31" spans="1:11" x14ac:dyDescent="0.45">
      <c r="A31" s="1">
        <v>41789</v>
      </c>
      <c r="B31">
        <v>0</v>
      </c>
      <c r="C31">
        <f t="shared" si="0"/>
        <v>2074702.2397200002</v>
      </c>
      <c r="D31">
        <f>IF(deszcz3[[#This Row],[opady ]] = 0, $N$5, 0)</f>
        <v>100000</v>
      </c>
      <c r="E31">
        <f>deszcz3[[#This Row],[Stan zbiornika przed]]-deszcz3[[#This Row],[Podlanie]]</f>
        <v>1974702.2397200002</v>
      </c>
      <c r="F31">
        <f>IF(deszcz3[[#This Row],[opady ]] = 0, deszcz3[[#This Row],[Stan zbiornika po podlaniu]]*0.99, deszcz3[[#This Row],[Stan zbiornika po podlaniu]]*1.03)</f>
        <v>1954955.2173228001</v>
      </c>
      <c r="G31">
        <f>MIN(IF(deszcz3[[#This Row],[opady ]] = 0, deszcz3[[#This Row],[Stan zbiornika po podlaniu]]*0.99, deszcz3[[#This Row],[Stan zbiornika po podlaniu]]*1.03), $M$2)</f>
        <v>1954955.2173228001</v>
      </c>
      <c r="H31">
        <f>IF(deszcz3[[#This Row],[Dzień]] = 6, MIN(deszcz3[[#This Row],[Stan po pogodzie]]+$N$2, $M$2), deszcz3[[#This Row],[Stan po pogodzie]])</f>
        <v>1954955.2173228001</v>
      </c>
      <c r="I31">
        <f>deszcz3[[#This Row],[Dolanie]]</f>
        <v>1954955.2173228001</v>
      </c>
      <c r="J31">
        <f>WEEKDAY(deszcz3[[#This Row],[data]],2)</f>
        <v>5</v>
      </c>
      <c r="K31" s="2">
        <f>+IF(deszcz3[[#This Row],[Kolumna1]]&gt;$M$2, 1, 0)</f>
        <v>0</v>
      </c>
    </row>
    <row r="32" spans="1:11" x14ac:dyDescent="0.45">
      <c r="A32" s="1">
        <v>41790</v>
      </c>
      <c r="B32">
        <v>0</v>
      </c>
      <c r="C32">
        <f t="shared" si="0"/>
        <v>1954955.2173228001</v>
      </c>
      <c r="D32">
        <f>IF(deszcz3[[#This Row],[opady ]] = 0, $N$5, 0)</f>
        <v>100000</v>
      </c>
      <c r="E32">
        <f>deszcz3[[#This Row],[Stan zbiornika przed]]-deszcz3[[#This Row],[Podlanie]]</f>
        <v>1854955.2173228001</v>
      </c>
      <c r="F32">
        <f>IF(deszcz3[[#This Row],[opady ]] = 0, deszcz3[[#This Row],[Stan zbiornika po podlaniu]]*0.99, deszcz3[[#This Row],[Stan zbiornika po podlaniu]]*1.03)</f>
        <v>1836405.6651495721</v>
      </c>
      <c r="G32">
        <f>MIN(IF(deszcz3[[#This Row],[opady ]] = 0, deszcz3[[#This Row],[Stan zbiornika po podlaniu]]*0.99, deszcz3[[#This Row],[Stan zbiornika po podlaniu]]*1.03), $M$2)</f>
        <v>1836405.6651495721</v>
      </c>
      <c r="H32">
        <f>IF(deszcz3[[#This Row],[Dzień]] = 6, MIN(deszcz3[[#This Row],[Stan po pogodzie]]+$N$2, $M$2), deszcz3[[#This Row],[Stan po pogodzie]])</f>
        <v>2336405.6651495723</v>
      </c>
      <c r="I32">
        <f>deszcz3[[#This Row],[Dolanie]]</f>
        <v>2336405.6651495723</v>
      </c>
      <c r="J32">
        <f>WEEKDAY(deszcz3[[#This Row],[data]],2)</f>
        <v>6</v>
      </c>
      <c r="K32" s="2">
        <f>+IF(deszcz3[[#This Row],[Kolumna1]]&gt;$M$2, 1, 0)</f>
        <v>0</v>
      </c>
    </row>
    <row r="33" spans="1:11" x14ac:dyDescent="0.45">
      <c r="A33" s="1">
        <v>41791</v>
      </c>
      <c r="B33">
        <v>0</v>
      </c>
      <c r="C33">
        <f t="shared" si="0"/>
        <v>2336405.6651495723</v>
      </c>
      <c r="D33">
        <f>IF(deszcz3[[#This Row],[opady ]] = 0, $N$5, 0)</f>
        <v>100000</v>
      </c>
      <c r="E33">
        <f>deszcz3[[#This Row],[Stan zbiornika przed]]-deszcz3[[#This Row],[Podlanie]]</f>
        <v>2236405.6651495723</v>
      </c>
      <c r="F33">
        <f>IF(deszcz3[[#This Row],[opady ]] = 0, deszcz3[[#This Row],[Stan zbiornika po podlaniu]]*0.99, deszcz3[[#This Row],[Stan zbiornika po podlaniu]]*1.03)</f>
        <v>2214041.6084980764</v>
      </c>
      <c r="G33">
        <f>MIN(IF(deszcz3[[#This Row],[opady ]] = 0, deszcz3[[#This Row],[Stan zbiornika po podlaniu]]*0.99, deszcz3[[#This Row],[Stan zbiornika po podlaniu]]*1.03), $M$2)</f>
        <v>2214041.6084980764</v>
      </c>
      <c r="H33">
        <f>IF(deszcz3[[#This Row],[Dzień]] = 6, MIN(deszcz3[[#This Row],[Stan po pogodzie]]+$N$2, $M$2), deszcz3[[#This Row],[Stan po pogodzie]])</f>
        <v>2214041.6084980764</v>
      </c>
      <c r="I33">
        <f>deszcz3[[#This Row],[Dolanie]]</f>
        <v>2214041.6084980764</v>
      </c>
      <c r="J33">
        <f>WEEKDAY(deszcz3[[#This Row],[data]],2)</f>
        <v>7</v>
      </c>
      <c r="K33" s="2">
        <f>+IF(deszcz3[[#This Row],[Kolumna1]]&gt;$M$2, 1, 0)</f>
        <v>0</v>
      </c>
    </row>
    <row r="34" spans="1:11" x14ac:dyDescent="0.45">
      <c r="A34" s="1">
        <v>41792</v>
      </c>
      <c r="B34">
        <v>0</v>
      </c>
      <c r="C34">
        <f t="shared" si="0"/>
        <v>2214041.6084980764</v>
      </c>
      <c r="D34">
        <f>IF(deszcz3[[#This Row],[opady ]] = 0, $N$5, 0)</f>
        <v>100000</v>
      </c>
      <c r="E34">
        <f>deszcz3[[#This Row],[Stan zbiornika przed]]-deszcz3[[#This Row],[Podlanie]]</f>
        <v>2114041.6084980764</v>
      </c>
      <c r="F34">
        <f>IF(deszcz3[[#This Row],[opady ]] = 0, deszcz3[[#This Row],[Stan zbiornika po podlaniu]]*0.99, deszcz3[[#This Row],[Stan zbiornika po podlaniu]]*1.03)</f>
        <v>2092901.1924130956</v>
      </c>
      <c r="G34">
        <f>MIN(IF(deszcz3[[#This Row],[opady ]] = 0, deszcz3[[#This Row],[Stan zbiornika po podlaniu]]*0.99, deszcz3[[#This Row],[Stan zbiornika po podlaniu]]*1.03), $M$2)</f>
        <v>2092901.1924130956</v>
      </c>
      <c r="H34">
        <f>IF(deszcz3[[#This Row],[Dzień]] = 6, MIN(deszcz3[[#This Row],[Stan po pogodzie]]+$N$2, $M$2), deszcz3[[#This Row],[Stan po pogodzie]])</f>
        <v>2092901.1924130956</v>
      </c>
      <c r="I34">
        <f>deszcz3[[#This Row],[Dolanie]]</f>
        <v>2092901.1924130956</v>
      </c>
      <c r="J34">
        <f>WEEKDAY(deszcz3[[#This Row],[data]],2)</f>
        <v>1</v>
      </c>
      <c r="K34" s="2">
        <f>+IF(deszcz3[[#This Row],[Kolumna1]]&gt;$M$2, 1, 0)</f>
        <v>0</v>
      </c>
    </row>
    <row r="35" spans="1:11" x14ac:dyDescent="0.45">
      <c r="A35" s="1">
        <v>41793</v>
      </c>
      <c r="B35">
        <v>0</v>
      </c>
      <c r="C35">
        <f t="shared" si="0"/>
        <v>2092901.1924130956</v>
      </c>
      <c r="D35">
        <f>IF(deszcz3[[#This Row],[opady ]] = 0, $N$5, 0)</f>
        <v>100000</v>
      </c>
      <c r="E35">
        <f>deszcz3[[#This Row],[Stan zbiornika przed]]-deszcz3[[#This Row],[Podlanie]]</f>
        <v>1992901.1924130956</v>
      </c>
      <c r="F35">
        <f>IF(deszcz3[[#This Row],[opady ]] = 0, deszcz3[[#This Row],[Stan zbiornika po podlaniu]]*0.99, deszcz3[[#This Row],[Stan zbiornika po podlaniu]]*1.03)</f>
        <v>1972972.1804889645</v>
      </c>
      <c r="G35">
        <f>MIN(IF(deszcz3[[#This Row],[opady ]] = 0, deszcz3[[#This Row],[Stan zbiornika po podlaniu]]*0.99, deszcz3[[#This Row],[Stan zbiornika po podlaniu]]*1.03), $M$2)</f>
        <v>1972972.1804889645</v>
      </c>
      <c r="H35">
        <f>IF(deszcz3[[#This Row],[Dzień]] = 6, MIN(deszcz3[[#This Row],[Stan po pogodzie]]+$N$2, $M$2), deszcz3[[#This Row],[Stan po pogodzie]])</f>
        <v>1972972.1804889645</v>
      </c>
      <c r="I35">
        <f>deszcz3[[#This Row],[Dolanie]]</f>
        <v>1972972.1804889645</v>
      </c>
      <c r="J35">
        <f>WEEKDAY(deszcz3[[#This Row],[data]],2)</f>
        <v>2</v>
      </c>
      <c r="K35" s="2">
        <f>+IF(deszcz3[[#This Row],[Kolumna1]]&gt;$M$2, 1, 0)</f>
        <v>0</v>
      </c>
    </row>
    <row r="36" spans="1:11" x14ac:dyDescent="0.45">
      <c r="A36" s="1">
        <v>41794</v>
      </c>
      <c r="B36">
        <v>1</v>
      </c>
      <c r="C36">
        <f t="shared" si="0"/>
        <v>1972972.1804889645</v>
      </c>
      <c r="D36">
        <f>IF(deszcz3[[#This Row],[opady ]] = 0, $N$5, 0)</f>
        <v>0</v>
      </c>
      <c r="E36">
        <f>deszcz3[[#This Row],[Stan zbiornika przed]]-deszcz3[[#This Row],[Podlanie]]</f>
        <v>1972972.1804889645</v>
      </c>
      <c r="F36">
        <f>IF(deszcz3[[#This Row],[opady ]] = 0, deszcz3[[#This Row],[Stan zbiornika po podlaniu]]*0.99, deszcz3[[#This Row],[Stan zbiornika po podlaniu]]*1.03)</f>
        <v>2032161.3459036336</v>
      </c>
      <c r="G36">
        <f>MIN(IF(deszcz3[[#This Row],[opady ]] = 0, deszcz3[[#This Row],[Stan zbiornika po podlaniu]]*0.99, deszcz3[[#This Row],[Stan zbiornika po podlaniu]]*1.03), $M$2)</f>
        <v>2032161.3459036336</v>
      </c>
      <c r="H36">
        <f>IF(deszcz3[[#This Row],[Dzień]] = 6, MIN(deszcz3[[#This Row],[Stan po pogodzie]]+$N$2, $M$2), deszcz3[[#This Row],[Stan po pogodzie]])</f>
        <v>2032161.3459036336</v>
      </c>
      <c r="I36">
        <f>deszcz3[[#This Row],[Dolanie]]</f>
        <v>2032161.3459036336</v>
      </c>
      <c r="J36">
        <f>WEEKDAY(deszcz3[[#This Row],[data]],2)</f>
        <v>3</v>
      </c>
      <c r="K36" s="2">
        <f>+IF(deszcz3[[#This Row],[Kolumna1]]&gt;$M$2, 1, 0)</f>
        <v>0</v>
      </c>
    </row>
    <row r="37" spans="1:11" x14ac:dyDescent="0.45">
      <c r="A37" s="1">
        <v>41795</v>
      </c>
      <c r="B37">
        <v>1</v>
      </c>
      <c r="C37">
        <f t="shared" si="0"/>
        <v>2032161.3459036336</v>
      </c>
      <c r="D37">
        <f>IF(deszcz3[[#This Row],[opady ]] = 0, $N$5, 0)</f>
        <v>0</v>
      </c>
      <c r="E37">
        <f>deszcz3[[#This Row],[Stan zbiornika przed]]-deszcz3[[#This Row],[Podlanie]]</f>
        <v>2032161.3459036336</v>
      </c>
      <c r="F37">
        <f>IF(deszcz3[[#This Row],[opady ]] = 0, deszcz3[[#This Row],[Stan zbiornika po podlaniu]]*0.99, deszcz3[[#This Row],[Stan zbiornika po podlaniu]]*1.03)</f>
        <v>2093126.1862807428</v>
      </c>
      <c r="G37">
        <f>MIN(IF(deszcz3[[#This Row],[opady ]] = 0, deszcz3[[#This Row],[Stan zbiornika po podlaniu]]*0.99, deszcz3[[#This Row],[Stan zbiornika po podlaniu]]*1.03), $M$2)</f>
        <v>2093126.1862807428</v>
      </c>
      <c r="H37">
        <f>IF(deszcz3[[#This Row],[Dzień]] = 6, MIN(deszcz3[[#This Row],[Stan po pogodzie]]+$N$2, $M$2), deszcz3[[#This Row],[Stan po pogodzie]])</f>
        <v>2093126.1862807428</v>
      </c>
      <c r="I37">
        <f>deszcz3[[#This Row],[Dolanie]]</f>
        <v>2093126.1862807428</v>
      </c>
      <c r="J37">
        <f>WEEKDAY(deszcz3[[#This Row],[data]],2)</f>
        <v>4</v>
      </c>
      <c r="K37" s="2">
        <f>+IF(deszcz3[[#This Row],[Kolumna1]]&gt;$M$2, 1, 0)</f>
        <v>0</v>
      </c>
    </row>
    <row r="38" spans="1:11" x14ac:dyDescent="0.45">
      <c r="A38" s="1">
        <v>41796</v>
      </c>
      <c r="B38">
        <v>1</v>
      </c>
      <c r="C38">
        <f t="shared" si="0"/>
        <v>2093126.1862807428</v>
      </c>
      <c r="D38">
        <f>IF(deszcz3[[#This Row],[opady ]] = 0, $N$5, 0)</f>
        <v>0</v>
      </c>
      <c r="E38">
        <f>deszcz3[[#This Row],[Stan zbiornika przed]]-deszcz3[[#This Row],[Podlanie]]</f>
        <v>2093126.1862807428</v>
      </c>
      <c r="F38">
        <f>IF(deszcz3[[#This Row],[opady ]] = 0, deszcz3[[#This Row],[Stan zbiornika po podlaniu]]*0.99, deszcz3[[#This Row],[Stan zbiornika po podlaniu]]*1.03)</f>
        <v>2155919.9718691651</v>
      </c>
      <c r="G38">
        <f>MIN(IF(deszcz3[[#This Row],[opady ]] = 0, deszcz3[[#This Row],[Stan zbiornika po podlaniu]]*0.99, deszcz3[[#This Row],[Stan zbiornika po podlaniu]]*1.03), $M$2)</f>
        <v>2155919.9718691651</v>
      </c>
      <c r="H38">
        <f>IF(deszcz3[[#This Row],[Dzień]] = 6, MIN(deszcz3[[#This Row],[Stan po pogodzie]]+$N$2, $M$2), deszcz3[[#This Row],[Stan po pogodzie]])</f>
        <v>2155919.9718691651</v>
      </c>
      <c r="I38">
        <f>deszcz3[[#This Row],[Dolanie]]</f>
        <v>2155919.9718691651</v>
      </c>
      <c r="J38">
        <f>WEEKDAY(deszcz3[[#This Row],[data]],2)</f>
        <v>5</v>
      </c>
      <c r="K38" s="2">
        <f>+IF(deszcz3[[#This Row],[Kolumna1]]&gt;$M$2, 1, 0)</f>
        <v>0</v>
      </c>
    </row>
    <row r="39" spans="1:11" x14ac:dyDescent="0.45">
      <c r="A39" s="1">
        <v>41797</v>
      </c>
      <c r="B39">
        <v>1</v>
      </c>
      <c r="C39">
        <f t="shared" si="0"/>
        <v>2155919.9718691651</v>
      </c>
      <c r="D39">
        <f>IF(deszcz3[[#This Row],[opady ]] = 0, $N$5, 0)</f>
        <v>0</v>
      </c>
      <c r="E39">
        <f>deszcz3[[#This Row],[Stan zbiornika przed]]-deszcz3[[#This Row],[Podlanie]]</f>
        <v>2155919.9718691651</v>
      </c>
      <c r="F39">
        <f>IF(deszcz3[[#This Row],[opady ]] = 0, deszcz3[[#This Row],[Stan zbiornika po podlaniu]]*0.99, deszcz3[[#This Row],[Stan zbiornika po podlaniu]]*1.03)</f>
        <v>2220597.5710252402</v>
      </c>
      <c r="G39">
        <f>MIN(IF(deszcz3[[#This Row],[opady ]] = 0, deszcz3[[#This Row],[Stan zbiornika po podlaniu]]*0.99, deszcz3[[#This Row],[Stan zbiornika po podlaniu]]*1.03), $M$2)</f>
        <v>2220597.5710252402</v>
      </c>
      <c r="H39">
        <f>IF(deszcz3[[#This Row],[Dzień]] = 6, MIN(deszcz3[[#This Row],[Stan po pogodzie]]+$N$2, $M$2), deszcz3[[#This Row],[Stan po pogodzie]])</f>
        <v>2500000</v>
      </c>
      <c r="I39">
        <f>deszcz3[[#This Row],[Dolanie]]</f>
        <v>2500000</v>
      </c>
      <c r="J39">
        <f>WEEKDAY(deszcz3[[#This Row],[data]],2)</f>
        <v>6</v>
      </c>
      <c r="K39" s="2">
        <f>+IF(deszcz3[[#This Row],[Kolumna1]]&gt;$M$2, 1, 0)</f>
        <v>0</v>
      </c>
    </row>
    <row r="40" spans="1:11" x14ac:dyDescent="0.45">
      <c r="A40" s="1">
        <v>41798</v>
      </c>
      <c r="B40">
        <v>1</v>
      </c>
      <c r="C40">
        <f t="shared" si="0"/>
        <v>2500000</v>
      </c>
      <c r="D40">
        <f>IF(deszcz3[[#This Row],[opady ]] = 0, $N$5, 0)</f>
        <v>0</v>
      </c>
      <c r="E40">
        <f>deszcz3[[#This Row],[Stan zbiornika przed]]-deszcz3[[#This Row],[Podlanie]]</f>
        <v>2500000</v>
      </c>
      <c r="F40">
        <f>IF(deszcz3[[#This Row],[opady ]] = 0, deszcz3[[#This Row],[Stan zbiornika po podlaniu]]*0.99, deszcz3[[#This Row],[Stan zbiornika po podlaniu]]*1.03)</f>
        <v>2575000</v>
      </c>
      <c r="G40">
        <f>MIN(IF(deszcz3[[#This Row],[opady ]] = 0, deszcz3[[#This Row],[Stan zbiornika po podlaniu]]*0.99, deszcz3[[#This Row],[Stan zbiornika po podlaniu]]*1.03), $M$2)</f>
        <v>2500000</v>
      </c>
      <c r="H40">
        <f>IF(deszcz3[[#This Row],[Dzień]] = 6, MIN(deszcz3[[#This Row],[Stan po pogodzie]]+$N$2, $M$2), deszcz3[[#This Row],[Stan po pogodzie]])</f>
        <v>2500000</v>
      </c>
      <c r="I40">
        <f>deszcz3[[#This Row],[Dolanie]]</f>
        <v>2500000</v>
      </c>
      <c r="J40">
        <f>WEEKDAY(deszcz3[[#This Row],[data]],2)</f>
        <v>7</v>
      </c>
      <c r="K40" s="2">
        <f>+IF(deszcz3[[#This Row],[Kolumna1]]&gt;$M$2, 1, 0)</f>
        <v>1</v>
      </c>
    </row>
    <row r="41" spans="1:11" x14ac:dyDescent="0.45">
      <c r="A41" s="1">
        <v>41799</v>
      </c>
      <c r="B41">
        <v>1</v>
      </c>
      <c r="C41">
        <f t="shared" si="0"/>
        <v>2500000</v>
      </c>
      <c r="D41">
        <f>IF(deszcz3[[#This Row],[opady ]] = 0, $N$5, 0)</f>
        <v>0</v>
      </c>
      <c r="E41">
        <f>deszcz3[[#This Row],[Stan zbiornika przed]]-deszcz3[[#This Row],[Podlanie]]</f>
        <v>2500000</v>
      </c>
      <c r="F41">
        <f>IF(deszcz3[[#This Row],[opady ]] = 0, deszcz3[[#This Row],[Stan zbiornika po podlaniu]]*0.99, deszcz3[[#This Row],[Stan zbiornika po podlaniu]]*1.03)</f>
        <v>2575000</v>
      </c>
      <c r="G41">
        <f>MIN(IF(deszcz3[[#This Row],[opady ]] = 0, deszcz3[[#This Row],[Stan zbiornika po podlaniu]]*0.99, deszcz3[[#This Row],[Stan zbiornika po podlaniu]]*1.03), $M$2)</f>
        <v>2500000</v>
      </c>
      <c r="H41">
        <f>IF(deszcz3[[#This Row],[Dzień]] = 6, MIN(deszcz3[[#This Row],[Stan po pogodzie]]+$N$2, $M$2), deszcz3[[#This Row],[Stan po pogodzie]])</f>
        <v>2500000</v>
      </c>
      <c r="I41">
        <f>deszcz3[[#This Row],[Dolanie]]</f>
        <v>2500000</v>
      </c>
      <c r="J41">
        <f>WEEKDAY(deszcz3[[#This Row],[data]],2)</f>
        <v>1</v>
      </c>
      <c r="K41" s="2">
        <f>+IF(deszcz3[[#This Row],[Kolumna1]]&gt;$M$2, 1, 0)</f>
        <v>1</v>
      </c>
    </row>
    <row r="42" spans="1:11" x14ac:dyDescent="0.45">
      <c r="A42" s="1">
        <v>41800</v>
      </c>
      <c r="B42">
        <v>1</v>
      </c>
      <c r="C42">
        <f t="shared" si="0"/>
        <v>2500000</v>
      </c>
      <c r="D42">
        <f>IF(deszcz3[[#This Row],[opady ]] = 0, $N$5, 0)</f>
        <v>0</v>
      </c>
      <c r="E42">
        <f>deszcz3[[#This Row],[Stan zbiornika przed]]-deszcz3[[#This Row],[Podlanie]]</f>
        <v>2500000</v>
      </c>
      <c r="F42">
        <f>IF(deszcz3[[#This Row],[opady ]] = 0, deszcz3[[#This Row],[Stan zbiornika po podlaniu]]*0.99, deszcz3[[#This Row],[Stan zbiornika po podlaniu]]*1.03)</f>
        <v>2575000</v>
      </c>
      <c r="G42">
        <f>MIN(IF(deszcz3[[#This Row],[opady ]] = 0, deszcz3[[#This Row],[Stan zbiornika po podlaniu]]*0.99, deszcz3[[#This Row],[Stan zbiornika po podlaniu]]*1.03), $M$2)</f>
        <v>2500000</v>
      </c>
      <c r="H42">
        <f>IF(deszcz3[[#This Row],[Dzień]] = 6, MIN(deszcz3[[#This Row],[Stan po pogodzie]]+$N$2, $M$2), deszcz3[[#This Row],[Stan po pogodzie]])</f>
        <v>2500000</v>
      </c>
      <c r="I42">
        <f>deszcz3[[#This Row],[Dolanie]]</f>
        <v>2500000</v>
      </c>
      <c r="J42">
        <f>WEEKDAY(deszcz3[[#This Row],[data]],2)</f>
        <v>2</v>
      </c>
      <c r="K42" s="2">
        <f>+IF(deszcz3[[#This Row],[Kolumna1]]&gt;$M$2, 1, 0)</f>
        <v>1</v>
      </c>
    </row>
    <row r="43" spans="1:11" x14ac:dyDescent="0.45">
      <c r="A43" s="1">
        <v>41801</v>
      </c>
      <c r="B43">
        <v>1</v>
      </c>
      <c r="C43">
        <f t="shared" si="0"/>
        <v>2500000</v>
      </c>
      <c r="D43">
        <f>IF(deszcz3[[#This Row],[opady ]] = 0, $N$5, 0)</f>
        <v>0</v>
      </c>
      <c r="E43">
        <f>deszcz3[[#This Row],[Stan zbiornika przed]]-deszcz3[[#This Row],[Podlanie]]</f>
        <v>2500000</v>
      </c>
      <c r="F43">
        <f>IF(deszcz3[[#This Row],[opady ]] = 0, deszcz3[[#This Row],[Stan zbiornika po podlaniu]]*0.99, deszcz3[[#This Row],[Stan zbiornika po podlaniu]]*1.03)</f>
        <v>2575000</v>
      </c>
      <c r="G43">
        <f>MIN(IF(deszcz3[[#This Row],[opady ]] = 0, deszcz3[[#This Row],[Stan zbiornika po podlaniu]]*0.99, deszcz3[[#This Row],[Stan zbiornika po podlaniu]]*1.03), $M$2)</f>
        <v>2500000</v>
      </c>
      <c r="H43">
        <f>IF(deszcz3[[#This Row],[Dzień]] = 6, MIN(deszcz3[[#This Row],[Stan po pogodzie]]+$N$2, $M$2), deszcz3[[#This Row],[Stan po pogodzie]])</f>
        <v>2500000</v>
      </c>
      <c r="I43">
        <f>deszcz3[[#This Row],[Dolanie]]</f>
        <v>2500000</v>
      </c>
      <c r="J43">
        <f>WEEKDAY(deszcz3[[#This Row],[data]],2)</f>
        <v>3</v>
      </c>
      <c r="K43" s="2">
        <f>+IF(deszcz3[[#This Row],[Kolumna1]]&gt;$M$2, 1, 0)</f>
        <v>1</v>
      </c>
    </row>
    <row r="44" spans="1:11" x14ac:dyDescent="0.45">
      <c r="A44" s="1">
        <v>41802</v>
      </c>
      <c r="B44">
        <v>0</v>
      </c>
      <c r="C44">
        <f t="shared" si="0"/>
        <v>2500000</v>
      </c>
      <c r="D44">
        <f>IF(deszcz3[[#This Row],[opady ]] = 0, $N$5, 0)</f>
        <v>100000</v>
      </c>
      <c r="E44">
        <f>deszcz3[[#This Row],[Stan zbiornika przed]]-deszcz3[[#This Row],[Podlanie]]</f>
        <v>2400000</v>
      </c>
      <c r="F44">
        <f>IF(deszcz3[[#This Row],[opady ]] = 0, deszcz3[[#This Row],[Stan zbiornika po podlaniu]]*0.99, deszcz3[[#This Row],[Stan zbiornika po podlaniu]]*1.03)</f>
        <v>2376000</v>
      </c>
      <c r="G44">
        <f>MIN(IF(deszcz3[[#This Row],[opady ]] = 0, deszcz3[[#This Row],[Stan zbiornika po podlaniu]]*0.99, deszcz3[[#This Row],[Stan zbiornika po podlaniu]]*1.03), $M$2)</f>
        <v>2376000</v>
      </c>
      <c r="H44">
        <f>IF(deszcz3[[#This Row],[Dzień]] = 6, MIN(deszcz3[[#This Row],[Stan po pogodzie]]+$N$2, $M$2), deszcz3[[#This Row],[Stan po pogodzie]])</f>
        <v>2376000</v>
      </c>
      <c r="I44">
        <f>deszcz3[[#This Row],[Dolanie]]</f>
        <v>2376000</v>
      </c>
      <c r="J44">
        <f>WEEKDAY(deszcz3[[#This Row],[data]],2)</f>
        <v>4</v>
      </c>
      <c r="K44" s="2">
        <f>+IF(deszcz3[[#This Row],[Kolumna1]]&gt;$M$2, 1, 0)</f>
        <v>0</v>
      </c>
    </row>
    <row r="45" spans="1:11" x14ac:dyDescent="0.45">
      <c r="A45" s="1">
        <v>41803</v>
      </c>
      <c r="B45">
        <v>0</v>
      </c>
      <c r="C45">
        <f t="shared" si="0"/>
        <v>2376000</v>
      </c>
      <c r="D45">
        <f>IF(deszcz3[[#This Row],[opady ]] = 0, $N$5, 0)</f>
        <v>100000</v>
      </c>
      <c r="E45">
        <f>deszcz3[[#This Row],[Stan zbiornika przed]]-deszcz3[[#This Row],[Podlanie]]</f>
        <v>2276000</v>
      </c>
      <c r="F45">
        <f>IF(deszcz3[[#This Row],[opady ]] = 0, deszcz3[[#This Row],[Stan zbiornika po podlaniu]]*0.99, deszcz3[[#This Row],[Stan zbiornika po podlaniu]]*1.03)</f>
        <v>2253240</v>
      </c>
      <c r="G45">
        <f>MIN(IF(deszcz3[[#This Row],[opady ]] = 0, deszcz3[[#This Row],[Stan zbiornika po podlaniu]]*0.99, deszcz3[[#This Row],[Stan zbiornika po podlaniu]]*1.03), $M$2)</f>
        <v>2253240</v>
      </c>
      <c r="H45">
        <f>IF(deszcz3[[#This Row],[Dzień]] = 6, MIN(deszcz3[[#This Row],[Stan po pogodzie]]+$N$2, $M$2), deszcz3[[#This Row],[Stan po pogodzie]])</f>
        <v>2253240</v>
      </c>
      <c r="I45">
        <f>deszcz3[[#This Row],[Dolanie]]</f>
        <v>2253240</v>
      </c>
      <c r="J45">
        <f>WEEKDAY(deszcz3[[#This Row],[data]],2)</f>
        <v>5</v>
      </c>
      <c r="K45" s="2">
        <f>+IF(deszcz3[[#This Row],[Kolumna1]]&gt;$M$2, 1, 0)</f>
        <v>0</v>
      </c>
    </row>
    <row r="46" spans="1:11" x14ac:dyDescent="0.45">
      <c r="A46" s="1">
        <v>41804</v>
      </c>
      <c r="B46">
        <v>0</v>
      </c>
      <c r="C46">
        <f t="shared" si="0"/>
        <v>2253240</v>
      </c>
      <c r="D46">
        <f>IF(deszcz3[[#This Row],[opady ]] = 0, $N$5, 0)</f>
        <v>100000</v>
      </c>
      <c r="E46">
        <f>deszcz3[[#This Row],[Stan zbiornika przed]]-deszcz3[[#This Row],[Podlanie]]</f>
        <v>2153240</v>
      </c>
      <c r="F46">
        <f>IF(deszcz3[[#This Row],[opady ]] = 0, deszcz3[[#This Row],[Stan zbiornika po podlaniu]]*0.99, deszcz3[[#This Row],[Stan zbiornika po podlaniu]]*1.03)</f>
        <v>2131707.6</v>
      </c>
      <c r="G46">
        <f>MIN(IF(deszcz3[[#This Row],[opady ]] = 0, deszcz3[[#This Row],[Stan zbiornika po podlaniu]]*0.99, deszcz3[[#This Row],[Stan zbiornika po podlaniu]]*1.03), $M$2)</f>
        <v>2131707.6</v>
      </c>
      <c r="H46">
        <f>IF(deszcz3[[#This Row],[Dzień]] = 6, MIN(deszcz3[[#This Row],[Stan po pogodzie]]+$N$2, $M$2), deszcz3[[#This Row],[Stan po pogodzie]])</f>
        <v>2500000</v>
      </c>
      <c r="I46">
        <f>deszcz3[[#This Row],[Dolanie]]</f>
        <v>2500000</v>
      </c>
      <c r="J46">
        <f>WEEKDAY(deszcz3[[#This Row],[data]],2)</f>
        <v>6</v>
      </c>
      <c r="K46" s="2">
        <f>+IF(deszcz3[[#This Row],[Kolumna1]]&gt;$M$2, 1, 0)</f>
        <v>0</v>
      </c>
    </row>
    <row r="47" spans="1:11" x14ac:dyDescent="0.45">
      <c r="A47" s="1">
        <v>41805</v>
      </c>
      <c r="B47">
        <v>0</v>
      </c>
      <c r="C47">
        <f t="shared" si="0"/>
        <v>2500000</v>
      </c>
      <c r="D47">
        <f>IF(deszcz3[[#This Row],[opady ]] = 0, $N$5, 0)</f>
        <v>100000</v>
      </c>
      <c r="E47">
        <f>deszcz3[[#This Row],[Stan zbiornika przed]]-deszcz3[[#This Row],[Podlanie]]</f>
        <v>2400000</v>
      </c>
      <c r="F47">
        <f>IF(deszcz3[[#This Row],[opady ]] = 0, deszcz3[[#This Row],[Stan zbiornika po podlaniu]]*0.99, deszcz3[[#This Row],[Stan zbiornika po podlaniu]]*1.03)</f>
        <v>2376000</v>
      </c>
      <c r="G47">
        <f>MIN(IF(deszcz3[[#This Row],[opady ]] = 0, deszcz3[[#This Row],[Stan zbiornika po podlaniu]]*0.99, deszcz3[[#This Row],[Stan zbiornika po podlaniu]]*1.03), $M$2)</f>
        <v>2376000</v>
      </c>
      <c r="H47">
        <f>IF(deszcz3[[#This Row],[Dzień]] = 6, MIN(deszcz3[[#This Row],[Stan po pogodzie]]+$N$2, $M$2), deszcz3[[#This Row],[Stan po pogodzie]])</f>
        <v>2376000</v>
      </c>
      <c r="I47">
        <f>deszcz3[[#This Row],[Dolanie]]</f>
        <v>2376000</v>
      </c>
      <c r="J47">
        <f>WEEKDAY(deszcz3[[#This Row],[data]],2)</f>
        <v>7</v>
      </c>
      <c r="K47" s="2">
        <f>+IF(deszcz3[[#This Row],[Kolumna1]]&gt;$M$2, 1, 0)</f>
        <v>0</v>
      </c>
    </row>
    <row r="48" spans="1:11" x14ac:dyDescent="0.45">
      <c r="A48" s="1">
        <v>41806</v>
      </c>
      <c r="B48">
        <v>1</v>
      </c>
      <c r="C48">
        <f t="shared" si="0"/>
        <v>2376000</v>
      </c>
      <c r="D48">
        <f>IF(deszcz3[[#This Row],[opady ]] = 0, $N$5, 0)</f>
        <v>0</v>
      </c>
      <c r="E48">
        <f>deszcz3[[#This Row],[Stan zbiornika przed]]-deszcz3[[#This Row],[Podlanie]]</f>
        <v>2376000</v>
      </c>
      <c r="F48">
        <f>IF(deszcz3[[#This Row],[opady ]] = 0, deszcz3[[#This Row],[Stan zbiornika po podlaniu]]*0.99, deszcz3[[#This Row],[Stan zbiornika po podlaniu]]*1.03)</f>
        <v>2447280</v>
      </c>
      <c r="G48">
        <f>MIN(IF(deszcz3[[#This Row],[opady ]] = 0, deszcz3[[#This Row],[Stan zbiornika po podlaniu]]*0.99, deszcz3[[#This Row],[Stan zbiornika po podlaniu]]*1.03), $M$2)</f>
        <v>2447280</v>
      </c>
      <c r="H48">
        <f>IF(deszcz3[[#This Row],[Dzień]] = 6, MIN(deszcz3[[#This Row],[Stan po pogodzie]]+$N$2, $M$2), deszcz3[[#This Row],[Stan po pogodzie]])</f>
        <v>2447280</v>
      </c>
      <c r="I48">
        <f>deszcz3[[#This Row],[Dolanie]]</f>
        <v>2447280</v>
      </c>
      <c r="J48">
        <f>WEEKDAY(deszcz3[[#This Row],[data]],2)</f>
        <v>1</v>
      </c>
      <c r="K48" s="2">
        <f>+IF(deszcz3[[#This Row],[Kolumna1]]&gt;$M$2, 1, 0)</f>
        <v>0</v>
      </c>
    </row>
    <row r="49" spans="1:11" x14ac:dyDescent="0.45">
      <c r="A49" s="1">
        <v>41807</v>
      </c>
      <c r="B49">
        <v>0</v>
      </c>
      <c r="C49">
        <f t="shared" si="0"/>
        <v>2447280</v>
      </c>
      <c r="D49">
        <f>IF(deszcz3[[#This Row],[opady ]] = 0, $N$5, 0)</f>
        <v>100000</v>
      </c>
      <c r="E49">
        <f>deszcz3[[#This Row],[Stan zbiornika przed]]-deszcz3[[#This Row],[Podlanie]]</f>
        <v>2347280</v>
      </c>
      <c r="F49">
        <f>IF(deszcz3[[#This Row],[opady ]] = 0, deszcz3[[#This Row],[Stan zbiornika po podlaniu]]*0.99, deszcz3[[#This Row],[Stan zbiornika po podlaniu]]*1.03)</f>
        <v>2323807.2000000002</v>
      </c>
      <c r="G49">
        <f>MIN(IF(deszcz3[[#This Row],[opady ]] = 0, deszcz3[[#This Row],[Stan zbiornika po podlaniu]]*0.99, deszcz3[[#This Row],[Stan zbiornika po podlaniu]]*1.03), $M$2)</f>
        <v>2323807.2000000002</v>
      </c>
      <c r="H49">
        <f>IF(deszcz3[[#This Row],[Dzień]] = 6, MIN(deszcz3[[#This Row],[Stan po pogodzie]]+$N$2, $M$2), deszcz3[[#This Row],[Stan po pogodzie]])</f>
        <v>2323807.2000000002</v>
      </c>
      <c r="I49">
        <f>deszcz3[[#This Row],[Dolanie]]</f>
        <v>2323807.2000000002</v>
      </c>
      <c r="J49">
        <f>WEEKDAY(deszcz3[[#This Row],[data]],2)</f>
        <v>2</v>
      </c>
      <c r="K49" s="2">
        <f>+IF(deszcz3[[#This Row],[Kolumna1]]&gt;$M$2, 1, 0)</f>
        <v>0</v>
      </c>
    </row>
    <row r="50" spans="1:11" x14ac:dyDescent="0.45">
      <c r="A50" s="1">
        <v>41808</v>
      </c>
      <c r="B50">
        <v>0</v>
      </c>
      <c r="C50">
        <f t="shared" si="0"/>
        <v>2323807.2000000002</v>
      </c>
      <c r="D50">
        <f>IF(deszcz3[[#This Row],[opady ]] = 0, $N$5, 0)</f>
        <v>100000</v>
      </c>
      <c r="E50">
        <f>deszcz3[[#This Row],[Stan zbiornika przed]]-deszcz3[[#This Row],[Podlanie]]</f>
        <v>2223807.2000000002</v>
      </c>
      <c r="F50">
        <f>IF(deszcz3[[#This Row],[opady ]] = 0, deszcz3[[#This Row],[Stan zbiornika po podlaniu]]*0.99, deszcz3[[#This Row],[Stan zbiornika po podlaniu]]*1.03)</f>
        <v>2201569.128</v>
      </c>
      <c r="G50">
        <f>MIN(IF(deszcz3[[#This Row],[opady ]] = 0, deszcz3[[#This Row],[Stan zbiornika po podlaniu]]*0.99, deszcz3[[#This Row],[Stan zbiornika po podlaniu]]*1.03), $M$2)</f>
        <v>2201569.128</v>
      </c>
      <c r="H50">
        <f>IF(deszcz3[[#This Row],[Dzień]] = 6, MIN(deszcz3[[#This Row],[Stan po pogodzie]]+$N$2, $M$2), deszcz3[[#This Row],[Stan po pogodzie]])</f>
        <v>2201569.128</v>
      </c>
      <c r="I50">
        <f>deszcz3[[#This Row],[Dolanie]]</f>
        <v>2201569.128</v>
      </c>
      <c r="J50">
        <f>WEEKDAY(deszcz3[[#This Row],[data]],2)</f>
        <v>3</v>
      </c>
      <c r="K50" s="2">
        <f>+IF(deszcz3[[#This Row],[Kolumna1]]&gt;$M$2, 1, 0)</f>
        <v>0</v>
      </c>
    </row>
    <row r="51" spans="1:11" x14ac:dyDescent="0.45">
      <c r="A51" s="1">
        <v>41809</v>
      </c>
      <c r="B51">
        <v>0</v>
      </c>
      <c r="C51">
        <f t="shared" si="0"/>
        <v>2201569.128</v>
      </c>
      <c r="D51">
        <f>IF(deszcz3[[#This Row],[opady ]] = 0, $N$5, 0)</f>
        <v>100000</v>
      </c>
      <c r="E51">
        <f>deszcz3[[#This Row],[Stan zbiornika przed]]-deszcz3[[#This Row],[Podlanie]]</f>
        <v>2101569.128</v>
      </c>
      <c r="F51">
        <f>IF(deszcz3[[#This Row],[opady ]] = 0, deszcz3[[#This Row],[Stan zbiornika po podlaniu]]*0.99, deszcz3[[#This Row],[Stan zbiornika po podlaniu]]*1.03)</f>
        <v>2080553.4367200001</v>
      </c>
      <c r="G51">
        <f>MIN(IF(deszcz3[[#This Row],[opady ]] = 0, deszcz3[[#This Row],[Stan zbiornika po podlaniu]]*0.99, deszcz3[[#This Row],[Stan zbiornika po podlaniu]]*1.03), $M$2)</f>
        <v>2080553.4367200001</v>
      </c>
      <c r="H51">
        <f>IF(deszcz3[[#This Row],[Dzień]] = 6, MIN(deszcz3[[#This Row],[Stan po pogodzie]]+$N$2, $M$2), deszcz3[[#This Row],[Stan po pogodzie]])</f>
        <v>2080553.4367200001</v>
      </c>
      <c r="I51">
        <f>deszcz3[[#This Row],[Dolanie]]</f>
        <v>2080553.4367200001</v>
      </c>
      <c r="J51">
        <f>WEEKDAY(deszcz3[[#This Row],[data]],2)</f>
        <v>4</v>
      </c>
      <c r="K51" s="2">
        <f>+IF(deszcz3[[#This Row],[Kolumna1]]&gt;$M$2, 1, 0)</f>
        <v>0</v>
      </c>
    </row>
    <row r="52" spans="1:11" x14ac:dyDescent="0.45">
      <c r="A52" s="1">
        <v>41810</v>
      </c>
      <c r="B52">
        <v>0</v>
      </c>
      <c r="C52">
        <f t="shared" si="0"/>
        <v>2080553.4367200001</v>
      </c>
      <c r="D52">
        <f>IF(deszcz3[[#This Row],[opady ]] = 0, $N$5, 0)</f>
        <v>100000</v>
      </c>
      <c r="E52">
        <f>deszcz3[[#This Row],[Stan zbiornika przed]]-deszcz3[[#This Row],[Podlanie]]</f>
        <v>1980553.4367200001</v>
      </c>
      <c r="F52">
        <f>IF(deszcz3[[#This Row],[opady ]] = 0, deszcz3[[#This Row],[Stan zbiornika po podlaniu]]*0.99, deszcz3[[#This Row],[Stan zbiornika po podlaniu]]*1.03)</f>
        <v>1960747.9023528001</v>
      </c>
      <c r="G52">
        <f>MIN(IF(deszcz3[[#This Row],[opady ]] = 0, deszcz3[[#This Row],[Stan zbiornika po podlaniu]]*0.99, deszcz3[[#This Row],[Stan zbiornika po podlaniu]]*1.03), $M$2)</f>
        <v>1960747.9023528001</v>
      </c>
      <c r="H52">
        <f>IF(deszcz3[[#This Row],[Dzień]] = 6, MIN(deszcz3[[#This Row],[Stan po pogodzie]]+$N$2, $M$2), deszcz3[[#This Row],[Stan po pogodzie]])</f>
        <v>1960747.9023528001</v>
      </c>
      <c r="I52">
        <f>deszcz3[[#This Row],[Dolanie]]</f>
        <v>1960747.9023528001</v>
      </c>
      <c r="J52">
        <f>WEEKDAY(deszcz3[[#This Row],[data]],2)</f>
        <v>5</v>
      </c>
      <c r="K52" s="2">
        <f>+IF(deszcz3[[#This Row],[Kolumna1]]&gt;$M$2, 1, 0)</f>
        <v>0</v>
      </c>
    </row>
    <row r="53" spans="1:11" x14ac:dyDescent="0.45">
      <c r="A53" s="1">
        <v>41811</v>
      </c>
      <c r="B53">
        <v>0</v>
      </c>
      <c r="C53">
        <f t="shared" si="0"/>
        <v>1960747.9023528001</v>
      </c>
      <c r="D53">
        <f>IF(deszcz3[[#This Row],[opady ]] = 0, $N$5, 0)</f>
        <v>100000</v>
      </c>
      <c r="E53">
        <f>deszcz3[[#This Row],[Stan zbiornika przed]]-deszcz3[[#This Row],[Podlanie]]</f>
        <v>1860747.9023528001</v>
      </c>
      <c r="F53">
        <f>IF(deszcz3[[#This Row],[opady ]] = 0, deszcz3[[#This Row],[Stan zbiornika po podlaniu]]*0.99, deszcz3[[#This Row],[Stan zbiornika po podlaniu]]*1.03)</f>
        <v>1842140.4233292721</v>
      </c>
      <c r="G53">
        <f>MIN(IF(deszcz3[[#This Row],[opady ]] = 0, deszcz3[[#This Row],[Stan zbiornika po podlaniu]]*0.99, deszcz3[[#This Row],[Stan zbiornika po podlaniu]]*1.03), $M$2)</f>
        <v>1842140.4233292721</v>
      </c>
      <c r="H53">
        <f>IF(deszcz3[[#This Row],[Dzień]] = 6, MIN(deszcz3[[#This Row],[Stan po pogodzie]]+$N$2, $M$2), deszcz3[[#This Row],[Stan po pogodzie]])</f>
        <v>2342140.4233292723</v>
      </c>
      <c r="I53">
        <f>deszcz3[[#This Row],[Dolanie]]</f>
        <v>2342140.4233292723</v>
      </c>
      <c r="J53">
        <f>WEEKDAY(deszcz3[[#This Row],[data]],2)</f>
        <v>6</v>
      </c>
      <c r="K53" s="2">
        <f>+IF(deszcz3[[#This Row],[Kolumna1]]&gt;$M$2, 1, 0)</f>
        <v>0</v>
      </c>
    </row>
    <row r="54" spans="1:11" x14ac:dyDescent="0.45">
      <c r="A54" s="1">
        <v>41812</v>
      </c>
      <c r="B54">
        <v>0</v>
      </c>
      <c r="C54">
        <f t="shared" si="0"/>
        <v>2342140.4233292723</v>
      </c>
      <c r="D54">
        <f>IF(deszcz3[[#This Row],[opady ]] = 0, $N$5, 0)</f>
        <v>100000</v>
      </c>
      <c r="E54">
        <f>deszcz3[[#This Row],[Stan zbiornika przed]]-deszcz3[[#This Row],[Podlanie]]</f>
        <v>2242140.4233292723</v>
      </c>
      <c r="F54">
        <f>IF(deszcz3[[#This Row],[opady ]] = 0, deszcz3[[#This Row],[Stan zbiornika po podlaniu]]*0.99, deszcz3[[#This Row],[Stan zbiornika po podlaniu]]*1.03)</f>
        <v>2219719.0190959796</v>
      </c>
      <c r="G54">
        <f>MIN(IF(deszcz3[[#This Row],[opady ]] = 0, deszcz3[[#This Row],[Stan zbiornika po podlaniu]]*0.99, deszcz3[[#This Row],[Stan zbiornika po podlaniu]]*1.03), $M$2)</f>
        <v>2219719.0190959796</v>
      </c>
      <c r="H54">
        <f>IF(deszcz3[[#This Row],[Dzień]] = 6, MIN(deszcz3[[#This Row],[Stan po pogodzie]]+$N$2, $M$2), deszcz3[[#This Row],[Stan po pogodzie]])</f>
        <v>2219719.0190959796</v>
      </c>
      <c r="I54">
        <f>deszcz3[[#This Row],[Dolanie]]</f>
        <v>2219719.0190959796</v>
      </c>
      <c r="J54">
        <f>WEEKDAY(deszcz3[[#This Row],[data]],2)</f>
        <v>7</v>
      </c>
      <c r="K54" s="2">
        <f>+IF(deszcz3[[#This Row],[Kolumna1]]&gt;$M$2, 1, 0)</f>
        <v>0</v>
      </c>
    </row>
    <row r="55" spans="1:11" x14ac:dyDescent="0.45">
      <c r="A55" s="1">
        <v>41813</v>
      </c>
      <c r="B55">
        <v>0</v>
      </c>
      <c r="C55">
        <f t="shared" si="0"/>
        <v>2219719.0190959796</v>
      </c>
      <c r="D55">
        <f>IF(deszcz3[[#This Row],[opady ]] = 0, $N$5, 0)</f>
        <v>100000</v>
      </c>
      <c r="E55">
        <f>deszcz3[[#This Row],[Stan zbiornika przed]]-deszcz3[[#This Row],[Podlanie]]</f>
        <v>2119719.0190959796</v>
      </c>
      <c r="F55">
        <f>IF(deszcz3[[#This Row],[opady ]] = 0, deszcz3[[#This Row],[Stan zbiornika po podlaniu]]*0.99, deszcz3[[#This Row],[Stan zbiornika po podlaniu]]*1.03)</f>
        <v>2098521.8289050199</v>
      </c>
      <c r="G55">
        <f>MIN(IF(deszcz3[[#This Row],[opady ]] = 0, deszcz3[[#This Row],[Stan zbiornika po podlaniu]]*0.99, deszcz3[[#This Row],[Stan zbiornika po podlaniu]]*1.03), $M$2)</f>
        <v>2098521.8289050199</v>
      </c>
      <c r="H55">
        <f>IF(deszcz3[[#This Row],[Dzień]] = 6, MIN(deszcz3[[#This Row],[Stan po pogodzie]]+$N$2, $M$2), deszcz3[[#This Row],[Stan po pogodzie]])</f>
        <v>2098521.8289050199</v>
      </c>
      <c r="I55">
        <f>deszcz3[[#This Row],[Dolanie]]</f>
        <v>2098521.8289050199</v>
      </c>
      <c r="J55">
        <f>WEEKDAY(deszcz3[[#This Row],[data]],2)</f>
        <v>1</v>
      </c>
      <c r="K55" s="2">
        <f>+IF(deszcz3[[#This Row],[Kolumna1]]&gt;$M$2, 1, 0)</f>
        <v>0</v>
      </c>
    </row>
    <row r="56" spans="1:11" x14ac:dyDescent="0.45">
      <c r="A56" s="1">
        <v>41814</v>
      </c>
      <c r="B56">
        <v>0</v>
      </c>
      <c r="C56">
        <f t="shared" si="0"/>
        <v>2098521.8289050199</v>
      </c>
      <c r="D56">
        <f>IF(deszcz3[[#This Row],[opady ]] = 0, $N$5, 0)</f>
        <v>100000</v>
      </c>
      <c r="E56">
        <f>deszcz3[[#This Row],[Stan zbiornika przed]]-deszcz3[[#This Row],[Podlanie]]</f>
        <v>1998521.8289050199</v>
      </c>
      <c r="F56">
        <f>IF(deszcz3[[#This Row],[opady ]] = 0, deszcz3[[#This Row],[Stan zbiornika po podlaniu]]*0.99, deszcz3[[#This Row],[Stan zbiornika po podlaniu]]*1.03)</f>
        <v>1978536.6106159696</v>
      </c>
      <c r="G56">
        <f>MIN(IF(deszcz3[[#This Row],[opady ]] = 0, deszcz3[[#This Row],[Stan zbiornika po podlaniu]]*0.99, deszcz3[[#This Row],[Stan zbiornika po podlaniu]]*1.03), $M$2)</f>
        <v>1978536.6106159696</v>
      </c>
      <c r="H56">
        <f>IF(deszcz3[[#This Row],[Dzień]] = 6, MIN(deszcz3[[#This Row],[Stan po pogodzie]]+$N$2, $M$2), deszcz3[[#This Row],[Stan po pogodzie]])</f>
        <v>1978536.6106159696</v>
      </c>
      <c r="I56">
        <f>deszcz3[[#This Row],[Dolanie]]</f>
        <v>1978536.6106159696</v>
      </c>
      <c r="J56">
        <f>WEEKDAY(deszcz3[[#This Row],[data]],2)</f>
        <v>2</v>
      </c>
      <c r="K56" s="2">
        <f>+IF(deszcz3[[#This Row],[Kolumna1]]&gt;$M$2, 1, 0)</f>
        <v>0</v>
      </c>
    </row>
    <row r="57" spans="1:11" x14ac:dyDescent="0.45">
      <c r="A57" s="1">
        <v>41815</v>
      </c>
      <c r="B57">
        <v>0</v>
      </c>
      <c r="C57">
        <f t="shared" si="0"/>
        <v>1978536.6106159696</v>
      </c>
      <c r="D57">
        <f>IF(deszcz3[[#This Row],[opady ]] = 0, $N$5, 0)</f>
        <v>100000</v>
      </c>
      <c r="E57">
        <f>deszcz3[[#This Row],[Stan zbiornika przed]]-deszcz3[[#This Row],[Podlanie]]</f>
        <v>1878536.6106159696</v>
      </c>
      <c r="F57">
        <f>IF(deszcz3[[#This Row],[opady ]] = 0, deszcz3[[#This Row],[Stan zbiornika po podlaniu]]*0.99, deszcz3[[#This Row],[Stan zbiornika po podlaniu]]*1.03)</f>
        <v>1859751.2445098099</v>
      </c>
      <c r="G57">
        <f>MIN(IF(deszcz3[[#This Row],[opady ]] = 0, deszcz3[[#This Row],[Stan zbiornika po podlaniu]]*0.99, deszcz3[[#This Row],[Stan zbiornika po podlaniu]]*1.03), $M$2)</f>
        <v>1859751.2445098099</v>
      </c>
      <c r="H57">
        <f>IF(deszcz3[[#This Row],[Dzień]] = 6, MIN(deszcz3[[#This Row],[Stan po pogodzie]]+$N$2, $M$2), deszcz3[[#This Row],[Stan po pogodzie]])</f>
        <v>1859751.2445098099</v>
      </c>
      <c r="I57">
        <f>deszcz3[[#This Row],[Dolanie]]</f>
        <v>1859751.2445098099</v>
      </c>
      <c r="J57">
        <f>WEEKDAY(deszcz3[[#This Row],[data]],2)</f>
        <v>3</v>
      </c>
      <c r="K57" s="2">
        <f>+IF(deszcz3[[#This Row],[Kolumna1]]&gt;$M$2, 1, 0)</f>
        <v>0</v>
      </c>
    </row>
    <row r="58" spans="1:11" x14ac:dyDescent="0.45">
      <c r="A58" s="1">
        <v>41816</v>
      </c>
      <c r="B58">
        <v>1</v>
      </c>
      <c r="C58">
        <f t="shared" si="0"/>
        <v>1859751.2445098099</v>
      </c>
      <c r="D58">
        <f>IF(deszcz3[[#This Row],[opady ]] = 0, $N$5, 0)</f>
        <v>0</v>
      </c>
      <c r="E58">
        <f>deszcz3[[#This Row],[Stan zbiornika przed]]-deszcz3[[#This Row],[Podlanie]]</f>
        <v>1859751.2445098099</v>
      </c>
      <c r="F58">
        <f>IF(deszcz3[[#This Row],[opady ]] = 0, deszcz3[[#This Row],[Stan zbiornika po podlaniu]]*0.99, deszcz3[[#This Row],[Stan zbiornika po podlaniu]]*1.03)</f>
        <v>1915543.7818451042</v>
      </c>
      <c r="G58">
        <f>MIN(IF(deszcz3[[#This Row],[opady ]] = 0, deszcz3[[#This Row],[Stan zbiornika po podlaniu]]*0.99, deszcz3[[#This Row],[Stan zbiornika po podlaniu]]*1.03), $M$2)</f>
        <v>1915543.7818451042</v>
      </c>
      <c r="H58">
        <f>IF(deszcz3[[#This Row],[Dzień]] = 6, MIN(deszcz3[[#This Row],[Stan po pogodzie]]+$N$2, $M$2), deszcz3[[#This Row],[Stan po pogodzie]])</f>
        <v>1915543.7818451042</v>
      </c>
      <c r="I58">
        <f>deszcz3[[#This Row],[Dolanie]]</f>
        <v>1915543.7818451042</v>
      </c>
      <c r="J58">
        <f>WEEKDAY(deszcz3[[#This Row],[data]],2)</f>
        <v>4</v>
      </c>
      <c r="K58" s="2">
        <f>+IF(deszcz3[[#This Row],[Kolumna1]]&gt;$M$2, 1, 0)</f>
        <v>0</v>
      </c>
    </row>
    <row r="59" spans="1:11" x14ac:dyDescent="0.45">
      <c r="A59" s="1">
        <v>41817</v>
      </c>
      <c r="B59">
        <v>0</v>
      </c>
      <c r="C59">
        <f t="shared" si="0"/>
        <v>1915543.7818451042</v>
      </c>
      <c r="D59">
        <f>IF(deszcz3[[#This Row],[opady ]] = 0, $N$5, 0)</f>
        <v>100000</v>
      </c>
      <c r="E59">
        <f>deszcz3[[#This Row],[Stan zbiornika przed]]-deszcz3[[#This Row],[Podlanie]]</f>
        <v>1815543.7818451042</v>
      </c>
      <c r="F59">
        <f>IF(deszcz3[[#This Row],[opady ]] = 0, deszcz3[[#This Row],[Stan zbiornika po podlaniu]]*0.99, deszcz3[[#This Row],[Stan zbiornika po podlaniu]]*1.03)</f>
        <v>1797388.3440266531</v>
      </c>
      <c r="G59">
        <f>MIN(IF(deszcz3[[#This Row],[opady ]] = 0, deszcz3[[#This Row],[Stan zbiornika po podlaniu]]*0.99, deszcz3[[#This Row],[Stan zbiornika po podlaniu]]*1.03), $M$2)</f>
        <v>1797388.3440266531</v>
      </c>
      <c r="H59">
        <f>IF(deszcz3[[#This Row],[Dzień]] = 6, MIN(deszcz3[[#This Row],[Stan po pogodzie]]+$N$2, $M$2), deszcz3[[#This Row],[Stan po pogodzie]])</f>
        <v>1797388.3440266531</v>
      </c>
      <c r="I59">
        <f>deszcz3[[#This Row],[Dolanie]]</f>
        <v>1797388.3440266531</v>
      </c>
      <c r="J59">
        <f>WEEKDAY(deszcz3[[#This Row],[data]],2)</f>
        <v>5</v>
      </c>
      <c r="K59" s="2">
        <f>+IF(deszcz3[[#This Row],[Kolumna1]]&gt;$M$2, 1, 0)</f>
        <v>0</v>
      </c>
    </row>
    <row r="60" spans="1:11" x14ac:dyDescent="0.45">
      <c r="A60" s="1">
        <v>41818</v>
      </c>
      <c r="B60">
        <v>1</v>
      </c>
      <c r="C60">
        <f t="shared" si="0"/>
        <v>1797388.3440266531</v>
      </c>
      <c r="D60">
        <f>IF(deszcz3[[#This Row],[opady ]] = 0, $N$5, 0)</f>
        <v>0</v>
      </c>
      <c r="E60">
        <f>deszcz3[[#This Row],[Stan zbiornika przed]]-deszcz3[[#This Row],[Podlanie]]</f>
        <v>1797388.3440266531</v>
      </c>
      <c r="F60">
        <f>IF(deszcz3[[#This Row],[opady ]] = 0, deszcz3[[#This Row],[Stan zbiornika po podlaniu]]*0.99, deszcz3[[#This Row],[Stan zbiornika po podlaniu]]*1.03)</f>
        <v>1851309.9943474527</v>
      </c>
      <c r="G60">
        <f>MIN(IF(deszcz3[[#This Row],[opady ]] = 0, deszcz3[[#This Row],[Stan zbiornika po podlaniu]]*0.99, deszcz3[[#This Row],[Stan zbiornika po podlaniu]]*1.03), $M$2)</f>
        <v>1851309.9943474527</v>
      </c>
      <c r="H60">
        <f>IF(deszcz3[[#This Row],[Dzień]] = 6, MIN(deszcz3[[#This Row],[Stan po pogodzie]]+$N$2, $M$2), deszcz3[[#This Row],[Stan po pogodzie]])</f>
        <v>2351309.9943474527</v>
      </c>
      <c r="I60">
        <f>deszcz3[[#This Row],[Dolanie]]</f>
        <v>2351309.9943474527</v>
      </c>
      <c r="J60">
        <f>WEEKDAY(deszcz3[[#This Row],[data]],2)</f>
        <v>6</v>
      </c>
      <c r="K60" s="2">
        <f>+IF(deszcz3[[#This Row],[Kolumna1]]&gt;$M$2, 1, 0)</f>
        <v>0</v>
      </c>
    </row>
    <row r="61" spans="1:11" x14ac:dyDescent="0.45">
      <c r="A61" s="1">
        <v>41819</v>
      </c>
      <c r="B61">
        <v>0</v>
      </c>
      <c r="C61">
        <f t="shared" si="0"/>
        <v>2351309.9943474527</v>
      </c>
      <c r="D61">
        <f>IF(deszcz3[[#This Row],[opady ]] = 0, $N$5, 0)</f>
        <v>100000</v>
      </c>
      <c r="E61">
        <f>deszcz3[[#This Row],[Stan zbiornika przed]]-deszcz3[[#This Row],[Podlanie]]</f>
        <v>2251309.9943474527</v>
      </c>
      <c r="F61">
        <f>IF(deszcz3[[#This Row],[opady ]] = 0, deszcz3[[#This Row],[Stan zbiornika po podlaniu]]*0.99, deszcz3[[#This Row],[Stan zbiornika po podlaniu]]*1.03)</f>
        <v>2228796.8944039783</v>
      </c>
      <c r="G61">
        <f>MIN(IF(deszcz3[[#This Row],[opady ]] = 0, deszcz3[[#This Row],[Stan zbiornika po podlaniu]]*0.99, deszcz3[[#This Row],[Stan zbiornika po podlaniu]]*1.03), $M$2)</f>
        <v>2228796.8944039783</v>
      </c>
      <c r="H61">
        <f>IF(deszcz3[[#This Row],[Dzień]] = 6, MIN(deszcz3[[#This Row],[Stan po pogodzie]]+$N$2, $M$2), deszcz3[[#This Row],[Stan po pogodzie]])</f>
        <v>2228796.8944039783</v>
      </c>
      <c r="I61">
        <f>deszcz3[[#This Row],[Dolanie]]</f>
        <v>2228796.8944039783</v>
      </c>
      <c r="J61">
        <f>WEEKDAY(deszcz3[[#This Row],[data]],2)</f>
        <v>7</v>
      </c>
      <c r="K61" s="2">
        <f>+IF(deszcz3[[#This Row],[Kolumna1]]&gt;$M$2, 1, 0)</f>
        <v>0</v>
      </c>
    </row>
    <row r="62" spans="1:11" x14ac:dyDescent="0.45">
      <c r="A62" s="1">
        <v>41820</v>
      </c>
      <c r="B62">
        <v>1</v>
      </c>
      <c r="C62">
        <f t="shared" si="0"/>
        <v>2228796.8944039783</v>
      </c>
      <c r="D62">
        <f>IF(deszcz3[[#This Row],[opady ]] = 0, $N$5, 0)</f>
        <v>0</v>
      </c>
      <c r="E62">
        <f>deszcz3[[#This Row],[Stan zbiornika przed]]-deszcz3[[#This Row],[Podlanie]]</f>
        <v>2228796.8944039783</v>
      </c>
      <c r="F62">
        <f>IF(deszcz3[[#This Row],[opady ]] = 0, deszcz3[[#This Row],[Stan zbiornika po podlaniu]]*0.99, deszcz3[[#This Row],[Stan zbiornika po podlaniu]]*1.03)</f>
        <v>2295660.8012360977</v>
      </c>
      <c r="G62">
        <f>MIN(IF(deszcz3[[#This Row],[opady ]] = 0, deszcz3[[#This Row],[Stan zbiornika po podlaniu]]*0.99, deszcz3[[#This Row],[Stan zbiornika po podlaniu]]*1.03), $M$2)</f>
        <v>2295660.8012360977</v>
      </c>
      <c r="H62">
        <f>IF(deszcz3[[#This Row],[Dzień]] = 6, MIN(deszcz3[[#This Row],[Stan po pogodzie]]+$N$2, $M$2), deszcz3[[#This Row],[Stan po pogodzie]])</f>
        <v>2295660.8012360977</v>
      </c>
      <c r="I62">
        <f>deszcz3[[#This Row],[Dolanie]]</f>
        <v>2295660.8012360977</v>
      </c>
      <c r="J62">
        <f>WEEKDAY(deszcz3[[#This Row],[data]],2)</f>
        <v>1</v>
      </c>
      <c r="K62" s="2">
        <f>+IF(deszcz3[[#This Row],[Kolumna1]]&gt;$M$2, 1, 0)</f>
        <v>0</v>
      </c>
    </row>
    <row r="63" spans="1:11" x14ac:dyDescent="0.45">
      <c r="A63" s="1">
        <v>41821</v>
      </c>
      <c r="B63">
        <v>0</v>
      </c>
      <c r="C63">
        <f t="shared" si="0"/>
        <v>2295660.8012360977</v>
      </c>
      <c r="D63">
        <f>IF(deszcz3[[#This Row],[opady ]] = 0, $N$5, 0)</f>
        <v>100000</v>
      </c>
      <c r="E63">
        <f>deszcz3[[#This Row],[Stan zbiornika przed]]-deszcz3[[#This Row],[Podlanie]]</f>
        <v>2195660.8012360977</v>
      </c>
      <c r="F63">
        <f>IF(deszcz3[[#This Row],[opady ]] = 0, deszcz3[[#This Row],[Stan zbiornika po podlaniu]]*0.99, deszcz3[[#This Row],[Stan zbiornika po podlaniu]]*1.03)</f>
        <v>2173704.1932237367</v>
      </c>
      <c r="G63">
        <f>MIN(IF(deszcz3[[#This Row],[opady ]] = 0, deszcz3[[#This Row],[Stan zbiornika po podlaniu]]*0.99, deszcz3[[#This Row],[Stan zbiornika po podlaniu]]*1.03), $M$2)</f>
        <v>2173704.1932237367</v>
      </c>
      <c r="H63">
        <f>IF(deszcz3[[#This Row],[Dzień]] = 6, MIN(deszcz3[[#This Row],[Stan po pogodzie]]+$N$2, $M$2), deszcz3[[#This Row],[Stan po pogodzie]])</f>
        <v>2173704.1932237367</v>
      </c>
      <c r="I63">
        <f>deszcz3[[#This Row],[Dolanie]]</f>
        <v>2173704.1932237367</v>
      </c>
      <c r="J63">
        <f>WEEKDAY(deszcz3[[#This Row],[data]],2)</f>
        <v>2</v>
      </c>
      <c r="K63" s="2">
        <f>+IF(deszcz3[[#This Row],[Kolumna1]]&gt;$M$2, 1, 0)</f>
        <v>0</v>
      </c>
    </row>
    <row r="64" spans="1:11" x14ac:dyDescent="0.45">
      <c r="A64" s="1">
        <v>41822</v>
      </c>
      <c r="B64">
        <v>0</v>
      </c>
      <c r="C64">
        <f t="shared" si="0"/>
        <v>2173704.1932237367</v>
      </c>
      <c r="D64">
        <f>IF(deszcz3[[#This Row],[opady ]] = 0, $N$5, 0)</f>
        <v>100000</v>
      </c>
      <c r="E64">
        <f>deszcz3[[#This Row],[Stan zbiornika przed]]-deszcz3[[#This Row],[Podlanie]]</f>
        <v>2073704.1932237367</v>
      </c>
      <c r="F64">
        <f>IF(deszcz3[[#This Row],[opady ]] = 0, deszcz3[[#This Row],[Stan zbiornika po podlaniu]]*0.99, deszcz3[[#This Row],[Stan zbiornika po podlaniu]]*1.03)</f>
        <v>2052967.1512914994</v>
      </c>
      <c r="G64">
        <f>MIN(IF(deszcz3[[#This Row],[opady ]] = 0, deszcz3[[#This Row],[Stan zbiornika po podlaniu]]*0.99, deszcz3[[#This Row],[Stan zbiornika po podlaniu]]*1.03), $M$2)</f>
        <v>2052967.1512914994</v>
      </c>
      <c r="H64">
        <f>IF(deszcz3[[#This Row],[Dzień]] = 6, MIN(deszcz3[[#This Row],[Stan po pogodzie]]+$N$2, $M$2), deszcz3[[#This Row],[Stan po pogodzie]])</f>
        <v>2052967.1512914994</v>
      </c>
      <c r="I64">
        <f>deszcz3[[#This Row],[Dolanie]]</f>
        <v>2052967.1512914994</v>
      </c>
      <c r="J64">
        <f>WEEKDAY(deszcz3[[#This Row],[data]],2)</f>
        <v>3</v>
      </c>
      <c r="K64" s="2">
        <f>+IF(deszcz3[[#This Row],[Kolumna1]]&gt;$M$2, 1, 0)</f>
        <v>0</v>
      </c>
    </row>
    <row r="65" spans="1:11" x14ac:dyDescent="0.45">
      <c r="A65" s="1">
        <v>41823</v>
      </c>
      <c r="B65">
        <v>0</v>
      </c>
      <c r="C65">
        <f t="shared" si="0"/>
        <v>2052967.1512914994</v>
      </c>
      <c r="D65">
        <f>IF(deszcz3[[#This Row],[opady ]] = 0, $N$5, 0)</f>
        <v>100000</v>
      </c>
      <c r="E65">
        <f>deszcz3[[#This Row],[Stan zbiornika przed]]-deszcz3[[#This Row],[Podlanie]]</f>
        <v>1952967.1512914994</v>
      </c>
      <c r="F65">
        <f>IF(deszcz3[[#This Row],[opady ]] = 0, deszcz3[[#This Row],[Stan zbiornika po podlaniu]]*0.99, deszcz3[[#This Row],[Stan zbiornika po podlaniu]]*1.03)</f>
        <v>1933437.4797785843</v>
      </c>
      <c r="G65">
        <f>MIN(IF(deszcz3[[#This Row],[opady ]] = 0, deszcz3[[#This Row],[Stan zbiornika po podlaniu]]*0.99, deszcz3[[#This Row],[Stan zbiornika po podlaniu]]*1.03), $M$2)</f>
        <v>1933437.4797785843</v>
      </c>
      <c r="H65">
        <f>IF(deszcz3[[#This Row],[Dzień]] = 6, MIN(deszcz3[[#This Row],[Stan po pogodzie]]+$N$2, $M$2), deszcz3[[#This Row],[Stan po pogodzie]])</f>
        <v>1933437.4797785843</v>
      </c>
      <c r="I65">
        <f>deszcz3[[#This Row],[Dolanie]]</f>
        <v>1933437.4797785843</v>
      </c>
      <c r="J65">
        <f>WEEKDAY(deszcz3[[#This Row],[data]],2)</f>
        <v>4</v>
      </c>
      <c r="K65" s="2">
        <f>+IF(deszcz3[[#This Row],[Kolumna1]]&gt;$M$2, 1, 0)</f>
        <v>0</v>
      </c>
    </row>
    <row r="66" spans="1:11" x14ac:dyDescent="0.45">
      <c r="A66" s="1">
        <v>41824</v>
      </c>
      <c r="B66">
        <v>0</v>
      </c>
      <c r="C66">
        <f t="shared" si="0"/>
        <v>1933437.4797785843</v>
      </c>
      <c r="D66">
        <f>IF(deszcz3[[#This Row],[opady ]] = 0, $N$5, 0)</f>
        <v>100000</v>
      </c>
      <c r="E66">
        <f>deszcz3[[#This Row],[Stan zbiornika przed]]-deszcz3[[#This Row],[Podlanie]]</f>
        <v>1833437.4797785843</v>
      </c>
      <c r="F66">
        <f>IF(deszcz3[[#This Row],[opady ]] = 0, deszcz3[[#This Row],[Stan zbiornika po podlaniu]]*0.99, deszcz3[[#This Row],[Stan zbiornika po podlaniu]]*1.03)</f>
        <v>1815103.1049807984</v>
      </c>
      <c r="G66">
        <f>MIN(IF(deszcz3[[#This Row],[opady ]] = 0, deszcz3[[#This Row],[Stan zbiornika po podlaniu]]*0.99, deszcz3[[#This Row],[Stan zbiornika po podlaniu]]*1.03), $M$2)</f>
        <v>1815103.1049807984</v>
      </c>
      <c r="H66">
        <f>IF(deszcz3[[#This Row],[Dzień]] = 6, MIN(deszcz3[[#This Row],[Stan po pogodzie]]+$N$2, $M$2), deszcz3[[#This Row],[Stan po pogodzie]])</f>
        <v>1815103.1049807984</v>
      </c>
      <c r="I66">
        <f>deszcz3[[#This Row],[Dolanie]]</f>
        <v>1815103.1049807984</v>
      </c>
      <c r="J66">
        <f>WEEKDAY(deszcz3[[#This Row],[data]],2)</f>
        <v>5</v>
      </c>
      <c r="K66" s="2">
        <f>+IF(deszcz3[[#This Row],[Kolumna1]]&gt;$M$2, 1, 0)</f>
        <v>0</v>
      </c>
    </row>
    <row r="67" spans="1:11" x14ac:dyDescent="0.45">
      <c r="A67" s="1">
        <v>41825</v>
      </c>
      <c r="B67">
        <v>0</v>
      </c>
      <c r="C67">
        <f t="shared" ref="C67:C130" si="1">I66</f>
        <v>1815103.1049807984</v>
      </c>
      <c r="D67">
        <f>IF(deszcz3[[#This Row],[opady ]] = 0, $N$5, 0)</f>
        <v>100000</v>
      </c>
      <c r="E67">
        <f>deszcz3[[#This Row],[Stan zbiornika przed]]-deszcz3[[#This Row],[Podlanie]]</f>
        <v>1715103.1049807984</v>
      </c>
      <c r="F67">
        <f>IF(deszcz3[[#This Row],[opady ]] = 0, deszcz3[[#This Row],[Stan zbiornika po podlaniu]]*0.99, deszcz3[[#This Row],[Stan zbiornika po podlaniu]]*1.03)</f>
        <v>1697952.0739309904</v>
      </c>
      <c r="G67">
        <f>MIN(IF(deszcz3[[#This Row],[opady ]] = 0, deszcz3[[#This Row],[Stan zbiornika po podlaniu]]*0.99, deszcz3[[#This Row],[Stan zbiornika po podlaniu]]*1.03), $M$2)</f>
        <v>1697952.0739309904</v>
      </c>
      <c r="H67">
        <f>IF(deszcz3[[#This Row],[Dzień]] = 6, MIN(deszcz3[[#This Row],[Stan po pogodzie]]+$N$2, $M$2), deszcz3[[#This Row],[Stan po pogodzie]])</f>
        <v>2197952.0739309904</v>
      </c>
      <c r="I67">
        <f>deszcz3[[#This Row],[Dolanie]]</f>
        <v>2197952.0739309904</v>
      </c>
      <c r="J67">
        <f>WEEKDAY(deszcz3[[#This Row],[data]],2)</f>
        <v>6</v>
      </c>
      <c r="K67" s="2">
        <f>+IF(deszcz3[[#This Row],[Kolumna1]]&gt;$M$2, 1, 0)</f>
        <v>0</v>
      </c>
    </row>
    <row r="68" spans="1:11" x14ac:dyDescent="0.45">
      <c r="A68" s="1">
        <v>41826</v>
      </c>
      <c r="B68">
        <v>0</v>
      </c>
      <c r="C68">
        <f t="shared" si="1"/>
        <v>2197952.0739309904</v>
      </c>
      <c r="D68">
        <f>IF(deszcz3[[#This Row],[opady ]] = 0, $N$5, 0)</f>
        <v>100000</v>
      </c>
      <c r="E68">
        <f>deszcz3[[#This Row],[Stan zbiornika przed]]-deszcz3[[#This Row],[Podlanie]]</f>
        <v>2097952.0739309904</v>
      </c>
      <c r="F68">
        <f>IF(deszcz3[[#This Row],[opady ]] = 0, deszcz3[[#This Row],[Stan zbiornika po podlaniu]]*0.99, deszcz3[[#This Row],[Stan zbiornika po podlaniu]]*1.03)</f>
        <v>2076972.5531916805</v>
      </c>
      <c r="G68">
        <f>MIN(IF(deszcz3[[#This Row],[opady ]] = 0, deszcz3[[#This Row],[Stan zbiornika po podlaniu]]*0.99, deszcz3[[#This Row],[Stan zbiornika po podlaniu]]*1.03), $M$2)</f>
        <v>2076972.5531916805</v>
      </c>
      <c r="H68">
        <f>IF(deszcz3[[#This Row],[Dzień]] = 6, MIN(deszcz3[[#This Row],[Stan po pogodzie]]+$N$2, $M$2), deszcz3[[#This Row],[Stan po pogodzie]])</f>
        <v>2076972.5531916805</v>
      </c>
      <c r="I68">
        <f>deszcz3[[#This Row],[Dolanie]]</f>
        <v>2076972.5531916805</v>
      </c>
      <c r="J68">
        <f>WEEKDAY(deszcz3[[#This Row],[data]],2)</f>
        <v>7</v>
      </c>
      <c r="K68" s="2">
        <f>+IF(deszcz3[[#This Row],[Kolumna1]]&gt;$M$2, 1, 0)</f>
        <v>0</v>
      </c>
    </row>
    <row r="69" spans="1:11" x14ac:dyDescent="0.45">
      <c r="A69" s="1">
        <v>41827</v>
      </c>
      <c r="B69">
        <v>0</v>
      </c>
      <c r="C69">
        <f t="shared" si="1"/>
        <v>2076972.5531916805</v>
      </c>
      <c r="D69">
        <f>IF(deszcz3[[#This Row],[opady ]] = 0, $N$5, 0)</f>
        <v>100000</v>
      </c>
      <c r="E69">
        <f>deszcz3[[#This Row],[Stan zbiornika przed]]-deszcz3[[#This Row],[Podlanie]]</f>
        <v>1976972.5531916805</v>
      </c>
      <c r="F69">
        <f>IF(deszcz3[[#This Row],[opady ]] = 0, deszcz3[[#This Row],[Stan zbiornika po podlaniu]]*0.99, deszcz3[[#This Row],[Stan zbiornika po podlaniu]]*1.03)</f>
        <v>1957202.8276597636</v>
      </c>
      <c r="G69">
        <f>MIN(IF(deszcz3[[#This Row],[opady ]] = 0, deszcz3[[#This Row],[Stan zbiornika po podlaniu]]*0.99, deszcz3[[#This Row],[Stan zbiornika po podlaniu]]*1.03), $M$2)</f>
        <v>1957202.8276597636</v>
      </c>
      <c r="H69">
        <f>IF(deszcz3[[#This Row],[Dzień]] = 6, MIN(deszcz3[[#This Row],[Stan po pogodzie]]+$N$2, $M$2), deszcz3[[#This Row],[Stan po pogodzie]])</f>
        <v>1957202.8276597636</v>
      </c>
      <c r="I69">
        <f>deszcz3[[#This Row],[Dolanie]]</f>
        <v>1957202.8276597636</v>
      </c>
      <c r="J69">
        <f>WEEKDAY(deszcz3[[#This Row],[data]],2)</f>
        <v>1</v>
      </c>
      <c r="K69" s="2">
        <f>+IF(deszcz3[[#This Row],[Kolumna1]]&gt;$M$2, 1, 0)</f>
        <v>0</v>
      </c>
    </row>
    <row r="70" spans="1:11" x14ac:dyDescent="0.45">
      <c r="A70" s="1">
        <v>41828</v>
      </c>
      <c r="B70">
        <v>1</v>
      </c>
      <c r="C70">
        <f t="shared" si="1"/>
        <v>1957202.8276597636</v>
      </c>
      <c r="D70">
        <f>IF(deszcz3[[#This Row],[opady ]] = 0, $N$5, 0)</f>
        <v>0</v>
      </c>
      <c r="E70">
        <f>deszcz3[[#This Row],[Stan zbiornika przed]]-deszcz3[[#This Row],[Podlanie]]</f>
        <v>1957202.8276597636</v>
      </c>
      <c r="F70">
        <f>IF(deszcz3[[#This Row],[opady ]] = 0, deszcz3[[#This Row],[Stan zbiornika po podlaniu]]*0.99, deszcz3[[#This Row],[Stan zbiornika po podlaniu]]*1.03)</f>
        <v>2015918.9124895565</v>
      </c>
      <c r="G70">
        <f>MIN(IF(deszcz3[[#This Row],[opady ]] = 0, deszcz3[[#This Row],[Stan zbiornika po podlaniu]]*0.99, deszcz3[[#This Row],[Stan zbiornika po podlaniu]]*1.03), $M$2)</f>
        <v>2015918.9124895565</v>
      </c>
      <c r="H70">
        <f>IF(deszcz3[[#This Row],[Dzień]] = 6, MIN(deszcz3[[#This Row],[Stan po pogodzie]]+$N$2, $M$2), deszcz3[[#This Row],[Stan po pogodzie]])</f>
        <v>2015918.9124895565</v>
      </c>
      <c r="I70">
        <f>deszcz3[[#This Row],[Dolanie]]</f>
        <v>2015918.9124895565</v>
      </c>
      <c r="J70">
        <f>WEEKDAY(deszcz3[[#This Row],[data]],2)</f>
        <v>2</v>
      </c>
      <c r="K70" s="2">
        <f>+IF(deszcz3[[#This Row],[Kolumna1]]&gt;$M$2, 1, 0)</f>
        <v>0</v>
      </c>
    </row>
    <row r="71" spans="1:11" x14ac:dyDescent="0.45">
      <c r="A71" s="1">
        <v>41829</v>
      </c>
      <c r="B71">
        <v>1</v>
      </c>
      <c r="C71">
        <f t="shared" si="1"/>
        <v>2015918.9124895565</v>
      </c>
      <c r="D71">
        <f>IF(deszcz3[[#This Row],[opady ]] = 0, $N$5, 0)</f>
        <v>0</v>
      </c>
      <c r="E71">
        <f>deszcz3[[#This Row],[Stan zbiornika przed]]-deszcz3[[#This Row],[Podlanie]]</f>
        <v>2015918.9124895565</v>
      </c>
      <c r="F71">
        <f>IF(deszcz3[[#This Row],[opady ]] = 0, deszcz3[[#This Row],[Stan zbiornika po podlaniu]]*0.99, deszcz3[[#This Row],[Stan zbiornika po podlaniu]]*1.03)</f>
        <v>2076396.4798642432</v>
      </c>
      <c r="G71">
        <f>MIN(IF(deszcz3[[#This Row],[opady ]] = 0, deszcz3[[#This Row],[Stan zbiornika po podlaniu]]*0.99, deszcz3[[#This Row],[Stan zbiornika po podlaniu]]*1.03), $M$2)</f>
        <v>2076396.4798642432</v>
      </c>
      <c r="H71">
        <f>IF(deszcz3[[#This Row],[Dzień]] = 6, MIN(deszcz3[[#This Row],[Stan po pogodzie]]+$N$2, $M$2), deszcz3[[#This Row],[Stan po pogodzie]])</f>
        <v>2076396.4798642432</v>
      </c>
      <c r="I71">
        <f>deszcz3[[#This Row],[Dolanie]]</f>
        <v>2076396.4798642432</v>
      </c>
      <c r="J71">
        <f>WEEKDAY(deszcz3[[#This Row],[data]],2)</f>
        <v>3</v>
      </c>
      <c r="K71" s="2">
        <f>+IF(deszcz3[[#This Row],[Kolumna1]]&gt;$M$2, 1, 0)</f>
        <v>0</v>
      </c>
    </row>
    <row r="72" spans="1:11" x14ac:dyDescent="0.45">
      <c r="A72" s="1">
        <v>41830</v>
      </c>
      <c r="B72">
        <v>1</v>
      </c>
      <c r="C72">
        <f t="shared" si="1"/>
        <v>2076396.4798642432</v>
      </c>
      <c r="D72">
        <f>IF(deszcz3[[#This Row],[opady ]] = 0, $N$5, 0)</f>
        <v>0</v>
      </c>
      <c r="E72">
        <f>deszcz3[[#This Row],[Stan zbiornika przed]]-deszcz3[[#This Row],[Podlanie]]</f>
        <v>2076396.4798642432</v>
      </c>
      <c r="F72">
        <f>IF(deszcz3[[#This Row],[opady ]] = 0, deszcz3[[#This Row],[Stan zbiornika po podlaniu]]*0.99, deszcz3[[#This Row],[Stan zbiornika po podlaniu]]*1.03)</f>
        <v>2138688.3742601704</v>
      </c>
      <c r="G72">
        <f>MIN(IF(deszcz3[[#This Row],[opady ]] = 0, deszcz3[[#This Row],[Stan zbiornika po podlaniu]]*0.99, deszcz3[[#This Row],[Stan zbiornika po podlaniu]]*1.03), $M$2)</f>
        <v>2138688.3742601704</v>
      </c>
      <c r="H72">
        <f>IF(deszcz3[[#This Row],[Dzień]] = 6, MIN(deszcz3[[#This Row],[Stan po pogodzie]]+$N$2, $M$2), deszcz3[[#This Row],[Stan po pogodzie]])</f>
        <v>2138688.3742601704</v>
      </c>
      <c r="I72">
        <f>deszcz3[[#This Row],[Dolanie]]</f>
        <v>2138688.3742601704</v>
      </c>
      <c r="J72">
        <f>WEEKDAY(deszcz3[[#This Row],[data]],2)</f>
        <v>4</v>
      </c>
      <c r="K72" s="2">
        <f>+IF(deszcz3[[#This Row],[Kolumna1]]&gt;$M$2, 1, 0)</f>
        <v>0</v>
      </c>
    </row>
    <row r="73" spans="1:11" x14ac:dyDescent="0.45">
      <c r="A73" s="1">
        <v>41831</v>
      </c>
      <c r="B73">
        <v>1</v>
      </c>
      <c r="C73">
        <f t="shared" si="1"/>
        <v>2138688.3742601704</v>
      </c>
      <c r="D73">
        <f>IF(deszcz3[[#This Row],[opady ]] = 0, $N$5, 0)</f>
        <v>0</v>
      </c>
      <c r="E73">
        <f>deszcz3[[#This Row],[Stan zbiornika przed]]-deszcz3[[#This Row],[Podlanie]]</f>
        <v>2138688.3742601704</v>
      </c>
      <c r="F73">
        <f>IF(deszcz3[[#This Row],[opady ]] = 0, deszcz3[[#This Row],[Stan zbiornika po podlaniu]]*0.99, deszcz3[[#This Row],[Stan zbiornika po podlaniu]]*1.03)</f>
        <v>2202849.0254879757</v>
      </c>
      <c r="G73">
        <f>MIN(IF(deszcz3[[#This Row],[opady ]] = 0, deszcz3[[#This Row],[Stan zbiornika po podlaniu]]*0.99, deszcz3[[#This Row],[Stan zbiornika po podlaniu]]*1.03), $M$2)</f>
        <v>2202849.0254879757</v>
      </c>
      <c r="H73">
        <f>IF(deszcz3[[#This Row],[Dzień]] = 6, MIN(deszcz3[[#This Row],[Stan po pogodzie]]+$N$2, $M$2), deszcz3[[#This Row],[Stan po pogodzie]])</f>
        <v>2202849.0254879757</v>
      </c>
      <c r="I73">
        <f>deszcz3[[#This Row],[Dolanie]]</f>
        <v>2202849.0254879757</v>
      </c>
      <c r="J73">
        <f>WEEKDAY(deszcz3[[#This Row],[data]],2)</f>
        <v>5</v>
      </c>
      <c r="K73" s="2">
        <f>+IF(deszcz3[[#This Row],[Kolumna1]]&gt;$M$2, 1, 0)</f>
        <v>0</v>
      </c>
    </row>
    <row r="74" spans="1:11" x14ac:dyDescent="0.45">
      <c r="A74" s="1">
        <v>41832</v>
      </c>
      <c r="B74">
        <v>1</v>
      </c>
      <c r="C74">
        <f t="shared" si="1"/>
        <v>2202849.0254879757</v>
      </c>
      <c r="D74">
        <f>IF(deszcz3[[#This Row],[opady ]] = 0, $N$5, 0)</f>
        <v>0</v>
      </c>
      <c r="E74">
        <f>deszcz3[[#This Row],[Stan zbiornika przed]]-deszcz3[[#This Row],[Podlanie]]</f>
        <v>2202849.0254879757</v>
      </c>
      <c r="F74">
        <f>IF(deszcz3[[#This Row],[opady ]] = 0, deszcz3[[#This Row],[Stan zbiornika po podlaniu]]*0.99, deszcz3[[#This Row],[Stan zbiornika po podlaniu]]*1.03)</f>
        <v>2268934.496252615</v>
      </c>
      <c r="G74">
        <f>MIN(IF(deszcz3[[#This Row],[opady ]] = 0, deszcz3[[#This Row],[Stan zbiornika po podlaniu]]*0.99, deszcz3[[#This Row],[Stan zbiornika po podlaniu]]*1.03), $M$2)</f>
        <v>2268934.496252615</v>
      </c>
      <c r="H74">
        <f>IF(deszcz3[[#This Row],[Dzień]] = 6, MIN(deszcz3[[#This Row],[Stan po pogodzie]]+$N$2, $M$2), deszcz3[[#This Row],[Stan po pogodzie]])</f>
        <v>2500000</v>
      </c>
      <c r="I74">
        <f>deszcz3[[#This Row],[Dolanie]]</f>
        <v>2500000</v>
      </c>
      <c r="J74">
        <f>WEEKDAY(deszcz3[[#This Row],[data]],2)</f>
        <v>6</v>
      </c>
      <c r="K74" s="2">
        <f>+IF(deszcz3[[#This Row],[Kolumna1]]&gt;$M$2, 1, 0)</f>
        <v>0</v>
      </c>
    </row>
    <row r="75" spans="1:11" x14ac:dyDescent="0.45">
      <c r="A75" s="1">
        <v>41833</v>
      </c>
      <c r="B75">
        <v>0</v>
      </c>
      <c r="C75">
        <f t="shared" si="1"/>
        <v>2500000</v>
      </c>
      <c r="D75">
        <f>IF(deszcz3[[#This Row],[opady ]] = 0, $N$5, 0)</f>
        <v>100000</v>
      </c>
      <c r="E75">
        <f>deszcz3[[#This Row],[Stan zbiornika przed]]-deszcz3[[#This Row],[Podlanie]]</f>
        <v>2400000</v>
      </c>
      <c r="F75">
        <f>IF(deszcz3[[#This Row],[opady ]] = 0, deszcz3[[#This Row],[Stan zbiornika po podlaniu]]*0.99, deszcz3[[#This Row],[Stan zbiornika po podlaniu]]*1.03)</f>
        <v>2376000</v>
      </c>
      <c r="G75">
        <f>MIN(IF(deszcz3[[#This Row],[opady ]] = 0, deszcz3[[#This Row],[Stan zbiornika po podlaniu]]*0.99, deszcz3[[#This Row],[Stan zbiornika po podlaniu]]*1.03), $M$2)</f>
        <v>2376000</v>
      </c>
      <c r="H75">
        <f>IF(deszcz3[[#This Row],[Dzień]] = 6, MIN(deszcz3[[#This Row],[Stan po pogodzie]]+$N$2, $M$2), deszcz3[[#This Row],[Stan po pogodzie]])</f>
        <v>2376000</v>
      </c>
      <c r="I75">
        <f>deszcz3[[#This Row],[Dolanie]]</f>
        <v>2376000</v>
      </c>
      <c r="J75">
        <f>WEEKDAY(deszcz3[[#This Row],[data]],2)</f>
        <v>7</v>
      </c>
      <c r="K75" s="2">
        <f>+IF(deszcz3[[#This Row],[Kolumna1]]&gt;$M$2, 1, 0)</f>
        <v>0</v>
      </c>
    </row>
    <row r="76" spans="1:11" x14ac:dyDescent="0.45">
      <c r="A76" s="1">
        <v>41834</v>
      </c>
      <c r="B76">
        <v>0</v>
      </c>
      <c r="C76">
        <f t="shared" si="1"/>
        <v>2376000</v>
      </c>
      <c r="D76">
        <f>IF(deszcz3[[#This Row],[opady ]] = 0, $N$5, 0)</f>
        <v>100000</v>
      </c>
      <c r="E76">
        <f>deszcz3[[#This Row],[Stan zbiornika przed]]-deszcz3[[#This Row],[Podlanie]]</f>
        <v>2276000</v>
      </c>
      <c r="F76">
        <f>IF(deszcz3[[#This Row],[opady ]] = 0, deszcz3[[#This Row],[Stan zbiornika po podlaniu]]*0.99, deszcz3[[#This Row],[Stan zbiornika po podlaniu]]*1.03)</f>
        <v>2253240</v>
      </c>
      <c r="G76">
        <f>MIN(IF(deszcz3[[#This Row],[opady ]] = 0, deszcz3[[#This Row],[Stan zbiornika po podlaniu]]*0.99, deszcz3[[#This Row],[Stan zbiornika po podlaniu]]*1.03), $M$2)</f>
        <v>2253240</v>
      </c>
      <c r="H76">
        <f>IF(deszcz3[[#This Row],[Dzień]] = 6, MIN(deszcz3[[#This Row],[Stan po pogodzie]]+$N$2, $M$2), deszcz3[[#This Row],[Stan po pogodzie]])</f>
        <v>2253240</v>
      </c>
      <c r="I76">
        <f>deszcz3[[#This Row],[Dolanie]]</f>
        <v>2253240</v>
      </c>
      <c r="J76">
        <f>WEEKDAY(deszcz3[[#This Row],[data]],2)</f>
        <v>1</v>
      </c>
      <c r="K76" s="2">
        <f>+IF(deszcz3[[#This Row],[Kolumna1]]&gt;$M$2, 1, 0)</f>
        <v>0</v>
      </c>
    </row>
    <row r="77" spans="1:11" x14ac:dyDescent="0.45">
      <c r="A77" s="1">
        <v>41835</v>
      </c>
      <c r="B77">
        <v>0</v>
      </c>
      <c r="C77">
        <f t="shared" si="1"/>
        <v>2253240</v>
      </c>
      <c r="D77">
        <f>IF(deszcz3[[#This Row],[opady ]] = 0, $N$5, 0)</f>
        <v>100000</v>
      </c>
      <c r="E77">
        <f>deszcz3[[#This Row],[Stan zbiornika przed]]-deszcz3[[#This Row],[Podlanie]]</f>
        <v>2153240</v>
      </c>
      <c r="F77">
        <f>IF(deszcz3[[#This Row],[opady ]] = 0, deszcz3[[#This Row],[Stan zbiornika po podlaniu]]*0.99, deszcz3[[#This Row],[Stan zbiornika po podlaniu]]*1.03)</f>
        <v>2131707.6</v>
      </c>
      <c r="G77">
        <f>MIN(IF(deszcz3[[#This Row],[opady ]] = 0, deszcz3[[#This Row],[Stan zbiornika po podlaniu]]*0.99, deszcz3[[#This Row],[Stan zbiornika po podlaniu]]*1.03), $M$2)</f>
        <v>2131707.6</v>
      </c>
      <c r="H77">
        <f>IF(deszcz3[[#This Row],[Dzień]] = 6, MIN(deszcz3[[#This Row],[Stan po pogodzie]]+$N$2, $M$2), deszcz3[[#This Row],[Stan po pogodzie]])</f>
        <v>2131707.6</v>
      </c>
      <c r="I77">
        <f>deszcz3[[#This Row],[Dolanie]]</f>
        <v>2131707.6</v>
      </c>
      <c r="J77">
        <f>WEEKDAY(deszcz3[[#This Row],[data]],2)</f>
        <v>2</v>
      </c>
      <c r="K77" s="2">
        <f>+IF(deszcz3[[#This Row],[Kolumna1]]&gt;$M$2, 1, 0)</f>
        <v>0</v>
      </c>
    </row>
    <row r="78" spans="1:11" x14ac:dyDescent="0.45">
      <c r="A78" s="1">
        <v>41836</v>
      </c>
      <c r="B78">
        <v>1</v>
      </c>
      <c r="C78">
        <f t="shared" si="1"/>
        <v>2131707.6</v>
      </c>
      <c r="D78">
        <f>IF(deszcz3[[#This Row],[opady ]] = 0, $N$5, 0)</f>
        <v>0</v>
      </c>
      <c r="E78">
        <f>deszcz3[[#This Row],[Stan zbiornika przed]]-deszcz3[[#This Row],[Podlanie]]</f>
        <v>2131707.6</v>
      </c>
      <c r="F78">
        <f>IF(deszcz3[[#This Row],[opady ]] = 0, deszcz3[[#This Row],[Stan zbiornika po podlaniu]]*0.99, deszcz3[[#This Row],[Stan zbiornika po podlaniu]]*1.03)</f>
        <v>2195658.8280000002</v>
      </c>
      <c r="G78">
        <f>MIN(IF(deszcz3[[#This Row],[opady ]] = 0, deszcz3[[#This Row],[Stan zbiornika po podlaniu]]*0.99, deszcz3[[#This Row],[Stan zbiornika po podlaniu]]*1.03), $M$2)</f>
        <v>2195658.8280000002</v>
      </c>
      <c r="H78">
        <f>IF(deszcz3[[#This Row],[Dzień]] = 6, MIN(deszcz3[[#This Row],[Stan po pogodzie]]+$N$2, $M$2), deszcz3[[#This Row],[Stan po pogodzie]])</f>
        <v>2195658.8280000002</v>
      </c>
      <c r="I78">
        <f>deszcz3[[#This Row],[Dolanie]]</f>
        <v>2195658.8280000002</v>
      </c>
      <c r="J78">
        <f>WEEKDAY(deszcz3[[#This Row],[data]],2)</f>
        <v>3</v>
      </c>
      <c r="K78" s="2">
        <f>+IF(deszcz3[[#This Row],[Kolumna1]]&gt;$M$2, 1, 0)</f>
        <v>0</v>
      </c>
    </row>
    <row r="79" spans="1:11" x14ac:dyDescent="0.45">
      <c r="A79" s="1">
        <v>41837</v>
      </c>
      <c r="B79">
        <v>1</v>
      </c>
      <c r="C79">
        <f t="shared" si="1"/>
        <v>2195658.8280000002</v>
      </c>
      <c r="D79">
        <f>IF(deszcz3[[#This Row],[opady ]] = 0, $N$5, 0)</f>
        <v>0</v>
      </c>
      <c r="E79">
        <f>deszcz3[[#This Row],[Stan zbiornika przed]]-deszcz3[[#This Row],[Podlanie]]</f>
        <v>2195658.8280000002</v>
      </c>
      <c r="F79">
        <f>IF(deszcz3[[#This Row],[opady ]] = 0, deszcz3[[#This Row],[Stan zbiornika po podlaniu]]*0.99, deszcz3[[#This Row],[Stan zbiornika po podlaniu]]*1.03)</f>
        <v>2261528.5928400001</v>
      </c>
      <c r="G79">
        <f>MIN(IF(deszcz3[[#This Row],[opady ]] = 0, deszcz3[[#This Row],[Stan zbiornika po podlaniu]]*0.99, deszcz3[[#This Row],[Stan zbiornika po podlaniu]]*1.03), $M$2)</f>
        <v>2261528.5928400001</v>
      </c>
      <c r="H79">
        <f>IF(deszcz3[[#This Row],[Dzień]] = 6, MIN(deszcz3[[#This Row],[Stan po pogodzie]]+$N$2, $M$2), deszcz3[[#This Row],[Stan po pogodzie]])</f>
        <v>2261528.5928400001</v>
      </c>
      <c r="I79">
        <f>deszcz3[[#This Row],[Dolanie]]</f>
        <v>2261528.5928400001</v>
      </c>
      <c r="J79">
        <f>WEEKDAY(deszcz3[[#This Row],[data]],2)</f>
        <v>4</v>
      </c>
      <c r="K79" s="2">
        <f>+IF(deszcz3[[#This Row],[Kolumna1]]&gt;$M$2, 1, 0)</f>
        <v>0</v>
      </c>
    </row>
    <row r="80" spans="1:11" x14ac:dyDescent="0.45">
      <c r="A80" s="1">
        <v>41838</v>
      </c>
      <c r="B80">
        <v>1</v>
      </c>
      <c r="C80">
        <f t="shared" si="1"/>
        <v>2261528.5928400001</v>
      </c>
      <c r="D80">
        <f>IF(deszcz3[[#This Row],[opady ]] = 0, $N$5, 0)</f>
        <v>0</v>
      </c>
      <c r="E80">
        <f>deszcz3[[#This Row],[Stan zbiornika przed]]-deszcz3[[#This Row],[Podlanie]]</f>
        <v>2261528.5928400001</v>
      </c>
      <c r="F80">
        <f>IF(deszcz3[[#This Row],[opady ]] = 0, deszcz3[[#This Row],[Stan zbiornika po podlaniu]]*0.99, deszcz3[[#This Row],[Stan zbiornika po podlaniu]]*1.03)</f>
        <v>2329374.4506252003</v>
      </c>
      <c r="G80">
        <f>MIN(IF(deszcz3[[#This Row],[opady ]] = 0, deszcz3[[#This Row],[Stan zbiornika po podlaniu]]*0.99, deszcz3[[#This Row],[Stan zbiornika po podlaniu]]*1.03), $M$2)</f>
        <v>2329374.4506252003</v>
      </c>
      <c r="H80">
        <f>IF(deszcz3[[#This Row],[Dzień]] = 6, MIN(deszcz3[[#This Row],[Stan po pogodzie]]+$N$2, $M$2), deszcz3[[#This Row],[Stan po pogodzie]])</f>
        <v>2329374.4506252003</v>
      </c>
      <c r="I80">
        <f>deszcz3[[#This Row],[Dolanie]]</f>
        <v>2329374.4506252003</v>
      </c>
      <c r="J80">
        <f>WEEKDAY(deszcz3[[#This Row],[data]],2)</f>
        <v>5</v>
      </c>
      <c r="K80" s="2">
        <f>+IF(deszcz3[[#This Row],[Kolumna1]]&gt;$M$2, 1, 0)</f>
        <v>0</v>
      </c>
    </row>
    <row r="81" spans="1:11" x14ac:dyDescent="0.45">
      <c r="A81" s="1">
        <v>41839</v>
      </c>
      <c r="B81">
        <v>1</v>
      </c>
      <c r="C81">
        <f t="shared" si="1"/>
        <v>2329374.4506252003</v>
      </c>
      <c r="D81">
        <f>IF(deszcz3[[#This Row],[opady ]] = 0, $N$5, 0)</f>
        <v>0</v>
      </c>
      <c r="E81">
        <f>deszcz3[[#This Row],[Stan zbiornika przed]]-deszcz3[[#This Row],[Podlanie]]</f>
        <v>2329374.4506252003</v>
      </c>
      <c r="F81">
        <f>IF(deszcz3[[#This Row],[opady ]] = 0, deszcz3[[#This Row],[Stan zbiornika po podlaniu]]*0.99, deszcz3[[#This Row],[Stan zbiornika po podlaniu]]*1.03)</f>
        <v>2399255.6841439563</v>
      </c>
      <c r="G81">
        <f>MIN(IF(deszcz3[[#This Row],[opady ]] = 0, deszcz3[[#This Row],[Stan zbiornika po podlaniu]]*0.99, deszcz3[[#This Row],[Stan zbiornika po podlaniu]]*1.03), $M$2)</f>
        <v>2399255.6841439563</v>
      </c>
      <c r="H81">
        <f>IF(deszcz3[[#This Row],[Dzień]] = 6, MIN(deszcz3[[#This Row],[Stan po pogodzie]]+$N$2, $M$2), deszcz3[[#This Row],[Stan po pogodzie]])</f>
        <v>2500000</v>
      </c>
      <c r="I81">
        <f>deszcz3[[#This Row],[Dolanie]]</f>
        <v>2500000</v>
      </c>
      <c r="J81">
        <f>WEEKDAY(deszcz3[[#This Row],[data]],2)</f>
        <v>6</v>
      </c>
      <c r="K81" s="2">
        <f>+IF(deszcz3[[#This Row],[Kolumna1]]&gt;$M$2, 1, 0)</f>
        <v>0</v>
      </c>
    </row>
    <row r="82" spans="1:11" x14ac:dyDescent="0.45">
      <c r="A82" s="1">
        <v>41840</v>
      </c>
      <c r="B82">
        <v>1</v>
      </c>
      <c r="C82">
        <f t="shared" si="1"/>
        <v>2500000</v>
      </c>
      <c r="D82">
        <f>IF(deszcz3[[#This Row],[opady ]] = 0, $N$5, 0)</f>
        <v>0</v>
      </c>
      <c r="E82">
        <f>deszcz3[[#This Row],[Stan zbiornika przed]]-deszcz3[[#This Row],[Podlanie]]</f>
        <v>2500000</v>
      </c>
      <c r="F82">
        <f>IF(deszcz3[[#This Row],[opady ]] = 0, deszcz3[[#This Row],[Stan zbiornika po podlaniu]]*0.99, deszcz3[[#This Row],[Stan zbiornika po podlaniu]]*1.03)</f>
        <v>2575000</v>
      </c>
      <c r="G82">
        <f>MIN(IF(deszcz3[[#This Row],[opady ]] = 0, deszcz3[[#This Row],[Stan zbiornika po podlaniu]]*0.99, deszcz3[[#This Row],[Stan zbiornika po podlaniu]]*1.03), $M$2)</f>
        <v>2500000</v>
      </c>
      <c r="H82">
        <f>IF(deszcz3[[#This Row],[Dzień]] = 6, MIN(deszcz3[[#This Row],[Stan po pogodzie]]+$N$2, $M$2), deszcz3[[#This Row],[Stan po pogodzie]])</f>
        <v>2500000</v>
      </c>
      <c r="I82">
        <f>deszcz3[[#This Row],[Dolanie]]</f>
        <v>2500000</v>
      </c>
      <c r="J82">
        <f>WEEKDAY(deszcz3[[#This Row],[data]],2)</f>
        <v>7</v>
      </c>
      <c r="K82" s="2">
        <f>+IF(deszcz3[[#This Row],[Kolumna1]]&gt;$M$2, 1, 0)</f>
        <v>1</v>
      </c>
    </row>
    <row r="83" spans="1:11" x14ac:dyDescent="0.45">
      <c r="A83" s="1">
        <v>41841</v>
      </c>
      <c r="B83">
        <v>1</v>
      </c>
      <c r="C83">
        <f t="shared" si="1"/>
        <v>2500000</v>
      </c>
      <c r="D83">
        <f>IF(deszcz3[[#This Row],[opady ]] = 0, $N$5, 0)</f>
        <v>0</v>
      </c>
      <c r="E83">
        <f>deszcz3[[#This Row],[Stan zbiornika przed]]-deszcz3[[#This Row],[Podlanie]]</f>
        <v>2500000</v>
      </c>
      <c r="F83">
        <f>IF(deszcz3[[#This Row],[opady ]] = 0, deszcz3[[#This Row],[Stan zbiornika po podlaniu]]*0.99, deszcz3[[#This Row],[Stan zbiornika po podlaniu]]*1.03)</f>
        <v>2575000</v>
      </c>
      <c r="G83">
        <f>MIN(IF(deszcz3[[#This Row],[opady ]] = 0, deszcz3[[#This Row],[Stan zbiornika po podlaniu]]*0.99, deszcz3[[#This Row],[Stan zbiornika po podlaniu]]*1.03), $M$2)</f>
        <v>2500000</v>
      </c>
      <c r="H83">
        <f>IF(deszcz3[[#This Row],[Dzień]] = 6, MIN(deszcz3[[#This Row],[Stan po pogodzie]]+$N$2, $M$2), deszcz3[[#This Row],[Stan po pogodzie]])</f>
        <v>2500000</v>
      </c>
      <c r="I83">
        <f>deszcz3[[#This Row],[Dolanie]]</f>
        <v>2500000</v>
      </c>
      <c r="J83">
        <f>WEEKDAY(deszcz3[[#This Row],[data]],2)</f>
        <v>1</v>
      </c>
      <c r="K83" s="2">
        <f>+IF(deszcz3[[#This Row],[Kolumna1]]&gt;$M$2, 1, 0)</f>
        <v>1</v>
      </c>
    </row>
    <row r="84" spans="1:11" x14ac:dyDescent="0.45">
      <c r="A84" s="1">
        <v>41842</v>
      </c>
      <c r="B84">
        <v>0</v>
      </c>
      <c r="C84">
        <f t="shared" si="1"/>
        <v>2500000</v>
      </c>
      <c r="D84">
        <f>IF(deszcz3[[#This Row],[opady ]] = 0, $N$5, 0)</f>
        <v>100000</v>
      </c>
      <c r="E84">
        <f>deszcz3[[#This Row],[Stan zbiornika przed]]-deszcz3[[#This Row],[Podlanie]]</f>
        <v>2400000</v>
      </c>
      <c r="F84">
        <f>IF(deszcz3[[#This Row],[opady ]] = 0, deszcz3[[#This Row],[Stan zbiornika po podlaniu]]*0.99, deszcz3[[#This Row],[Stan zbiornika po podlaniu]]*1.03)</f>
        <v>2376000</v>
      </c>
      <c r="G84">
        <f>MIN(IF(deszcz3[[#This Row],[opady ]] = 0, deszcz3[[#This Row],[Stan zbiornika po podlaniu]]*0.99, deszcz3[[#This Row],[Stan zbiornika po podlaniu]]*1.03), $M$2)</f>
        <v>2376000</v>
      </c>
      <c r="H84">
        <f>IF(deszcz3[[#This Row],[Dzień]] = 6, MIN(deszcz3[[#This Row],[Stan po pogodzie]]+$N$2, $M$2), deszcz3[[#This Row],[Stan po pogodzie]])</f>
        <v>2376000</v>
      </c>
      <c r="I84">
        <f>deszcz3[[#This Row],[Dolanie]]</f>
        <v>2376000</v>
      </c>
      <c r="J84">
        <f>WEEKDAY(deszcz3[[#This Row],[data]],2)</f>
        <v>2</v>
      </c>
      <c r="K84" s="2">
        <f>+IF(deszcz3[[#This Row],[Kolumna1]]&gt;$M$2, 1, 0)</f>
        <v>0</v>
      </c>
    </row>
    <row r="85" spans="1:11" x14ac:dyDescent="0.45">
      <c r="A85" s="1">
        <v>41843</v>
      </c>
      <c r="B85">
        <v>0</v>
      </c>
      <c r="C85">
        <f t="shared" si="1"/>
        <v>2376000</v>
      </c>
      <c r="D85">
        <f>IF(deszcz3[[#This Row],[opady ]] = 0, $N$5, 0)</f>
        <v>100000</v>
      </c>
      <c r="E85">
        <f>deszcz3[[#This Row],[Stan zbiornika przed]]-deszcz3[[#This Row],[Podlanie]]</f>
        <v>2276000</v>
      </c>
      <c r="F85">
        <f>IF(deszcz3[[#This Row],[opady ]] = 0, deszcz3[[#This Row],[Stan zbiornika po podlaniu]]*0.99, deszcz3[[#This Row],[Stan zbiornika po podlaniu]]*1.03)</f>
        <v>2253240</v>
      </c>
      <c r="G85">
        <f>MIN(IF(deszcz3[[#This Row],[opady ]] = 0, deszcz3[[#This Row],[Stan zbiornika po podlaniu]]*0.99, deszcz3[[#This Row],[Stan zbiornika po podlaniu]]*1.03), $M$2)</f>
        <v>2253240</v>
      </c>
      <c r="H85">
        <f>IF(deszcz3[[#This Row],[Dzień]] = 6, MIN(deszcz3[[#This Row],[Stan po pogodzie]]+$N$2, $M$2), deszcz3[[#This Row],[Stan po pogodzie]])</f>
        <v>2253240</v>
      </c>
      <c r="I85">
        <f>deszcz3[[#This Row],[Dolanie]]</f>
        <v>2253240</v>
      </c>
      <c r="J85">
        <f>WEEKDAY(deszcz3[[#This Row],[data]],2)</f>
        <v>3</v>
      </c>
      <c r="K85" s="2">
        <f>+IF(deszcz3[[#This Row],[Kolumna1]]&gt;$M$2, 1, 0)</f>
        <v>0</v>
      </c>
    </row>
    <row r="86" spans="1:11" x14ac:dyDescent="0.45">
      <c r="A86" s="1">
        <v>41844</v>
      </c>
      <c r="B86">
        <v>0</v>
      </c>
      <c r="C86">
        <f t="shared" si="1"/>
        <v>2253240</v>
      </c>
      <c r="D86">
        <f>IF(deszcz3[[#This Row],[opady ]] = 0, $N$5, 0)</f>
        <v>100000</v>
      </c>
      <c r="E86">
        <f>deszcz3[[#This Row],[Stan zbiornika przed]]-deszcz3[[#This Row],[Podlanie]]</f>
        <v>2153240</v>
      </c>
      <c r="F86">
        <f>IF(deszcz3[[#This Row],[opady ]] = 0, deszcz3[[#This Row],[Stan zbiornika po podlaniu]]*0.99, deszcz3[[#This Row],[Stan zbiornika po podlaniu]]*1.03)</f>
        <v>2131707.6</v>
      </c>
      <c r="G86">
        <f>MIN(IF(deszcz3[[#This Row],[opady ]] = 0, deszcz3[[#This Row],[Stan zbiornika po podlaniu]]*0.99, deszcz3[[#This Row],[Stan zbiornika po podlaniu]]*1.03), $M$2)</f>
        <v>2131707.6</v>
      </c>
      <c r="H86">
        <f>IF(deszcz3[[#This Row],[Dzień]] = 6, MIN(deszcz3[[#This Row],[Stan po pogodzie]]+$N$2, $M$2), deszcz3[[#This Row],[Stan po pogodzie]])</f>
        <v>2131707.6</v>
      </c>
      <c r="I86">
        <f>deszcz3[[#This Row],[Dolanie]]</f>
        <v>2131707.6</v>
      </c>
      <c r="J86">
        <f>WEEKDAY(deszcz3[[#This Row],[data]],2)</f>
        <v>4</v>
      </c>
      <c r="K86" s="2">
        <f>+IF(deszcz3[[#This Row],[Kolumna1]]&gt;$M$2, 1, 0)</f>
        <v>0</v>
      </c>
    </row>
    <row r="87" spans="1:11" x14ac:dyDescent="0.45">
      <c r="A87" s="1">
        <v>41845</v>
      </c>
      <c r="B87">
        <v>0</v>
      </c>
      <c r="C87">
        <f t="shared" si="1"/>
        <v>2131707.6</v>
      </c>
      <c r="D87">
        <f>IF(deszcz3[[#This Row],[opady ]] = 0, $N$5, 0)</f>
        <v>100000</v>
      </c>
      <c r="E87">
        <f>deszcz3[[#This Row],[Stan zbiornika przed]]-deszcz3[[#This Row],[Podlanie]]</f>
        <v>2031707.6</v>
      </c>
      <c r="F87">
        <f>IF(deszcz3[[#This Row],[opady ]] = 0, deszcz3[[#This Row],[Stan zbiornika po podlaniu]]*0.99, deszcz3[[#This Row],[Stan zbiornika po podlaniu]]*1.03)</f>
        <v>2011390.524</v>
      </c>
      <c r="G87">
        <f>MIN(IF(deszcz3[[#This Row],[opady ]] = 0, deszcz3[[#This Row],[Stan zbiornika po podlaniu]]*0.99, deszcz3[[#This Row],[Stan zbiornika po podlaniu]]*1.03), $M$2)</f>
        <v>2011390.524</v>
      </c>
      <c r="H87">
        <f>IF(deszcz3[[#This Row],[Dzień]] = 6, MIN(deszcz3[[#This Row],[Stan po pogodzie]]+$N$2, $M$2), deszcz3[[#This Row],[Stan po pogodzie]])</f>
        <v>2011390.524</v>
      </c>
      <c r="I87">
        <f>deszcz3[[#This Row],[Dolanie]]</f>
        <v>2011390.524</v>
      </c>
      <c r="J87">
        <f>WEEKDAY(deszcz3[[#This Row],[data]],2)</f>
        <v>5</v>
      </c>
      <c r="K87" s="2">
        <f>+IF(deszcz3[[#This Row],[Kolumna1]]&gt;$M$2, 1, 0)</f>
        <v>0</v>
      </c>
    </row>
    <row r="88" spans="1:11" x14ac:dyDescent="0.45">
      <c r="A88" s="1">
        <v>41846</v>
      </c>
      <c r="B88">
        <v>0</v>
      </c>
      <c r="C88">
        <f t="shared" si="1"/>
        <v>2011390.524</v>
      </c>
      <c r="D88">
        <f>IF(deszcz3[[#This Row],[opady ]] = 0, $N$5, 0)</f>
        <v>100000</v>
      </c>
      <c r="E88">
        <f>deszcz3[[#This Row],[Stan zbiornika przed]]-deszcz3[[#This Row],[Podlanie]]</f>
        <v>1911390.524</v>
      </c>
      <c r="F88">
        <f>IF(deszcz3[[#This Row],[opady ]] = 0, deszcz3[[#This Row],[Stan zbiornika po podlaniu]]*0.99, deszcz3[[#This Row],[Stan zbiornika po podlaniu]]*1.03)</f>
        <v>1892276.61876</v>
      </c>
      <c r="G88">
        <f>MIN(IF(deszcz3[[#This Row],[opady ]] = 0, deszcz3[[#This Row],[Stan zbiornika po podlaniu]]*0.99, deszcz3[[#This Row],[Stan zbiornika po podlaniu]]*1.03), $M$2)</f>
        <v>1892276.61876</v>
      </c>
      <c r="H88">
        <f>IF(deszcz3[[#This Row],[Dzień]] = 6, MIN(deszcz3[[#This Row],[Stan po pogodzie]]+$N$2, $M$2), deszcz3[[#This Row],[Stan po pogodzie]])</f>
        <v>2392276.61876</v>
      </c>
      <c r="I88">
        <f>deszcz3[[#This Row],[Dolanie]]</f>
        <v>2392276.61876</v>
      </c>
      <c r="J88">
        <f>WEEKDAY(deszcz3[[#This Row],[data]],2)</f>
        <v>6</v>
      </c>
      <c r="K88" s="2">
        <f>+IF(deszcz3[[#This Row],[Kolumna1]]&gt;$M$2, 1, 0)</f>
        <v>0</v>
      </c>
    </row>
    <row r="89" spans="1:11" x14ac:dyDescent="0.45">
      <c r="A89" s="1">
        <v>41847</v>
      </c>
      <c r="B89">
        <v>0</v>
      </c>
      <c r="C89">
        <f t="shared" si="1"/>
        <v>2392276.61876</v>
      </c>
      <c r="D89">
        <f>IF(deszcz3[[#This Row],[opady ]] = 0, $N$5, 0)</f>
        <v>100000</v>
      </c>
      <c r="E89">
        <f>deszcz3[[#This Row],[Stan zbiornika przed]]-deszcz3[[#This Row],[Podlanie]]</f>
        <v>2292276.61876</v>
      </c>
      <c r="F89">
        <f>IF(deszcz3[[#This Row],[opady ]] = 0, deszcz3[[#This Row],[Stan zbiornika po podlaniu]]*0.99, deszcz3[[#This Row],[Stan zbiornika po podlaniu]]*1.03)</f>
        <v>2269353.8525724001</v>
      </c>
      <c r="G89">
        <f>MIN(IF(deszcz3[[#This Row],[opady ]] = 0, deszcz3[[#This Row],[Stan zbiornika po podlaniu]]*0.99, deszcz3[[#This Row],[Stan zbiornika po podlaniu]]*1.03), $M$2)</f>
        <v>2269353.8525724001</v>
      </c>
      <c r="H89">
        <f>IF(deszcz3[[#This Row],[Dzień]] = 6, MIN(deszcz3[[#This Row],[Stan po pogodzie]]+$N$2, $M$2), deszcz3[[#This Row],[Stan po pogodzie]])</f>
        <v>2269353.8525724001</v>
      </c>
      <c r="I89">
        <f>deszcz3[[#This Row],[Dolanie]]</f>
        <v>2269353.8525724001</v>
      </c>
      <c r="J89">
        <f>WEEKDAY(deszcz3[[#This Row],[data]],2)</f>
        <v>7</v>
      </c>
      <c r="K89" s="2">
        <f>+IF(deszcz3[[#This Row],[Kolumna1]]&gt;$M$2, 1, 0)</f>
        <v>0</v>
      </c>
    </row>
    <row r="90" spans="1:11" x14ac:dyDescent="0.45">
      <c r="A90" s="1">
        <v>41848</v>
      </c>
      <c r="B90">
        <v>1</v>
      </c>
      <c r="C90">
        <f t="shared" si="1"/>
        <v>2269353.8525724001</v>
      </c>
      <c r="D90">
        <f>IF(deszcz3[[#This Row],[opady ]] = 0, $N$5, 0)</f>
        <v>0</v>
      </c>
      <c r="E90">
        <f>deszcz3[[#This Row],[Stan zbiornika przed]]-deszcz3[[#This Row],[Podlanie]]</f>
        <v>2269353.8525724001</v>
      </c>
      <c r="F90">
        <f>IF(deszcz3[[#This Row],[opady ]] = 0, deszcz3[[#This Row],[Stan zbiornika po podlaniu]]*0.99, deszcz3[[#This Row],[Stan zbiornika po podlaniu]]*1.03)</f>
        <v>2337434.4681495721</v>
      </c>
      <c r="G90">
        <f>MIN(IF(deszcz3[[#This Row],[opady ]] = 0, deszcz3[[#This Row],[Stan zbiornika po podlaniu]]*0.99, deszcz3[[#This Row],[Stan zbiornika po podlaniu]]*1.03), $M$2)</f>
        <v>2337434.4681495721</v>
      </c>
      <c r="H90">
        <f>IF(deszcz3[[#This Row],[Dzień]] = 6, MIN(deszcz3[[#This Row],[Stan po pogodzie]]+$N$2, $M$2), deszcz3[[#This Row],[Stan po pogodzie]])</f>
        <v>2337434.4681495721</v>
      </c>
      <c r="I90">
        <f>deszcz3[[#This Row],[Dolanie]]</f>
        <v>2337434.4681495721</v>
      </c>
      <c r="J90">
        <f>WEEKDAY(deszcz3[[#This Row],[data]],2)</f>
        <v>1</v>
      </c>
      <c r="K90" s="2">
        <f>+IF(deszcz3[[#This Row],[Kolumna1]]&gt;$M$2, 1, 0)</f>
        <v>0</v>
      </c>
    </row>
    <row r="91" spans="1:11" x14ac:dyDescent="0.45">
      <c r="A91" s="1">
        <v>41849</v>
      </c>
      <c r="B91">
        <v>1</v>
      </c>
      <c r="C91">
        <f t="shared" si="1"/>
        <v>2337434.4681495721</v>
      </c>
      <c r="D91">
        <f>IF(deszcz3[[#This Row],[opady ]] = 0, $N$5, 0)</f>
        <v>0</v>
      </c>
      <c r="E91">
        <f>deszcz3[[#This Row],[Stan zbiornika przed]]-deszcz3[[#This Row],[Podlanie]]</f>
        <v>2337434.4681495721</v>
      </c>
      <c r="F91">
        <f>IF(deszcz3[[#This Row],[opady ]] = 0, deszcz3[[#This Row],[Stan zbiornika po podlaniu]]*0.99, deszcz3[[#This Row],[Stan zbiornika po podlaniu]]*1.03)</f>
        <v>2407557.5021940595</v>
      </c>
      <c r="G91">
        <f>MIN(IF(deszcz3[[#This Row],[opady ]] = 0, deszcz3[[#This Row],[Stan zbiornika po podlaniu]]*0.99, deszcz3[[#This Row],[Stan zbiornika po podlaniu]]*1.03), $M$2)</f>
        <v>2407557.5021940595</v>
      </c>
      <c r="H91">
        <f>IF(deszcz3[[#This Row],[Dzień]] = 6, MIN(deszcz3[[#This Row],[Stan po pogodzie]]+$N$2, $M$2), deszcz3[[#This Row],[Stan po pogodzie]])</f>
        <v>2407557.5021940595</v>
      </c>
      <c r="I91">
        <f>deszcz3[[#This Row],[Dolanie]]</f>
        <v>2407557.5021940595</v>
      </c>
      <c r="J91">
        <f>WEEKDAY(deszcz3[[#This Row],[data]],2)</f>
        <v>2</v>
      </c>
      <c r="K91" s="2">
        <f>+IF(deszcz3[[#This Row],[Kolumna1]]&gt;$M$2, 1, 0)</f>
        <v>0</v>
      </c>
    </row>
    <row r="92" spans="1:11" x14ac:dyDescent="0.45">
      <c r="A92" s="1">
        <v>41850</v>
      </c>
      <c r="B92">
        <v>0</v>
      </c>
      <c r="C92">
        <f t="shared" si="1"/>
        <v>2407557.5021940595</v>
      </c>
      <c r="D92">
        <f>IF(deszcz3[[#This Row],[opady ]] = 0, $N$5, 0)</f>
        <v>100000</v>
      </c>
      <c r="E92">
        <f>deszcz3[[#This Row],[Stan zbiornika przed]]-deszcz3[[#This Row],[Podlanie]]</f>
        <v>2307557.5021940595</v>
      </c>
      <c r="F92">
        <f>IF(deszcz3[[#This Row],[opady ]] = 0, deszcz3[[#This Row],[Stan zbiornika po podlaniu]]*0.99, deszcz3[[#This Row],[Stan zbiornika po podlaniu]]*1.03)</f>
        <v>2284481.9271721188</v>
      </c>
      <c r="G92">
        <f>MIN(IF(deszcz3[[#This Row],[opady ]] = 0, deszcz3[[#This Row],[Stan zbiornika po podlaniu]]*0.99, deszcz3[[#This Row],[Stan zbiornika po podlaniu]]*1.03), $M$2)</f>
        <v>2284481.9271721188</v>
      </c>
      <c r="H92">
        <f>IF(deszcz3[[#This Row],[Dzień]] = 6, MIN(deszcz3[[#This Row],[Stan po pogodzie]]+$N$2, $M$2), deszcz3[[#This Row],[Stan po pogodzie]])</f>
        <v>2284481.9271721188</v>
      </c>
      <c r="I92">
        <f>deszcz3[[#This Row],[Dolanie]]</f>
        <v>2284481.9271721188</v>
      </c>
      <c r="J92">
        <f>WEEKDAY(deszcz3[[#This Row],[data]],2)</f>
        <v>3</v>
      </c>
      <c r="K92" s="2">
        <f>+IF(deszcz3[[#This Row],[Kolumna1]]&gt;$M$2, 1, 0)</f>
        <v>0</v>
      </c>
    </row>
    <row r="93" spans="1:11" x14ac:dyDescent="0.45">
      <c r="A93" s="1">
        <v>41851</v>
      </c>
      <c r="B93">
        <v>0</v>
      </c>
      <c r="C93">
        <f t="shared" si="1"/>
        <v>2284481.9271721188</v>
      </c>
      <c r="D93">
        <f>IF(deszcz3[[#This Row],[opady ]] = 0, $N$5, 0)</f>
        <v>100000</v>
      </c>
      <c r="E93">
        <f>deszcz3[[#This Row],[Stan zbiornika przed]]-deszcz3[[#This Row],[Podlanie]]</f>
        <v>2184481.9271721188</v>
      </c>
      <c r="F93">
        <f>IF(deszcz3[[#This Row],[opady ]] = 0, deszcz3[[#This Row],[Stan zbiornika po podlaniu]]*0.99, deszcz3[[#This Row],[Stan zbiornika po podlaniu]]*1.03)</f>
        <v>2162637.1079003974</v>
      </c>
      <c r="G93">
        <f>MIN(IF(deszcz3[[#This Row],[opady ]] = 0, deszcz3[[#This Row],[Stan zbiornika po podlaniu]]*0.99, deszcz3[[#This Row],[Stan zbiornika po podlaniu]]*1.03), $M$2)</f>
        <v>2162637.1079003974</v>
      </c>
      <c r="H93">
        <f>IF(deszcz3[[#This Row],[Dzień]] = 6, MIN(deszcz3[[#This Row],[Stan po pogodzie]]+$N$2, $M$2), deszcz3[[#This Row],[Stan po pogodzie]])</f>
        <v>2162637.1079003974</v>
      </c>
      <c r="I93">
        <f>deszcz3[[#This Row],[Dolanie]]</f>
        <v>2162637.1079003974</v>
      </c>
      <c r="J93">
        <f>WEEKDAY(deszcz3[[#This Row],[data]],2)</f>
        <v>4</v>
      </c>
      <c r="K93" s="2">
        <f>+IF(deszcz3[[#This Row],[Kolumna1]]&gt;$M$2, 1, 0)</f>
        <v>0</v>
      </c>
    </row>
    <row r="94" spans="1:11" x14ac:dyDescent="0.45">
      <c r="A94" s="1">
        <v>41852</v>
      </c>
      <c r="B94">
        <v>0</v>
      </c>
      <c r="C94">
        <f t="shared" si="1"/>
        <v>2162637.1079003974</v>
      </c>
      <c r="D94">
        <f>IF(deszcz3[[#This Row],[opady ]] = 0, $N$5, 0)</f>
        <v>100000</v>
      </c>
      <c r="E94">
        <f>deszcz3[[#This Row],[Stan zbiornika przed]]-deszcz3[[#This Row],[Podlanie]]</f>
        <v>2062637.1079003974</v>
      </c>
      <c r="F94">
        <f>IF(deszcz3[[#This Row],[opady ]] = 0, deszcz3[[#This Row],[Stan zbiornika po podlaniu]]*0.99, deszcz3[[#This Row],[Stan zbiornika po podlaniu]]*1.03)</f>
        <v>2042010.7368213935</v>
      </c>
      <c r="G94">
        <f>MIN(IF(deszcz3[[#This Row],[opady ]] = 0, deszcz3[[#This Row],[Stan zbiornika po podlaniu]]*0.99, deszcz3[[#This Row],[Stan zbiornika po podlaniu]]*1.03), $M$2)</f>
        <v>2042010.7368213935</v>
      </c>
      <c r="H94">
        <f>IF(deszcz3[[#This Row],[Dzień]] = 6, MIN(deszcz3[[#This Row],[Stan po pogodzie]]+$N$2, $M$2), deszcz3[[#This Row],[Stan po pogodzie]])</f>
        <v>2042010.7368213935</v>
      </c>
      <c r="I94">
        <f>deszcz3[[#This Row],[Dolanie]]</f>
        <v>2042010.7368213935</v>
      </c>
      <c r="J94">
        <f>WEEKDAY(deszcz3[[#This Row],[data]],2)</f>
        <v>5</v>
      </c>
      <c r="K94" s="2">
        <f>+IF(deszcz3[[#This Row],[Kolumna1]]&gt;$M$2, 1, 0)</f>
        <v>0</v>
      </c>
    </row>
    <row r="95" spans="1:11" x14ac:dyDescent="0.45">
      <c r="A95" s="1">
        <v>41853</v>
      </c>
      <c r="B95">
        <v>0</v>
      </c>
      <c r="C95">
        <f t="shared" si="1"/>
        <v>2042010.7368213935</v>
      </c>
      <c r="D95">
        <f>IF(deszcz3[[#This Row],[opady ]] = 0, $N$5, 0)</f>
        <v>100000</v>
      </c>
      <c r="E95">
        <f>deszcz3[[#This Row],[Stan zbiornika przed]]-deszcz3[[#This Row],[Podlanie]]</f>
        <v>1942010.7368213935</v>
      </c>
      <c r="F95">
        <f>IF(deszcz3[[#This Row],[opady ]] = 0, deszcz3[[#This Row],[Stan zbiornika po podlaniu]]*0.99, deszcz3[[#This Row],[Stan zbiornika po podlaniu]]*1.03)</f>
        <v>1922590.6294531794</v>
      </c>
      <c r="G95">
        <f>MIN(IF(deszcz3[[#This Row],[opady ]] = 0, deszcz3[[#This Row],[Stan zbiornika po podlaniu]]*0.99, deszcz3[[#This Row],[Stan zbiornika po podlaniu]]*1.03), $M$2)</f>
        <v>1922590.6294531794</v>
      </c>
      <c r="H95">
        <f>IF(deszcz3[[#This Row],[Dzień]] = 6, MIN(deszcz3[[#This Row],[Stan po pogodzie]]+$N$2, $M$2), deszcz3[[#This Row],[Stan po pogodzie]])</f>
        <v>2422590.6294531794</v>
      </c>
      <c r="I95">
        <f>deszcz3[[#This Row],[Dolanie]]</f>
        <v>2422590.6294531794</v>
      </c>
      <c r="J95">
        <f>WEEKDAY(deszcz3[[#This Row],[data]],2)</f>
        <v>6</v>
      </c>
      <c r="K95" s="2">
        <f>+IF(deszcz3[[#This Row],[Kolumna1]]&gt;$M$2, 1, 0)</f>
        <v>0</v>
      </c>
    </row>
    <row r="96" spans="1:11" x14ac:dyDescent="0.45">
      <c r="A96" s="1">
        <v>41854</v>
      </c>
      <c r="B96">
        <v>0</v>
      </c>
      <c r="C96">
        <f t="shared" si="1"/>
        <v>2422590.6294531794</v>
      </c>
      <c r="D96">
        <f>IF(deszcz3[[#This Row],[opady ]] = 0, $N$5, 0)</f>
        <v>100000</v>
      </c>
      <c r="E96">
        <f>deszcz3[[#This Row],[Stan zbiornika przed]]-deszcz3[[#This Row],[Podlanie]]</f>
        <v>2322590.6294531794</v>
      </c>
      <c r="F96">
        <f>IF(deszcz3[[#This Row],[opady ]] = 0, deszcz3[[#This Row],[Stan zbiornika po podlaniu]]*0.99, deszcz3[[#This Row],[Stan zbiornika po podlaniu]]*1.03)</f>
        <v>2299364.7231586478</v>
      </c>
      <c r="G96">
        <f>MIN(IF(deszcz3[[#This Row],[opady ]] = 0, deszcz3[[#This Row],[Stan zbiornika po podlaniu]]*0.99, deszcz3[[#This Row],[Stan zbiornika po podlaniu]]*1.03), $M$2)</f>
        <v>2299364.7231586478</v>
      </c>
      <c r="H96">
        <f>IF(deszcz3[[#This Row],[Dzień]] = 6, MIN(deszcz3[[#This Row],[Stan po pogodzie]]+$N$2, $M$2), deszcz3[[#This Row],[Stan po pogodzie]])</f>
        <v>2299364.7231586478</v>
      </c>
      <c r="I96">
        <f>deszcz3[[#This Row],[Dolanie]]</f>
        <v>2299364.7231586478</v>
      </c>
      <c r="J96">
        <f>WEEKDAY(deszcz3[[#This Row],[data]],2)</f>
        <v>7</v>
      </c>
      <c r="K96" s="2">
        <f>+IF(deszcz3[[#This Row],[Kolumna1]]&gt;$M$2, 1, 0)</f>
        <v>0</v>
      </c>
    </row>
    <row r="97" spans="1:11" x14ac:dyDescent="0.45">
      <c r="A97" s="1">
        <v>41855</v>
      </c>
      <c r="B97">
        <v>0</v>
      </c>
      <c r="C97">
        <f t="shared" si="1"/>
        <v>2299364.7231586478</v>
      </c>
      <c r="D97">
        <f>IF(deszcz3[[#This Row],[opady ]] = 0, $N$5, 0)</f>
        <v>100000</v>
      </c>
      <c r="E97">
        <f>deszcz3[[#This Row],[Stan zbiornika przed]]-deszcz3[[#This Row],[Podlanie]]</f>
        <v>2199364.7231586478</v>
      </c>
      <c r="F97">
        <f>IF(deszcz3[[#This Row],[opady ]] = 0, deszcz3[[#This Row],[Stan zbiornika po podlaniu]]*0.99, deszcz3[[#This Row],[Stan zbiornika po podlaniu]]*1.03)</f>
        <v>2177371.0759270615</v>
      </c>
      <c r="G97">
        <f>MIN(IF(deszcz3[[#This Row],[opady ]] = 0, deszcz3[[#This Row],[Stan zbiornika po podlaniu]]*0.99, deszcz3[[#This Row],[Stan zbiornika po podlaniu]]*1.03), $M$2)</f>
        <v>2177371.0759270615</v>
      </c>
      <c r="H97">
        <f>IF(deszcz3[[#This Row],[Dzień]] = 6, MIN(deszcz3[[#This Row],[Stan po pogodzie]]+$N$2, $M$2), deszcz3[[#This Row],[Stan po pogodzie]])</f>
        <v>2177371.0759270615</v>
      </c>
      <c r="I97">
        <f>deszcz3[[#This Row],[Dolanie]]</f>
        <v>2177371.0759270615</v>
      </c>
      <c r="J97">
        <f>WEEKDAY(deszcz3[[#This Row],[data]],2)</f>
        <v>1</v>
      </c>
      <c r="K97" s="2">
        <f>+IF(deszcz3[[#This Row],[Kolumna1]]&gt;$M$2, 1, 0)</f>
        <v>0</v>
      </c>
    </row>
    <row r="98" spans="1:11" x14ac:dyDescent="0.45">
      <c r="A98" s="1">
        <v>41856</v>
      </c>
      <c r="B98">
        <v>1</v>
      </c>
      <c r="C98">
        <f t="shared" si="1"/>
        <v>2177371.0759270615</v>
      </c>
      <c r="D98">
        <f>IF(deszcz3[[#This Row],[opady ]] = 0, $N$5, 0)</f>
        <v>0</v>
      </c>
      <c r="E98">
        <f>deszcz3[[#This Row],[Stan zbiornika przed]]-deszcz3[[#This Row],[Podlanie]]</f>
        <v>2177371.0759270615</v>
      </c>
      <c r="F98">
        <f>IF(deszcz3[[#This Row],[opady ]] = 0, deszcz3[[#This Row],[Stan zbiornika po podlaniu]]*0.99, deszcz3[[#This Row],[Stan zbiornika po podlaniu]]*1.03)</f>
        <v>2242692.2082048734</v>
      </c>
      <c r="G98">
        <f>MIN(IF(deszcz3[[#This Row],[opady ]] = 0, deszcz3[[#This Row],[Stan zbiornika po podlaniu]]*0.99, deszcz3[[#This Row],[Stan zbiornika po podlaniu]]*1.03), $M$2)</f>
        <v>2242692.2082048734</v>
      </c>
      <c r="H98">
        <f>IF(deszcz3[[#This Row],[Dzień]] = 6, MIN(deszcz3[[#This Row],[Stan po pogodzie]]+$N$2, $M$2), deszcz3[[#This Row],[Stan po pogodzie]])</f>
        <v>2242692.2082048734</v>
      </c>
      <c r="I98">
        <f>deszcz3[[#This Row],[Dolanie]]</f>
        <v>2242692.2082048734</v>
      </c>
      <c r="J98">
        <f>WEEKDAY(deszcz3[[#This Row],[data]],2)</f>
        <v>2</v>
      </c>
      <c r="K98" s="2">
        <f>+IF(deszcz3[[#This Row],[Kolumna1]]&gt;$M$2, 1, 0)</f>
        <v>0</v>
      </c>
    </row>
    <row r="99" spans="1:11" x14ac:dyDescent="0.45">
      <c r="A99" s="1">
        <v>41857</v>
      </c>
      <c r="B99">
        <v>0</v>
      </c>
      <c r="C99">
        <f t="shared" si="1"/>
        <v>2242692.2082048734</v>
      </c>
      <c r="D99">
        <f>IF(deszcz3[[#This Row],[opady ]] = 0, $N$5, 0)</f>
        <v>100000</v>
      </c>
      <c r="E99">
        <f>deszcz3[[#This Row],[Stan zbiornika przed]]-deszcz3[[#This Row],[Podlanie]]</f>
        <v>2142692.2082048734</v>
      </c>
      <c r="F99">
        <f>IF(deszcz3[[#This Row],[opady ]] = 0, deszcz3[[#This Row],[Stan zbiornika po podlaniu]]*0.99, deszcz3[[#This Row],[Stan zbiornika po podlaniu]]*1.03)</f>
        <v>2121265.2861228245</v>
      </c>
      <c r="G99">
        <f>MIN(IF(deszcz3[[#This Row],[opady ]] = 0, deszcz3[[#This Row],[Stan zbiornika po podlaniu]]*0.99, deszcz3[[#This Row],[Stan zbiornika po podlaniu]]*1.03), $M$2)</f>
        <v>2121265.2861228245</v>
      </c>
      <c r="H99">
        <f>IF(deszcz3[[#This Row],[Dzień]] = 6, MIN(deszcz3[[#This Row],[Stan po pogodzie]]+$N$2, $M$2), deszcz3[[#This Row],[Stan po pogodzie]])</f>
        <v>2121265.2861228245</v>
      </c>
      <c r="I99">
        <f>deszcz3[[#This Row],[Dolanie]]</f>
        <v>2121265.2861228245</v>
      </c>
      <c r="J99">
        <f>WEEKDAY(deszcz3[[#This Row],[data]],2)</f>
        <v>3</v>
      </c>
      <c r="K99" s="2">
        <f>+IF(deszcz3[[#This Row],[Kolumna1]]&gt;$M$2, 1, 0)</f>
        <v>0</v>
      </c>
    </row>
    <row r="100" spans="1:11" x14ac:dyDescent="0.45">
      <c r="A100" s="1">
        <v>41858</v>
      </c>
      <c r="B100">
        <v>1</v>
      </c>
      <c r="C100">
        <f t="shared" si="1"/>
        <v>2121265.2861228245</v>
      </c>
      <c r="D100">
        <f>IF(deszcz3[[#This Row],[opady ]] = 0, $N$5, 0)</f>
        <v>0</v>
      </c>
      <c r="E100">
        <f>deszcz3[[#This Row],[Stan zbiornika przed]]-deszcz3[[#This Row],[Podlanie]]</f>
        <v>2121265.2861228245</v>
      </c>
      <c r="F100">
        <f>IF(deszcz3[[#This Row],[opady ]] = 0, deszcz3[[#This Row],[Stan zbiornika po podlaniu]]*0.99, deszcz3[[#This Row],[Stan zbiornika po podlaniu]]*1.03)</f>
        <v>2184903.2447065092</v>
      </c>
      <c r="G100">
        <f>MIN(IF(deszcz3[[#This Row],[opady ]] = 0, deszcz3[[#This Row],[Stan zbiornika po podlaniu]]*0.99, deszcz3[[#This Row],[Stan zbiornika po podlaniu]]*1.03), $M$2)</f>
        <v>2184903.2447065092</v>
      </c>
      <c r="H100">
        <f>IF(deszcz3[[#This Row],[Dzień]] = 6, MIN(deszcz3[[#This Row],[Stan po pogodzie]]+$N$2, $M$2), deszcz3[[#This Row],[Stan po pogodzie]])</f>
        <v>2184903.2447065092</v>
      </c>
      <c r="I100">
        <f>deszcz3[[#This Row],[Dolanie]]</f>
        <v>2184903.2447065092</v>
      </c>
      <c r="J100">
        <f>WEEKDAY(deszcz3[[#This Row],[data]],2)</f>
        <v>4</v>
      </c>
      <c r="K100" s="2">
        <f>+IF(deszcz3[[#This Row],[Kolumna1]]&gt;$M$2, 1, 0)</f>
        <v>0</v>
      </c>
    </row>
    <row r="101" spans="1:11" x14ac:dyDescent="0.45">
      <c r="A101" s="1">
        <v>41859</v>
      </c>
      <c r="B101">
        <v>1</v>
      </c>
      <c r="C101">
        <f t="shared" si="1"/>
        <v>2184903.2447065092</v>
      </c>
      <c r="D101">
        <f>IF(deszcz3[[#This Row],[opady ]] = 0, $N$5, 0)</f>
        <v>0</v>
      </c>
      <c r="E101">
        <f>deszcz3[[#This Row],[Stan zbiornika przed]]-deszcz3[[#This Row],[Podlanie]]</f>
        <v>2184903.2447065092</v>
      </c>
      <c r="F101">
        <f>IF(deszcz3[[#This Row],[opady ]] = 0, deszcz3[[#This Row],[Stan zbiornika po podlaniu]]*0.99, deszcz3[[#This Row],[Stan zbiornika po podlaniu]]*1.03)</f>
        <v>2250450.3420477044</v>
      </c>
      <c r="G101">
        <f>MIN(IF(deszcz3[[#This Row],[opady ]] = 0, deszcz3[[#This Row],[Stan zbiornika po podlaniu]]*0.99, deszcz3[[#This Row],[Stan zbiornika po podlaniu]]*1.03), $M$2)</f>
        <v>2250450.3420477044</v>
      </c>
      <c r="H101">
        <f>IF(deszcz3[[#This Row],[Dzień]] = 6, MIN(deszcz3[[#This Row],[Stan po pogodzie]]+$N$2, $M$2), deszcz3[[#This Row],[Stan po pogodzie]])</f>
        <v>2250450.3420477044</v>
      </c>
      <c r="I101">
        <f>deszcz3[[#This Row],[Dolanie]]</f>
        <v>2250450.3420477044</v>
      </c>
      <c r="J101">
        <f>WEEKDAY(deszcz3[[#This Row],[data]],2)</f>
        <v>5</v>
      </c>
      <c r="K101" s="2">
        <f>+IF(deszcz3[[#This Row],[Kolumna1]]&gt;$M$2, 1, 0)</f>
        <v>0</v>
      </c>
    </row>
    <row r="102" spans="1:11" x14ac:dyDescent="0.45">
      <c r="A102" s="1">
        <v>41860</v>
      </c>
      <c r="B102">
        <v>0</v>
      </c>
      <c r="C102">
        <f t="shared" si="1"/>
        <v>2250450.3420477044</v>
      </c>
      <c r="D102">
        <f>IF(deszcz3[[#This Row],[opady ]] = 0, $N$5, 0)</f>
        <v>100000</v>
      </c>
      <c r="E102">
        <f>deszcz3[[#This Row],[Stan zbiornika przed]]-deszcz3[[#This Row],[Podlanie]]</f>
        <v>2150450.3420477044</v>
      </c>
      <c r="F102">
        <f>IF(deszcz3[[#This Row],[opady ]] = 0, deszcz3[[#This Row],[Stan zbiornika po podlaniu]]*0.99, deszcz3[[#This Row],[Stan zbiornika po podlaniu]]*1.03)</f>
        <v>2128945.8386272271</v>
      </c>
      <c r="G102">
        <f>MIN(IF(deszcz3[[#This Row],[opady ]] = 0, deszcz3[[#This Row],[Stan zbiornika po podlaniu]]*0.99, deszcz3[[#This Row],[Stan zbiornika po podlaniu]]*1.03), $M$2)</f>
        <v>2128945.8386272271</v>
      </c>
      <c r="H102">
        <f>IF(deszcz3[[#This Row],[Dzień]] = 6, MIN(deszcz3[[#This Row],[Stan po pogodzie]]+$N$2, $M$2), deszcz3[[#This Row],[Stan po pogodzie]])</f>
        <v>2500000</v>
      </c>
      <c r="I102">
        <f>deszcz3[[#This Row],[Dolanie]]</f>
        <v>2500000</v>
      </c>
      <c r="J102">
        <f>WEEKDAY(deszcz3[[#This Row],[data]],2)</f>
        <v>6</v>
      </c>
      <c r="K102" s="2">
        <f>+IF(deszcz3[[#This Row],[Kolumna1]]&gt;$M$2, 1, 0)</f>
        <v>0</v>
      </c>
    </row>
    <row r="103" spans="1:11" x14ac:dyDescent="0.45">
      <c r="A103" s="1">
        <v>41861</v>
      </c>
      <c r="B103">
        <v>0</v>
      </c>
      <c r="C103">
        <f t="shared" si="1"/>
        <v>2500000</v>
      </c>
      <c r="D103">
        <f>IF(deszcz3[[#This Row],[opady ]] = 0, $N$5, 0)</f>
        <v>100000</v>
      </c>
      <c r="E103">
        <f>deszcz3[[#This Row],[Stan zbiornika przed]]-deszcz3[[#This Row],[Podlanie]]</f>
        <v>2400000</v>
      </c>
      <c r="F103">
        <f>IF(deszcz3[[#This Row],[opady ]] = 0, deszcz3[[#This Row],[Stan zbiornika po podlaniu]]*0.99, deszcz3[[#This Row],[Stan zbiornika po podlaniu]]*1.03)</f>
        <v>2376000</v>
      </c>
      <c r="G103">
        <f>MIN(IF(deszcz3[[#This Row],[opady ]] = 0, deszcz3[[#This Row],[Stan zbiornika po podlaniu]]*0.99, deszcz3[[#This Row],[Stan zbiornika po podlaniu]]*1.03), $M$2)</f>
        <v>2376000</v>
      </c>
      <c r="H103">
        <f>IF(deszcz3[[#This Row],[Dzień]] = 6, MIN(deszcz3[[#This Row],[Stan po pogodzie]]+$N$2, $M$2), deszcz3[[#This Row],[Stan po pogodzie]])</f>
        <v>2376000</v>
      </c>
      <c r="I103">
        <f>deszcz3[[#This Row],[Dolanie]]</f>
        <v>2376000</v>
      </c>
      <c r="J103">
        <f>WEEKDAY(deszcz3[[#This Row],[data]],2)</f>
        <v>7</v>
      </c>
      <c r="K103" s="2">
        <f>+IF(deszcz3[[#This Row],[Kolumna1]]&gt;$M$2, 1, 0)</f>
        <v>0</v>
      </c>
    </row>
    <row r="104" spans="1:11" x14ac:dyDescent="0.45">
      <c r="A104" s="1">
        <v>41862</v>
      </c>
      <c r="B104">
        <v>0</v>
      </c>
      <c r="C104">
        <f t="shared" si="1"/>
        <v>2376000</v>
      </c>
      <c r="D104">
        <f>IF(deszcz3[[#This Row],[opady ]] = 0, $N$5, 0)</f>
        <v>100000</v>
      </c>
      <c r="E104">
        <f>deszcz3[[#This Row],[Stan zbiornika przed]]-deszcz3[[#This Row],[Podlanie]]</f>
        <v>2276000</v>
      </c>
      <c r="F104">
        <f>IF(deszcz3[[#This Row],[opady ]] = 0, deszcz3[[#This Row],[Stan zbiornika po podlaniu]]*0.99, deszcz3[[#This Row],[Stan zbiornika po podlaniu]]*1.03)</f>
        <v>2253240</v>
      </c>
      <c r="G104">
        <f>MIN(IF(deszcz3[[#This Row],[opady ]] = 0, deszcz3[[#This Row],[Stan zbiornika po podlaniu]]*0.99, deszcz3[[#This Row],[Stan zbiornika po podlaniu]]*1.03), $M$2)</f>
        <v>2253240</v>
      </c>
      <c r="H104">
        <f>IF(deszcz3[[#This Row],[Dzień]] = 6, MIN(deszcz3[[#This Row],[Stan po pogodzie]]+$N$2, $M$2), deszcz3[[#This Row],[Stan po pogodzie]])</f>
        <v>2253240</v>
      </c>
      <c r="I104">
        <f>deszcz3[[#This Row],[Dolanie]]</f>
        <v>2253240</v>
      </c>
      <c r="J104">
        <f>WEEKDAY(deszcz3[[#This Row],[data]],2)</f>
        <v>1</v>
      </c>
      <c r="K104" s="2">
        <f>+IF(deszcz3[[#This Row],[Kolumna1]]&gt;$M$2, 1, 0)</f>
        <v>0</v>
      </c>
    </row>
    <row r="105" spans="1:11" x14ac:dyDescent="0.45">
      <c r="A105" s="1">
        <v>41863</v>
      </c>
      <c r="B105">
        <v>0</v>
      </c>
      <c r="C105">
        <f t="shared" si="1"/>
        <v>2253240</v>
      </c>
      <c r="D105">
        <f>IF(deszcz3[[#This Row],[opady ]] = 0, $N$5, 0)</f>
        <v>100000</v>
      </c>
      <c r="E105">
        <f>deszcz3[[#This Row],[Stan zbiornika przed]]-deszcz3[[#This Row],[Podlanie]]</f>
        <v>2153240</v>
      </c>
      <c r="F105">
        <f>IF(deszcz3[[#This Row],[opady ]] = 0, deszcz3[[#This Row],[Stan zbiornika po podlaniu]]*0.99, deszcz3[[#This Row],[Stan zbiornika po podlaniu]]*1.03)</f>
        <v>2131707.6</v>
      </c>
      <c r="G105">
        <f>MIN(IF(deszcz3[[#This Row],[opady ]] = 0, deszcz3[[#This Row],[Stan zbiornika po podlaniu]]*0.99, deszcz3[[#This Row],[Stan zbiornika po podlaniu]]*1.03), $M$2)</f>
        <v>2131707.6</v>
      </c>
      <c r="H105">
        <f>IF(deszcz3[[#This Row],[Dzień]] = 6, MIN(deszcz3[[#This Row],[Stan po pogodzie]]+$N$2, $M$2), deszcz3[[#This Row],[Stan po pogodzie]])</f>
        <v>2131707.6</v>
      </c>
      <c r="I105">
        <f>deszcz3[[#This Row],[Dolanie]]</f>
        <v>2131707.6</v>
      </c>
      <c r="J105">
        <f>WEEKDAY(deszcz3[[#This Row],[data]],2)</f>
        <v>2</v>
      </c>
      <c r="K105" s="2">
        <f>+IF(deszcz3[[#This Row],[Kolumna1]]&gt;$M$2, 1, 0)</f>
        <v>0</v>
      </c>
    </row>
    <row r="106" spans="1:11" x14ac:dyDescent="0.45">
      <c r="A106" s="1">
        <v>41864</v>
      </c>
      <c r="B106">
        <v>1</v>
      </c>
      <c r="C106">
        <f t="shared" si="1"/>
        <v>2131707.6</v>
      </c>
      <c r="D106">
        <f>IF(deszcz3[[#This Row],[opady ]] = 0, $N$5, 0)</f>
        <v>0</v>
      </c>
      <c r="E106">
        <f>deszcz3[[#This Row],[Stan zbiornika przed]]-deszcz3[[#This Row],[Podlanie]]</f>
        <v>2131707.6</v>
      </c>
      <c r="F106">
        <f>IF(deszcz3[[#This Row],[opady ]] = 0, deszcz3[[#This Row],[Stan zbiornika po podlaniu]]*0.99, deszcz3[[#This Row],[Stan zbiornika po podlaniu]]*1.03)</f>
        <v>2195658.8280000002</v>
      </c>
      <c r="G106">
        <f>MIN(IF(deszcz3[[#This Row],[opady ]] = 0, deszcz3[[#This Row],[Stan zbiornika po podlaniu]]*0.99, deszcz3[[#This Row],[Stan zbiornika po podlaniu]]*1.03), $M$2)</f>
        <v>2195658.8280000002</v>
      </c>
      <c r="H106">
        <f>IF(deszcz3[[#This Row],[Dzień]] = 6, MIN(deszcz3[[#This Row],[Stan po pogodzie]]+$N$2, $M$2), deszcz3[[#This Row],[Stan po pogodzie]])</f>
        <v>2195658.8280000002</v>
      </c>
      <c r="I106">
        <f>deszcz3[[#This Row],[Dolanie]]</f>
        <v>2195658.8280000002</v>
      </c>
      <c r="J106">
        <f>WEEKDAY(deszcz3[[#This Row],[data]],2)</f>
        <v>3</v>
      </c>
      <c r="K106" s="2">
        <f>+IF(deszcz3[[#This Row],[Kolumna1]]&gt;$M$2, 1, 0)</f>
        <v>0</v>
      </c>
    </row>
    <row r="107" spans="1:11" x14ac:dyDescent="0.45">
      <c r="A107" s="1">
        <v>41865</v>
      </c>
      <c r="B107">
        <v>0</v>
      </c>
      <c r="C107">
        <f t="shared" si="1"/>
        <v>2195658.8280000002</v>
      </c>
      <c r="D107">
        <f>IF(deszcz3[[#This Row],[opady ]] = 0, $N$5, 0)</f>
        <v>100000</v>
      </c>
      <c r="E107">
        <f>deszcz3[[#This Row],[Stan zbiornika przed]]-deszcz3[[#This Row],[Podlanie]]</f>
        <v>2095658.8280000002</v>
      </c>
      <c r="F107">
        <f>IF(deszcz3[[#This Row],[opady ]] = 0, deszcz3[[#This Row],[Stan zbiornika po podlaniu]]*0.99, deszcz3[[#This Row],[Stan zbiornika po podlaniu]]*1.03)</f>
        <v>2074702.2397200002</v>
      </c>
      <c r="G107">
        <f>MIN(IF(deszcz3[[#This Row],[opady ]] = 0, deszcz3[[#This Row],[Stan zbiornika po podlaniu]]*0.99, deszcz3[[#This Row],[Stan zbiornika po podlaniu]]*1.03), $M$2)</f>
        <v>2074702.2397200002</v>
      </c>
      <c r="H107">
        <f>IF(deszcz3[[#This Row],[Dzień]] = 6, MIN(deszcz3[[#This Row],[Stan po pogodzie]]+$N$2, $M$2), deszcz3[[#This Row],[Stan po pogodzie]])</f>
        <v>2074702.2397200002</v>
      </c>
      <c r="I107">
        <f>deszcz3[[#This Row],[Dolanie]]</f>
        <v>2074702.2397200002</v>
      </c>
      <c r="J107">
        <f>WEEKDAY(deszcz3[[#This Row],[data]],2)</f>
        <v>4</v>
      </c>
      <c r="K107" s="2">
        <f>+IF(deszcz3[[#This Row],[Kolumna1]]&gt;$M$2, 1, 0)</f>
        <v>0</v>
      </c>
    </row>
    <row r="108" spans="1:11" x14ac:dyDescent="0.45">
      <c r="A108" s="1">
        <v>41866</v>
      </c>
      <c r="B108">
        <v>1</v>
      </c>
      <c r="C108">
        <f t="shared" si="1"/>
        <v>2074702.2397200002</v>
      </c>
      <c r="D108">
        <f>IF(deszcz3[[#This Row],[opady ]] = 0, $N$5, 0)</f>
        <v>0</v>
      </c>
      <c r="E108">
        <f>deszcz3[[#This Row],[Stan zbiornika przed]]-deszcz3[[#This Row],[Podlanie]]</f>
        <v>2074702.2397200002</v>
      </c>
      <c r="F108">
        <f>IF(deszcz3[[#This Row],[opady ]] = 0, deszcz3[[#This Row],[Stan zbiornika po podlaniu]]*0.99, deszcz3[[#This Row],[Stan zbiornika po podlaniu]]*1.03)</f>
        <v>2136943.3069116003</v>
      </c>
      <c r="G108">
        <f>MIN(IF(deszcz3[[#This Row],[opady ]] = 0, deszcz3[[#This Row],[Stan zbiornika po podlaniu]]*0.99, deszcz3[[#This Row],[Stan zbiornika po podlaniu]]*1.03), $M$2)</f>
        <v>2136943.3069116003</v>
      </c>
      <c r="H108">
        <f>IF(deszcz3[[#This Row],[Dzień]] = 6, MIN(deszcz3[[#This Row],[Stan po pogodzie]]+$N$2, $M$2), deszcz3[[#This Row],[Stan po pogodzie]])</f>
        <v>2136943.3069116003</v>
      </c>
      <c r="I108">
        <f>deszcz3[[#This Row],[Dolanie]]</f>
        <v>2136943.3069116003</v>
      </c>
      <c r="J108">
        <f>WEEKDAY(deszcz3[[#This Row],[data]],2)</f>
        <v>5</v>
      </c>
      <c r="K108" s="2">
        <f>+IF(deszcz3[[#This Row],[Kolumna1]]&gt;$M$2, 1, 0)</f>
        <v>0</v>
      </c>
    </row>
    <row r="109" spans="1:11" x14ac:dyDescent="0.45">
      <c r="A109" s="1">
        <v>41867</v>
      </c>
      <c r="B109">
        <v>1</v>
      </c>
      <c r="C109">
        <f t="shared" si="1"/>
        <v>2136943.3069116003</v>
      </c>
      <c r="D109">
        <f>IF(deszcz3[[#This Row],[opady ]] = 0, $N$5, 0)</f>
        <v>0</v>
      </c>
      <c r="E109">
        <f>deszcz3[[#This Row],[Stan zbiornika przed]]-deszcz3[[#This Row],[Podlanie]]</f>
        <v>2136943.3069116003</v>
      </c>
      <c r="F109">
        <f>IF(deszcz3[[#This Row],[opady ]] = 0, deszcz3[[#This Row],[Stan zbiornika po podlaniu]]*0.99, deszcz3[[#This Row],[Stan zbiornika po podlaniu]]*1.03)</f>
        <v>2201051.6061189482</v>
      </c>
      <c r="G109">
        <f>MIN(IF(deszcz3[[#This Row],[opady ]] = 0, deszcz3[[#This Row],[Stan zbiornika po podlaniu]]*0.99, deszcz3[[#This Row],[Stan zbiornika po podlaniu]]*1.03), $M$2)</f>
        <v>2201051.6061189482</v>
      </c>
      <c r="H109">
        <f>IF(deszcz3[[#This Row],[Dzień]] = 6, MIN(deszcz3[[#This Row],[Stan po pogodzie]]+$N$2, $M$2), deszcz3[[#This Row],[Stan po pogodzie]])</f>
        <v>2500000</v>
      </c>
      <c r="I109">
        <f>deszcz3[[#This Row],[Dolanie]]</f>
        <v>2500000</v>
      </c>
      <c r="J109">
        <f>WEEKDAY(deszcz3[[#This Row],[data]],2)</f>
        <v>6</v>
      </c>
      <c r="K109" s="2">
        <f>+IF(deszcz3[[#This Row],[Kolumna1]]&gt;$M$2, 1, 0)</f>
        <v>0</v>
      </c>
    </row>
    <row r="110" spans="1:11" x14ac:dyDescent="0.45">
      <c r="A110" s="1">
        <v>41868</v>
      </c>
      <c r="B110">
        <v>1</v>
      </c>
      <c r="C110">
        <f t="shared" si="1"/>
        <v>2500000</v>
      </c>
      <c r="D110">
        <f>IF(deszcz3[[#This Row],[opady ]] = 0, $N$5, 0)</f>
        <v>0</v>
      </c>
      <c r="E110">
        <f>deszcz3[[#This Row],[Stan zbiornika przed]]-deszcz3[[#This Row],[Podlanie]]</f>
        <v>2500000</v>
      </c>
      <c r="F110">
        <f>IF(deszcz3[[#This Row],[opady ]] = 0, deszcz3[[#This Row],[Stan zbiornika po podlaniu]]*0.99, deszcz3[[#This Row],[Stan zbiornika po podlaniu]]*1.03)</f>
        <v>2575000</v>
      </c>
      <c r="G110">
        <f>MIN(IF(deszcz3[[#This Row],[opady ]] = 0, deszcz3[[#This Row],[Stan zbiornika po podlaniu]]*0.99, deszcz3[[#This Row],[Stan zbiornika po podlaniu]]*1.03), $M$2)</f>
        <v>2500000</v>
      </c>
      <c r="H110">
        <f>IF(deszcz3[[#This Row],[Dzień]] = 6, MIN(deszcz3[[#This Row],[Stan po pogodzie]]+$N$2, $M$2), deszcz3[[#This Row],[Stan po pogodzie]])</f>
        <v>2500000</v>
      </c>
      <c r="I110">
        <f>deszcz3[[#This Row],[Dolanie]]</f>
        <v>2500000</v>
      </c>
      <c r="J110">
        <f>WEEKDAY(deszcz3[[#This Row],[data]],2)</f>
        <v>7</v>
      </c>
      <c r="K110" s="2">
        <f>+IF(deszcz3[[#This Row],[Kolumna1]]&gt;$M$2, 1, 0)</f>
        <v>1</v>
      </c>
    </row>
    <row r="111" spans="1:11" x14ac:dyDescent="0.45">
      <c r="A111" s="1">
        <v>41869</v>
      </c>
      <c r="B111">
        <v>0</v>
      </c>
      <c r="C111">
        <f t="shared" si="1"/>
        <v>2500000</v>
      </c>
      <c r="D111">
        <f>IF(deszcz3[[#This Row],[opady ]] = 0, $N$5, 0)</f>
        <v>100000</v>
      </c>
      <c r="E111">
        <f>deszcz3[[#This Row],[Stan zbiornika przed]]-deszcz3[[#This Row],[Podlanie]]</f>
        <v>2400000</v>
      </c>
      <c r="F111">
        <f>IF(deszcz3[[#This Row],[opady ]] = 0, deszcz3[[#This Row],[Stan zbiornika po podlaniu]]*0.99, deszcz3[[#This Row],[Stan zbiornika po podlaniu]]*1.03)</f>
        <v>2376000</v>
      </c>
      <c r="G111">
        <f>MIN(IF(deszcz3[[#This Row],[opady ]] = 0, deszcz3[[#This Row],[Stan zbiornika po podlaniu]]*0.99, deszcz3[[#This Row],[Stan zbiornika po podlaniu]]*1.03), $M$2)</f>
        <v>2376000</v>
      </c>
      <c r="H111">
        <f>IF(deszcz3[[#This Row],[Dzień]] = 6, MIN(deszcz3[[#This Row],[Stan po pogodzie]]+$N$2, $M$2), deszcz3[[#This Row],[Stan po pogodzie]])</f>
        <v>2376000</v>
      </c>
      <c r="I111">
        <f>deszcz3[[#This Row],[Dolanie]]</f>
        <v>2376000</v>
      </c>
      <c r="J111">
        <f>WEEKDAY(deszcz3[[#This Row],[data]],2)</f>
        <v>1</v>
      </c>
      <c r="K111" s="2">
        <f>+IF(deszcz3[[#This Row],[Kolumna1]]&gt;$M$2, 1, 0)</f>
        <v>0</v>
      </c>
    </row>
    <row r="112" spans="1:11" x14ac:dyDescent="0.45">
      <c r="A112" s="1">
        <v>41870</v>
      </c>
      <c r="B112">
        <v>0</v>
      </c>
      <c r="C112">
        <f t="shared" si="1"/>
        <v>2376000</v>
      </c>
      <c r="D112">
        <f>IF(deszcz3[[#This Row],[opady ]] = 0, $N$5, 0)</f>
        <v>100000</v>
      </c>
      <c r="E112">
        <f>deszcz3[[#This Row],[Stan zbiornika przed]]-deszcz3[[#This Row],[Podlanie]]</f>
        <v>2276000</v>
      </c>
      <c r="F112">
        <f>IF(deszcz3[[#This Row],[opady ]] = 0, deszcz3[[#This Row],[Stan zbiornika po podlaniu]]*0.99, deszcz3[[#This Row],[Stan zbiornika po podlaniu]]*1.03)</f>
        <v>2253240</v>
      </c>
      <c r="G112">
        <f>MIN(IF(deszcz3[[#This Row],[opady ]] = 0, deszcz3[[#This Row],[Stan zbiornika po podlaniu]]*0.99, deszcz3[[#This Row],[Stan zbiornika po podlaniu]]*1.03), $M$2)</f>
        <v>2253240</v>
      </c>
      <c r="H112">
        <f>IF(deszcz3[[#This Row],[Dzień]] = 6, MIN(deszcz3[[#This Row],[Stan po pogodzie]]+$N$2, $M$2), deszcz3[[#This Row],[Stan po pogodzie]])</f>
        <v>2253240</v>
      </c>
      <c r="I112">
        <f>deszcz3[[#This Row],[Dolanie]]</f>
        <v>2253240</v>
      </c>
      <c r="J112">
        <f>WEEKDAY(deszcz3[[#This Row],[data]],2)</f>
        <v>2</v>
      </c>
      <c r="K112" s="2">
        <f>+IF(deszcz3[[#This Row],[Kolumna1]]&gt;$M$2, 1, 0)</f>
        <v>0</v>
      </c>
    </row>
    <row r="113" spans="1:11" x14ac:dyDescent="0.45">
      <c r="A113" s="1">
        <v>41871</v>
      </c>
      <c r="B113">
        <v>0</v>
      </c>
      <c r="C113">
        <f t="shared" si="1"/>
        <v>2253240</v>
      </c>
      <c r="D113">
        <f>IF(deszcz3[[#This Row],[opady ]] = 0, $N$5, 0)</f>
        <v>100000</v>
      </c>
      <c r="E113">
        <f>deszcz3[[#This Row],[Stan zbiornika przed]]-deszcz3[[#This Row],[Podlanie]]</f>
        <v>2153240</v>
      </c>
      <c r="F113">
        <f>IF(deszcz3[[#This Row],[opady ]] = 0, deszcz3[[#This Row],[Stan zbiornika po podlaniu]]*0.99, deszcz3[[#This Row],[Stan zbiornika po podlaniu]]*1.03)</f>
        <v>2131707.6</v>
      </c>
      <c r="G113">
        <f>MIN(IF(deszcz3[[#This Row],[opady ]] = 0, deszcz3[[#This Row],[Stan zbiornika po podlaniu]]*0.99, deszcz3[[#This Row],[Stan zbiornika po podlaniu]]*1.03), $M$2)</f>
        <v>2131707.6</v>
      </c>
      <c r="H113">
        <f>IF(deszcz3[[#This Row],[Dzień]] = 6, MIN(deszcz3[[#This Row],[Stan po pogodzie]]+$N$2, $M$2), deszcz3[[#This Row],[Stan po pogodzie]])</f>
        <v>2131707.6</v>
      </c>
      <c r="I113">
        <f>deszcz3[[#This Row],[Dolanie]]</f>
        <v>2131707.6</v>
      </c>
      <c r="J113">
        <f>WEEKDAY(deszcz3[[#This Row],[data]],2)</f>
        <v>3</v>
      </c>
      <c r="K113" s="2">
        <f>+IF(deszcz3[[#This Row],[Kolumna1]]&gt;$M$2, 1, 0)</f>
        <v>0</v>
      </c>
    </row>
    <row r="114" spans="1:11" x14ac:dyDescent="0.45">
      <c r="A114" s="1">
        <v>41872</v>
      </c>
      <c r="B114">
        <v>0</v>
      </c>
      <c r="C114">
        <f t="shared" si="1"/>
        <v>2131707.6</v>
      </c>
      <c r="D114">
        <f>IF(deszcz3[[#This Row],[opady ]] = 0, $N$5, 0)</f>
        <v>100000</v>
      </c>
      <c r="E114">
        <f>deszcz3[[#This Row],[Stan zbiornika przed]]-deszcz3[[#This Row],[Podlanie]]</f>
        <v>2031707.6</v>
      </c>
      <c r="F114">
        <f>IF(deszcz3[[#This Row],[opady ]] = 0, deszcz3[[#This Row],[Stan zbiornika po podlaniu]]*0.99, deszcz3[[#This Row],[Stan zbiornika po podlaniu]]*1.03)</f>
        <v>2011390.524</v>
      </c>
      <c r="G114">
        <f>MIN(IF(deszcz3[[#This Row],[opady ]] = 0, deszcz3[[#This Row],[Stan zbiornika po podlaniu]]*0.99, deszcz3[[#This Row],[Stan zbiornika po podlaniu]]*1.03), $M$2)</f>
        <v>2011390.524</v>
      </c>
      <c r="H114">
        <f>IF(deszcz3[[#This Row],[Dzień]] = 6, MIN(deszcz3[[#This Row],[Stan po pogodzie]]+$N$2, $M$2), deszcz3[[#This Row],[Stan po pogodzie]])</f>
        <v>2011390.524</v>
      </c>
      <c r="I114">
        <f>deszcz3[[#This Row],[Dolanie]]</f>
        <v>2011390.524</v>
      </c>
      <c r="J114">
        <f>WEEKDAY(deszcz3[[#This Row],[data]],2)</f>
        <v>4</v>
      </c>
      <c r="K114" s="2">
        <f>+IF(deszcz3[[#This Row],[Kolumna1]]&gt;$M$2, 1, 0)</f>
        <v>0</v>
      </c>
    </row>
    <row r="115" spans="1:11" x14ac:dyDescent="0.45">
      <c r="A115" s="1">
        <v>41873</v>
      </c>
      <c r="B115">
        <v>0</v>
      </c>
      <c r="C115">
        <f t="shared" si="1"/>
        <v>2011390.524</v>
      </c>
      <c r="D115">
        <f>IF(deszcz3[[#This Row],[opady ]] = 0, $N$5, 0)</f>
        <v>100000</v>
      </c>
      <c r="E115">
        <f>deszcz3[[#This Row],[Stan zbiornika przed]]-deszcz3[[#This Row],[Podlanie]]</f>
        <v>1911390.524</v>
      </c>
      <c r="F115">
        <f>IF(deszcz3[[#This Row],[opady ]] = 0, deszcz3[[#This Row],[Stan zbiornika po podlaniu]]*0.99, deszcz3[[#This Row],[Stan zbiornika po podlaniu]]*1.03)</f>
        <v>1892276.61876</v>
      </c>
      <c r="G115">
        <f>MIN(IF(deszcz3[[#This Row],[opady ]] = 0, deszcz3[[#This Row],[Stan zbiornika po podlaniu]]*0.99, deszcz3[[#This Row],[Stan zbiornika po podlaniu]]*1.03), $M$2)</f>
        <v>1892276.61876</v>
      </c>
      <c r="H115">
        <f>IF(deszcz3[[#This Row],[Dzień]] = 6, MIN(deszcz3[[#This Row],[Stan po pogodzie]]+$N$2, $M$2), deszcz3[[#This Row],[Stan po pogodzie]])</f>
        <v>1892276.61876</v>
      </c>
      <c r="I115">
        <f>deszcz3[[#This Row],[Dolanie]]</f>
        <v>1892276.61876</v>
      </c>
      <c r="J115">
        <f>WEEKDAY(deszcz3[[#This Row],[data]],2)</f>
        <v>5</v>
      </c>
      <c r="K115" s="2">
        <f>+IF(deszcz3[[#This Row],[Kolumna1]]&gt;$M$2, 1, 0)</f>
        <v>0</v>
      </c>
    </row>
    <row r="116" spans="1:11" x14ac:dyDescent="0.45">
      <c r="A116" s="1">
        <v>41874</v>
      </c>
      <c r="B116">
        <v>0</v>
      </c>
      <c r="C116">
        <f t="shared" si="1"/>
        <v>1892276.61876</v>
      </c>
      <c r="D116">
        <f>IF(deszcz3[[#This Row],[opady ]] = 0, $N$5, 0)</f>
        <v>100000</v>
      </c>
      <c r="E116">
        <f>deszcz3[[#This Row],[Stan zbiornika przed]]-deszcz3[[#This Row],[Podlanie]]</f>
        <v>1792276.61876</v>
      </c>
      <c r="F116">
        <f>IF(deszcz3[[#This Row],[opady ]] = 0, deszcz3[[#This Row],[Stan zbiornika po podlaniu]]*0.99, deszcz3[[#This Row],[Stan zbiornika po podlaniu]]*1.03)</f>
        <v>1774353.8525723999</v>
      </c>
      <c r="G116">
        <f>MIN(IF(deszcz3[[#This Row],[opady ]] = 0, deszcz3[[#This Row],[Stan zbiornika po podlaniu]]*0.99, deszcz3[[#This Row],[Stan zbiornika po podlaniu]]*1.03), $M$2)</f>
        <v>1774353.8525723999</v>
      </c>
      <c r="H116">
        <f>IF(deszcz3[[#This Row],[Dzień]] = 6, MIN(deszcz3[[#This Row],[Stan po pogodzie]]+$N$2, $M$2), deszcz3[[#This Row],[Stan po pogodzie]])</f>
        <v>2274353.8525724001</v>
      </c>
      <c r="I116">
        <f>deszcz3[[#This Row],[Dolanie]]</f>
        <v>2274353.8525724001</v>
      </c>
      <c r="J116">
        <f>WEEKDAY(deszcz3[[#This Row],[data]],2)</f>
        <v>6</v>
      </c>
      <c r="K116" s="2">
        <f>+IF(deszcz3[[#This Row],[Kolumna1]]&gt;$M$2, 1, 0)</f>
        <v>0</v>
      </c>
    </row>
    <row r="117" spans="1:11" x14ac:dyDescent="0.45">
      <c r="A117" s="1">
        <v>41875</v>
      </c>
      <c r="B117">
        <v>0</v>
      </c>
      <c r="C117">
        <f t="shared" si="1"/>
        <v>2274353.8525724001</v>
      </c>
      <c r="D117">
        <f>IF(deszcz3[[#This Row],[opady ]] = 0, $N$5, 0)</f>
        <v>100000</v>
      </c>
      <c r="E117">
        <f>deszcz3[[#This Row],[Stan zbiornika przed]]-deszcz3[[#This Row],[Podlanie]]</f>
        <v>2174353.8525724001</v>
      </c>
      <c r="F117">
        <f>IF(deszcz3[[#This Row],[opady ]] = 0, deszcz3[[#This Row],[Stan zbiornika po podlaniu]]*0.99, deszcz3[[#This Row],[Stan zbiornika po podlaniu]]*1.03)</f>
        <v>2152610.3140466763</v>
      </c>
      <c r="G117">
        <f>MIN(IF(deszcz3[[#This Row],[opady ]] = 0, deszcz3[[#This Row],[Stan zbiornika po podlaniu]]*0.99, deszcz3[[#This Row],[Stan zbiornika po podlaniu]]*1.03), $M$2)</f>
        <v>2152610.3140466763</v>
      </c>
      <c r="H117">
        <f>IF(deszcz3[[#This Row],[Dzień]] = 6, MIN(deszcz3[[#This Row],[Stan po pogodzie]]+$N$2, $M$2), deszcz3[[#This Row],[Stan po pogodzie]])</f>
        <v>2152610.3140466763</v>
      </c>
      <c r="I117">
        <f>deszcz3[[#This Row],[Dolanie]]</f>
        <v>2152610.3140466763</v>
      </c>
      <c r="J117">
        <f>WEEKDAY(deszcz3[[#This Row],[data]],2)</f>
        <v>7</v>
      </c>
      <c r="K117" s="2">
        <f>+IF(deszcz3[[#This Row],[Kolumna1]]&gt;$M$2, 1, 0)</f>
        <v>0</v>
      </c>
    </row>
    <row r="118" spans="1:11" x14ac:dyDescent="0.45">
      <c r="A118" s="1">
        <v>41876</v>
      </c>
      <c r="B118">
        <v>0</v>
      </c>
      <c r="C118">
        <f t="shared" si="1"/>
        <v>2152610.3140466763</v>
      </c>
      <c r="D118">
        <f>IF(deszcz3[[#This Row],[opady ]] = 0, $N$5, 0)</f>
        <v>100000</v>
      </c>
      <c r="E118">
        <f>deszcz3[[#This Row],[Stan zbiornika przed]]-deszcz3[[#This Row],[Podlanie]]</f>
        <v>2052610.3140466763</v>
      </c>
      <c r="F118">
        <f>IF(deszcz3[[#This Row],[opady ]] = 0, deszcz3[[#This Row],[Stan zbiornika po podlaniu]]*0.99, deszcz3[[#This Row],[Stan zbiornika po podlaniu]]*1.03)</f>
        <v>2032084.2109062094</v>
      </c>
      <c r="G118">
        <f>MIN(IF(deszcz3[[#This Row],[opady ]] = 0, deszcz3[[#This Row],[Stan zbiornika po podlaniu]]*0.99, deszcz3[[#This Row],[Stan zbiornika po podlaniu]]*1.03), $M$2)</f>
        <v>2032084.2109062094</v>
      </c>
      <c r="H118">
        <f>IF(deszcz3[[#This Row],[Dzień]] = 6, MIN(deszcz3[[#This Row],[Stan po pogodzie]]+$N$2, $M$2), deszcz3[[#This Row],[Stan po pogodzie]])</f>
        <v>2032084.2109062094</v>
      </c>
      <c r="I118">
        <f>deszcz3[[#This Row],[Dolanie]]</f>
        <v>2032084.2109062094</v>
      </c>
      <c r="J118">
        <f>WEEKDAY(deszcz3[[#This Row],[data]],2)</f>
        <v>1</v>
      </c>
      <c r="K118" s="2">
        <f>+IF(deszcz3[[#This Row],[Kolumna1]]&gt;$M$2, 1, 0)</f>
        <v>0</v>
      </c>
    </row>
    <row r="119" spans="1:11" x14ac:dyDescent="0.45">
      <c r="A119" s="1">
        <v>41877</v>
      </c>
      <c r="B119">
        <v>0</v>
      </c>
      <c r="C119">
        <f t="shared" si="1"/>
        <v>2032084.2109062094</v>
      </c>
      <c r="D119">
        <f>IF(deszcz3[[#This Row],[opady ]] = 0, $N$5, 0)</f>
        <v>100000</v>
      </c>
      <c r="E119">
        <f>deszcz3[[#This Row],[Stan zbiornika przed]]-deszcz3[[#This Row],[Podlanie]]</f>
        <v>1932084.2109062094</v>
      </c>
      <c r="F119">
        <f>IF(deszcz3[[#This Row],[opady ]] = 0, deszcz3[[#This Row],[Stan zbiornika po podlaniu]]*0.99, deszcz3[[#This Row],[Stan zbiornika po podlaniu]]*1.03)</f>
        <v>1912763.3687971474</v>
      </c>
      <c r="G119">
        <f>MIN(IF(deszcz3[[#This Row],[opady ]] = 0, deszcz3[[#This Row],[Stan zbiornika po podlaniu]]*0.99, deszcz3[[#This Row],[Stan zbiornika po podlaniu]]*1.03), $M$2)</f>
        <v>1912763.3687971474</v>
      </c>
      <c r="H119">
        <f>IF(deszcz3[[#This Row],[Dzień]] = 6, MIN(deszcz3[[#This Row],[Stan po pogodzie]]+$N$2, $M$2), deszcz3[[#This Row],[Stan po pogodzie]])</f>
        <v>1912763.3687971474</v>
      </c>
      <c r="I119">
        <f>deszcz3[[#This Row],[Dolanie]]</f>
        <v>1912763.3687971474</v>
      </c>
      <c r="J119">
        <f>WEEKDAY(deszcz3[[#This Row],[data]],2)</f>
        <v>2</v>
      </c>
      <c r="K119" s="2">
        <f>+IF(deszcz3[[#This Row],[Kolumna1]]&gt;$M$2, 1, 0)</f>
        <v>0</v>
      </c>
    </row>
    <row r="120" spans="1:11" x14ac:dyDescent="0.45">
      <c r="A120" s="1">
        <v>41878</v>
      </c>
      <c r="B120">
        <v>0</v>
      </c>
      <c r="C120">
        <f t="shared" si="1"/>
        <v>1912763.3687971474</v>
      </c>
      <c r="D120">
        <f>IF(deszcz3[[#This Row],[opady ]] = 0, $N$5, 0)</f>
        <v>100000</v>
      </c>
      <c r="E120">
        <f>deszcz3[[#This Row],[Stan zbiornika przed]]-deszcz3[[#This Row],[Podlanie]]</f>
        <v>1812763.3687971474</v>
      </c>
      <c r="F120">
        <f>IF(deszcz3[[#This Row],[opady ]] = 0, deszcz3[[#This Row],[Stan zbiornika po podlaniu]]*0.99, deszcz3[[#This Row],[Stan zbiornika po podlaniu]]*1.03)</f>
        <v>1794635.735109176</v>
      </c>
      <c r="G120">
        <f>MIN(IF(deszcz3[[#This Row],[opady ]] = 0, deszcz3[[#This Row],[Stan zbiornika po podlaniu]]*0.99, deszcz3[[#This Row],[Stan zbiornika po podlaniu]]*1.03), $M$2)</f>
        <v>1794635.735109176</v>
      </c>
      <c r="H120">
        <f>IF(deszcz3[[#This Row],[Dzień]] = 6, MIN(deszcz3[[#This Row],[Stan po pogodzie]]+$N$2, $M$2), deszcz3[[#This Row],[Stan po pogodzie]])</f>
        <v>1794635.735109176</v>
      </c>
      <c r="I120">
        <f>deszcz3[[#This Row],[Dolanie]]</f>
        <v>1794635.735109176</v>
      </c>
      <c r="J120">
        <f>WEEKDAY(deszcz3[[#This Row],[data]],2)</f>
        <v>3</v>
      </c>
      <c r="K120" s="2">
        <f>+IF(deszcz3[[#This Row],[Kolumna1]]&gt;$M$2, 1, 0)</f>
        <v>0</v>
      </c>
    </row>
    <row r="121" spans="1:11" x14ac:dyDescent="0.45">
      <c r="A121" s="1">
        <v>41879</v>
      </c>
      <c r="B121">
        <v>1</v>
      </c>
      <c r="C121">
        <f t="shared" si="1"/>
        <v>1794635.735109176</v>
      </c>
      <c r="D121">
        <f>IF(deszcz3[[#This Row],[opady ]] = 0, $N$5, 0)</f>
        <v>0</v>
      </c>
      <c r="E121">
        <f>deszcz3[[#This Row],[Stan zbiornika przed]]-deszcz3[[#This Row],[Podlanie]]</f>
        <v>1794635.735109176</v>
      </c>
      <c r="F121">
        <f>IF(deszcz3[[#This Row],[opady ]] = 0, deszcz3[[#This Row],[Stan zbiornika po podlaniu]]*0.99, deszcz3[[#This Row],[Stan zbiornika po podlaniu]]*1.03)</f>
        <v>1848474.8071624513</v>
      </c>
      <c r="G121">
        <f>MIN(IF(deszcz3[[#This Row],[opady ]] = 0, deszcz3[[#This Row],[Stan zbiornika po podlaniu]]*0.99, deszcz3[[#This Row],[Stan zbiornika po podlaniu]]*1.03), $M$2)</f>
        <v>1848474.8071624513</v>
      </c>
      <c r="H121">
        <f>IF(deszcz3[[#This Row],[Dzień]] = 6, MIN(deszcz3[[#This Row],[Stan po pogodzie]]+$N$2, $M$2), deszcz3[[#This Row],[Stan po pogodzie]])</f>
        <v>1848474.8071624513</v>
      </c>
      <c r="I121">
        <f>deszcz3[[#This Row],[Dolanie]]</f>
        <v>1848474.8071624513</v>
      </c>
      <c r="J121">
        <f>WEEKDAY(deszcz3[[#This Row],[data]],2)</f>
        <v>4</v>
      </c>
      <c r="K121" s="2">
        <f>+IF(deszcz3[[#This Row],[Kolumna1]]&gt;$M$2, 1, 0)</f>
        <v>0</v>
      </c>
    </row>
    <row r="122" spans="1:11" x14ac:dyDescent="0.45">
      <c r="A122" s="1">
        <v>41880</v>
      </c>
      <c r="B122">
        <v>0</v>
      </c>
      <c r="C122">
        <f t="shared" si="1"/>
        <v>1848474.8071624513</v>
      </c>
      <c r="D122">
        <f>IF(deszcz3[[#This Row],[opady ]] = 0, $N$5, 0)</f>
        <v>100000</v>
      </c>
      <c r="E122">
        <f>deszcz3[[#This Row],[Stan zbiornika przed]]-deszcz3[[#This Row],[Podlanie]]</f>
        <v>1748474.8071624513</v>
      </c>
      <c r="F122">
        <f>IF(deszcz3[[#This Row],[opady ]] = 0, deszcz3[[#This Row],[Stan zbiornika po podlaniu]]*0.99, deszcz3[[#This Row],[Stan zbiornika po podlaniu]]*1.03)</f>
        <v>1730990.0590908269</v>
      </c>
      <c r="G122">
        <f>MIN(IF(deszcz3[[#This Row],[opady ]] = 0, deszcz3[[#This Row],[Stan zbiornika po podlaniu]]*0.99, deszcz3[[#This Row],[Stan zbiornika po podlaniu]]*1.03), $M$2)</f>
        <v>1730990.0590908269</v>
      </c>
      <c r="H122">
        <f>IF(deszcz3[[#This Row],[Dzień]] = 6, MIN(deszcz3[[#This Row],[Stan po pogodzie]]+$N$2, $M$2), deszcz3[[#This Row],[Stan po pogodzie]])</f>
        <v>1730990.0590908269</v>
      </c>
      <c r="I122">
        <f>deszcz3[[#This Row],[Dolanie]]</f>
        <v>1730990.0590908269</v>
      </c>
      <c r="J122">
        <f>WEEKDAY(deszcz3[[#This Row],[data]],2)</f>
        <v>5</v>
      </c>
      <c r="K122" s="2">
        <f>+IF(deszcz3[[#This Row],[Kolumna1]]&gt;$M$2, 1, 0)</f>
        <v>0</v>
      </c>
    </row>
    <row r="123" spans="1:11" x14ac:dyDescent="0.45">
      <c r="A123" s="1">
        <v>41881</v>
      </c>
      <c r="B123">
        <v>0</v>
      </c>
      <c r="C123">
        <f t="shared" si="1"/>
        <v>1730990.0590908269</v>
      </c>
      <c r="D123">
        <f>IF(deszcz3[[#This Row],[opady ]] = 0, $N$5, 0)</f>
        <v>100000</v>
      </c>
      <c r="E123">
        <f>deszcz3[[#This Row],[Stan zbiornika przed]]-deszcz3[[#This Row],[Podlanie]]</f>
        <v>1630990.0590908269</v>
      </c>
      <c r="F123">
        <f>IF(deszcz3[[#This Row],[opady ]] = 0, deszcz3[[#This Row],[Stan zbiornika po podlaniu]]*0.99, deszcz3[[#This Row],[Stan zbiornika po podlaniu]]*1.03)</f>
        <v>1614680.1584999186</v>
      </c>
      <c r="G123">
        <f>MIN(IF(deszcz3[[#This Row],[opady ]] = 0, deszcz3[[#This Row],[Stan zbiornika po podlaniu]]*0.99, deszcz3[[#This Row],[Stan zbiornika po podlaniu]]*1.03), $M$2)</f>
        <v>1614680.1584999186</v>
      </c>
      <c r="H123">
        <f>IF(deszcz3[[#This Row],[Dzień]] = 6, MIN(deszcz3[[#This Row],[Stan po pogodzie]]+$N$2, $M$2), deszcz3[[#This Row],[Stan po pogodzie]])</f>
        <v>2114680.1584999189</v>
      </c>
      <c r="I123">
        <f>deszcz3[[#This Row],[Dolanie]]</f>
        <v>2114680.1584999189</v>
      </c>
      <c r="J123">
        <f>WEEKDAY(deszcz3[[#This Row],[data]],2)</f>
        <v>6</v>
      </c>
      <c r="K123" s="2">
        <f>+IF(deszcz3[[#This Row],[Kolumna1]]&gt;$M$2, 1, 0)</f>
        <v>0</v>
      </c>
    </row>
    <row r="124" spans="1:11" x14ac:dyDescent="0.45">
      <c r="A124" s="1">
        <v>41882</v>
      </c>
      <c r="B124">
        <v>1</v>
      </c>
      <c r="C124">
        <f t="shared" si="1"/>
        <v>2114680.1584999189</v>
      </c>
      <c r="D124">
        <f>IF(deszcz3[[#This Row],[opady ]] = 0, $N$5, 0)</f>
        <v>0</v>
      </c>
      <c r="E124">
        <f>deszcz3[[#This Row],[Stan zbiornika przed]]-deszcz3[[#This Row],[Podlanie]]</f>
        <v>2114680.1584999189</v>
      </c>
      <c r="F124">
        <f>IF(deszcz3[[#This Row],[opady ]] = 0, deszcz3[[#This Row],[Stan zbiornika po podlaniu]]*0.99, deszcz3[[#This Row],[Stan zbiornika po podlaniu]]*1.03)</f>
        <v>2178120.5632549166</v>
      </c>
      <c r="G124">
        <f>MIN(IF(deszcz3[[#This Row],[opady ]] = 0, deszcz3[[#This Row],[Stan zbiornika po podlaniu]]*0.99, deszcz3[[#This Row],[Stan zbiornika po podlaniu]]*1.03), $M$2)</f>
        <v>2178120.5632549166</v>
      </c>
      <c r="H124">
        <f>IF(deszcz3[[#This Row],[Dzień]] = 6, MIN(deszcz3[[#This Row],[Stan po pogodzie]]+$N$2, $M$2), deszcz3[[#This Row],[Stan po pogodzie]])</f>
        <v>2178120.5632549166</v>
      </c>
      <c r="I124">
        <f>deszcz3[[#This Row],[Dolanie]]</f>
        <v>2178120.5632549166</v>
      </c>
      <c r="J124">
        <f>WEEKDAY(deszcz3[[#This Row],[data]],2)</f>
        <v>7</v>
      </c>
      <c r="K124" s="2">
        <f>+IF(deszcz3[[#This Row],[Kolumna1]]&gt;$M$2, 1, 0)</f>
        <v>0</v>
      </c>
    </row>
    <row r="125" spans="1:11" x14ac:dyDescent="0.45">
      <c r="A125" s="1">
        <v>41883</v>
      </c>
      <c r="B125">
        <v>0</v>
      </c>
      <c r="C125">
        <f t="shared" si="1"/>
        <v>2178120.5632549166</v>
      </c>
      <c r="D125">
        <f>IF(deszcz3[[#This Row],[opady ]] = 0, $N$5, 0)</f>
        <v>100000</v>
      </c>
      <c r="E125">
        <f>deszcz3[[#This Row],[Stan zbiornika przed]]-deszcz3[[#This Row],[Podlanie]]</f>
        <v>2078120.5632549166</v>
      </c>
      <c r="F125">
        <f>IF(deszcz3[[#This Row],[opady ]] = 0, deszcz3[[#This Row],[Stan zbiornika po podlaniu]]*0.99, deszcz3[[#This Row],[Stan zbiornika po podlaniu]]*1.03)</f>
        <v>2057339.3576223673</v>
      </c>
      <c r="G125">
        <f>MIN(IF(deszcz3[[#This Row],[opady ]] = 0, deszcz3[[#This Row],[Stan zbiornika po podlaniu]]*0.99, deszcz3[[#This Row],[Stan zbiornika po podlaniu]]*1.03), $M$2)</f>
        <v>2057339.3576223673</v>
      </c>
      <c r="H125">
        <f>IF(deszcz3[[#This Row],[Dzień]] = 6, MIN(deszcz3[[#This Row],[Stan po pogodzie]]+$N$2, $M$2), deszcz3[[#This Row],[Stan po pogodzie]])</f>
        <v>2057339.3576223673</v>
      </c>
      <c r="I125">
        <f>deszcz3[[#This Row],[Dolanie]]</f>
        <v>2057339.3576223673</v>
      </c>
      <c r="J125">
        <f>WEEKDAY(deszcz3[[#This Row],[data]],2)</f>
        <v>1</v>
      </c>
      <c r="K125" s="2">
        <f>+IF(deszcz3[[#This Row],[Kolumna1]]&gt;$M$2, 1, 0)</f>
        <v>0</v>
      </c>
    </row>
    <row r="126" spans="1:11" x14ac:dyDescent="0.45">
      <c r="A126" s="1">
        <v>41884</v>
      </c>
      <c r="B126">
        <v>0</v>
      </c>
      <c r="C126">
        <f t="shared" si="1"/>
        <v>2057339.3576223673</v>
      </c>
      <c r="D126">
        <f>IF(deszcz3[[#This Row],[opady ]] = 0, $N$5, 0)</f>
        <v>100000</v>
      </c>
      <c r="E126">
        <f>deszcz3[[#This Row],[Stan zbiornika przed]]-deszcz3[[#This Row],[Podlanie]]</f>
        <v>1957339.3576223673</v>
      </c>
      <c r="F126">
        <f>IF(deszcz3[[#This Row],[opady ]] = 0, deszcz3[[#This Row],[Stan zbiornika po podlaniu]]*0.99, deszcz3[[#This Row],[Stan zbiornika po podlaniu]]*1.03)</f>
        <v>1937765.9640461437</v>
      </c>
      <c r="G126">
        <f>MIN(IF(deszcz3[[#This Row],[opady ]] = 0, deszcz3[[#This Row],[Stan zbiornika po podlaniu]]*0.99, deszcz3[[#This Row],[Stan zbiornika po podlaniu]]*1.03), $M$2)</f>
        <v>1937765.9640461437</v>
      </c>
      <c r="H126">
        <f>IF(deszcz3[[#This Row],[Dzień]] = 6, MIN(deszcz3[[#This Row],[Stan po pogodzie]]+$N$2, $M$2), deszcz3[[#This Row],[Stan po pogodzie]])</f>
        <v>1937765.9640461437</v>
      </c>
      <c r="I126">
        <f>deszcz3[[#This Row],[Dolanie]]</f>
        <v>1937765.9640461437</v>
      </c>
      <c r="J126">
        <f>WEEKDAY(deszcz3[[#This Row],[data]],2)</f>
        <v>2</v>
      </c>
      <c r="K126" s="2">
        <f>+IF(deszcz3[[#This Row],[Kolumna1]]&gt;$M$2, 1, 0)</f>
        <v>0</v>
      </c>
    </row>
    <row r="127" spans="1:11" x14ac:dyDescent="0.45">
      <c r="A127" s="1">
        <v>41885</v>
      </c>
      <c r="B127">
        <v>0</v>
      </c>
      <c r="C127">
        <f t="shared" si="1"/>
        <v>1937765.9640461437</v>
      </c>
      <c r="D127">
        <f>IF(deszcz3[[#This Row],[opady ]] = 0, $N$5, 0)</f>
        <v>100000</v>
      </c>
      <c r="E127">
        <f>deszcz3[[#This Row],[Stan zbiornika przed]]-deszcz3[[#This Row],[Podlanie]]</f>
        <v>1837765.9640461437</v>
      </c>
      <c r="F127">
        <f>IF(deszcz3[[#This Row],[opady ]] = 0, deszcz3[[#This Row],[Stan zbiornika po podlaniu]]*0.99, deszcz3[[#This Row],[Stan zbiornika po podlaniu]]*1.03)</f>
        <v>1819388.3044056823</v>
      </c>
      <c r="G127">
        <f>MIN(IF(deszcz3[[#This Row],[opady ]] = 0, deszcz3[[#This Row],[Stan zbiornika po podlaniu]]*0.99, deszcz3[[#This Row],[Stan zbiornika po podlaniu]]*1.03), $M$2)</f>
        <v>1819388.3044056823</v>
      </c>
      <c r="H127">
        <f>IF(deszcz3[[#This Row],[Dzień]] = 6, MIN(deszcz3[[#This Row],[Stan po pogodzie]]+$N$2, $M$2), deszcz3[[#This Row],[Stan po pogodzie]])</f>
        <v>1819388.3044056823</v>
      </c>
      <c r="I127">
        <f>deszcz3[[#This Row],[Dolanie]]</f>
        <v>1819388.3044056823</v>
      </c>
      <c r="J127">
        <f>WEEKDAY(deszcz3[[#This Row],[data]],2)</f>
        <v>3</v>
      </c>
      <c r="K127" s="2">
        <f>+IF(deszcz3[[#This Row],[Kolumna1]]&gt;$M$2, 1, 0)</f>
        <v>0</v>
      </c>
    </row>
    <row r="128" spans="1:11" x14ac:dyDescent="0.45">
      <c r="A128" s="1">
        <v>41886</v>
      </c>
      <c r="B128">
        <v>0</v>
      </c>
      <c r="C128">
        <f t="shared" si="1"/>
        <v>1819388.3044056823</v>
      </c>
      <c r="D128">
        <f>IF(deszcz3[[#This Row],[opady ]] = 0, $N$5, 0)</f>
        <v>100000</v>
      </c>
      <c r="E128">
        <f>deszcz3[[#This Row],[Stan zbiornika przed]]-deszcz3[[#This Row],[Podlanie]]</f>
        <v>1719388.3044056823</v>
      </c>
      <c r="F128">
        <f>IF(deszcz3[[#This Row],[opady ]] = 0, deszcz3[[#This Row],[Stan zbiornika po podlaniu]]*0.99, deszcz3[[#This Row],[Stan zbiornika po podlaniu]]*1.03)</f>
        <v>1702194.4213616254</v>
      </c>
      <c r="G128">
        <f>MIN(IF(deszcz3[[#This Row],[opady ]] = 0, deszcz3[[#This Row],[Stan zbiornika po podlaniu]]*0.99, deszcz3[[#This Row],[Stan zbiornika po podlaniu]]*1.03), $M$2)</f>
        <v>1702194.4213616254</v>
      </c>
      <c r="H128">
        <f>IF(deszcz3[[#This Row],[Dzień]] = 6, MIN(deszcz3[[#This Row],[Stan po pogodzie]]+$N$2, $M$2), deszcz3[[#This Row],[Stan po pogodzie]])</f>
        <v>1702194.4213616254</v>
      </c>
      <c r="I128">
        <f>deszcz3[[#This Row],[Dolanie]]</f>
        <v>1702194.4213616254</v>
      </c>
      <c r="J128">
        <f>WEEKDAY(deszcz3[[#This Row],[data]],2)</f>
        <v>4</v>
      </c>
      <c r="K128" s="2">
        <f>+IF(deszcz3[[#This Row],[Kolumna1]]&gt;$M$2, 1, 0)</f>
        <v>0</v>
      </c>
    </row>
    <row r="129" spans="1:11" x14ac:dyDescent="0.45">
      <c r="A129" s="1">
        <v>41887</v>
      </c>
      <c r="B129">
        <v>0</v>
      </c>
      <c r="C129">
        <f t="shared" si="1"/>
        <v>1702194.4213616254</v>
      </c>
      <c r="D129">
        <f>IF(deszcz3[[#This Row],[opady ]] = 0, $N$5, 0)</f>
        <v>100000</v>
      </c>
      <c r="E129">
        <f>deszcz3[[#This Row],[Stan zbiornika przed]]-deszcz3[[#This Row],[Podlanie]]</f>
        <v>1602194.4213616254</v>
      </c>
      <c r="F129">
        <f>IF(deszcz3[[#This Row],[opady ]] = 0, deszcz3[[#This Row],[Stan zbiornika po podlaniu]]*0.99, deszcz3[[#This Row],[Stan zbiornika po podlaniu]]*1.03)</f>
        <v>1586172.4771480092</v>
      </c>
      <c r="G129">
        <f>MIN(IF(deszcz3[[#This Row],[opady ]] = 0, deszcz3[[#This Row],[Stan zbiornika po podlaniu]]*0.99, deszcz3[[#This Row],[Stan zbiornika po podlaniu]]*1.03), $M$2)</f>
        <v>1586172.4771480092</v>
      </c>
      <c r="H129">
        <f>IF(deszcz3[[#This Row],[Dzień]] = 6, MIN(deszcz3[[#This Row],[Stan po pogodzie]]+$N$2, $M$2), deszcz3[[#This Row],[Stan po pogodzie]])</f>
        <v>1586172.4771480092</v>
      </c>
      <c r="I129">
        <f>deszcz3[[#This Row],[Dolanie]]</f>
        <v>1586172.4771480092</v>
      </c>
      <c r="J129">
        <f>WEEKDAY(deszcz3[[#This Row],[data]],2)</f>
        <v>5</v>
      </c>
      <c r="K129" s="2">
        <f>+IF(deszcz3[[#This Row],[Kolumna1]]&gt;$M$2, 1, 0)</f>
        <v>0</v>
      </c>
    </row>
    <row r="130" spans="1:11" x14ac:dyDescent="0.45">
      <c r="A130" s="1">
        <v>41888</v>
      </c>
      <c r="B130">
        <v>0</v>
      </c>
      <c r="C130">
        <f t="shared" si="1"/>
        <v>1586172.4771480092</v>
      </c>
      <c r="D130">
        <f>IF(deszcz3[[#This Row],[opady ]] = 0, $N$5, 0)</f>
        <v>100000</v>
      </c>
      <c r="E130">
        <f>deszcz3[[#This Row],[Stan zbiornika przed]]-deszcz3[[#This Row],[Podlanie]]</f>
        <v>1486172.4771480092</v>
      </c>
      <c r="F130">
        <f>IF(deszcz3[[#This Row],[opady ]] = 0, deszcz3[[#This Row],[Stan zbiornika po podlaniu]]*0.99, deszcz3[[#This Row],[Stan zbiornika po podlaniu]]*1.03)</f>
        <v>1471310.7523765292</v>
      </c>
      <c r="G130">
        <f>MIN(IF(deszcz3[[#This Row],[opady ]] = 0, deszcz3[[#This Row],[Stan zbiornika po podlaniu]]*0.99, deszcz3[[#This Row],[Stan zbiornika po podlaniu]]*1.03), $M$2)</f>
        <v>1471310.7523765292</v>
      </c>
      <c r="H130">
        <f>IF(deszcz3[[#This Row],[Dzień]] = 6, MIN(deszcz3[[#This Row],[Stan po pogodzie]]+$N$2, $M$2), deszcz3[[#This Row],[Stan po pogodzie]])</f>
        <v>1971310.7523765292</v>
      </c>
      <c r="I130">
        <f>deszcz3[[#This Row],[Dolanie]]</f>
        <v>1971310.7523765292</v>
      </c>
      <c r="J130">
        <f>WEEKDAY(deszcz3[[#This Row],[data]],2)</f>
        <v>6</v>
      </c>
      <c r="K130" s="2">
        <f>+IF(deszcz3[[#This Row],[Kolumna1]]&gt;$M$2, 1, 0)</f>
        <v>0</v>
      </c>
    </row>
    <row r="131" spans="1:11" x14ac:dyDescent="0.45">
      <c r="A131" s="1">
        <v>41889</v>
      </c>
      <c r="B131">
        <v>0</v>
      </c>
      <c r="C131">
        <f t="shared" ref="C131:C155" si="2">I130</f>
        <v>1971310.7523765292</v>
      </c>
      <c r="D131">
        <f>IF(deszcz3[[#This Row],[opady ]] = 0, $N$5, 0)</f>
        <v>100000</v>
      </c>
      <c r="E131">
        <f>deszcz3[[#This Row],[Stan zbiornika przed]]-deszcz3[[#This Row],[Podlanie]]</f>
        <v>1871310.7523765292</v>
      </c>
      <c r="F131">
        <f>IF(deszcz3[[#This Row],[opady ]] = 0, deszcz3[[#This Row],[Stan zbiornika po podlaniu]]*0.99, deszcz3[[#This Row],[Stan zbiornika po podlaniu]]*1.03)</f>
        <v>1852597.6448527637</v>
      </c>
      <c r="G131">
        <f>MIN(IF(deszcz3[[#This Row],[opady ]] = 0, deszcz3[[#This Row],[Stan zbiornika po podlaniu]]*0.99, deszcz3[[#This Row],[Stan zbiornika po podlaniu]]*1.03), $M$2)</f>
        <v>1852597.6448527637</v>
      </c>
      <c r="H131">
        <f>IF(deszcz3[[#This Row],[Dzień]] = 6, MIN(deszcz3[[#This Row],[Stan po pogodzie]]+$N$2, $M$2), deszcz3[[#This Row],[Stan po pogodzie]])</f>
        <v>1852597.6448527637</v>
      </c>
      <c r="I131">
        <f>deszcz3[[#This Row],[Dolanie]]</f>
        <v>1852597.6448527637</v>
      </c>
      <c r="J131">
        <f>WEEKDAY(deszcz3[[#This Row],[data]],2)</f>
        <v>7</v>
      </c>
      <c r="K131" s="2">
        <f>+IF(deszcz3[[#This Row],[Kolumna1]]&gt;$M$2, 1, 0)</f>
        <v>0</v>
      </c>
    </row>
    <row r="132" spans="1:11" x14ac:dyDescent="0.45">
      <c r="A132" s="1">
        <v>41890</v>
      </c>
      <c r="B132">
        <v>1</v>
      </c>
      <c r="C132">
        <f t="shared" si="2"/>
        <v>1852597.6448527637</v>
      </c>
      <c r="D132">
        <f>IF(deszcz3[[#This Row],[opady ]] = 0, $N$5, 0)</f>
        <v>0</v>
      </c>
      <c r="E132">
        <f>deszcz3[[#This Row],[Stan zbiornika przed]]-deszcz3[[#This Row],[Podlanie]]</f>
        <v>1852597.6448527637</v>
      </c>
      <c r="F132">
        <f>IF(deszcz3[[#This Row],[opady ]] = 0, deszcz3[[#This Row],[Stan zbiornika po podlaniu]]*0.99, deszcz3[[#This Row],[Stan zbiornika po podlaniu]]*1.03)</f>
        <v>1908175.5741983468</v>
      </c>
      <c r="G132">
        <f>MIN(IF(deszcz3[[#This Row],[opady ]] = 0, deszcz3[[#This Row],[Stan zbiornika po podlaniu]]*0.99, deszcz3[[#This Row],[Stan zbiornika po podlaniu]]*1.03), $M$2)</f>
        <v>1908175.5741983468</v>
      </c>
      <c r="H132">
        <f>IF(deszcz3[[#This Row],[Dzień]] = 6, MIN(deszcz3[[#This Row],[Stan po pogodzie]]+$N$2, $M$2), deszcz3[[#This Row],[Stan po pogodzie]])</f>
        <v>1908175.5741983468</v>
      </c>
      <c r="I132">
        <f>deszcz3[[#This Row],[Dolanie]]</f>
        <v>1908175.5741983468</v>
      </c>
      <c r="J132">
        <f>WEEKDAY(deszcz3[[#This Row],[data]],2)</f>
        <v>1</v>
      </c>
      <c r="K132" s="2">
        <f>+IF(deszcz3[[#This Row],[Kolumna1]]&gt;$M$2, 1, 0)</f>
        <v>0</v>
      </c>
    </row>
    <row r="133" spans="1:11" x14ac:dyDescent="0.45">
      <c r="A133" s="1">
        <v>41891</v>
      </c>
      <c r="B133">
        <v>0</v>
      </c>
      <c r="C133">
        <f t="shared" si="2"/>
        <v>1908175.5741983468</v>
      </c>
      <c r="D133">
        <f>IF(deszcz3[[#This Row],[opady ]] = 0, $N$5, 0)</f>
        <v>100000</v>
      </c>
      <c r="E133">
        <f>deszcz3[[#This Row],[Stan zbiornika przed]]-deszcz3[[#This Row],[Podlanie]]</f>
        <v>1808175.5741983468</v>
      </c>
      <c r="F133">
        <f>IF(deszcz3[[#This Row],[opady ]] = 0, deszcz3[[#This Row],[Stan zbiornika po podlaniu]]*0.99, deszcz3[[#This Row],[Stan zbiornika po podlaniu]]*1.03)</f>
        <v>1790093.8184563634</v>
      </c>
      <c r="G133">
        <f>MIN(IF(deszcz3[[#This Row],[opady ]] = 0, deszcz3[[#This Row],[Stan zbiornika po podlaniu]]*0.99, deszcz3[[#This Row],[Stan zbiornika po podlaniu]]*1.03), $M$2)</f>
        <v>1790093.8184563634</v>
      </c>
      <c r="H133">
        <f>IF(deszcz3[[#This Row],[Dzień]] = 6, MIN(deszcz3[[#This Row],[Stan po pogodzie]]+$N$2, $M$2), deszcz3[[#This Row],[Stan po pogodzie]])</f>
        <v>1790093.8184563634</v>
      </c>
      <c r="I133">
        <f>deszcz3[[#This Row],[Dolanie]]</f>
        <v>1790093.8184563634</v>
      </c>
      <c r="J133">
        <f>WEEKDAY(deszcz3[[#This Row],[data]],2)</f>
        <v>2</v>
      </c>
      <c r="K133" s="2">
        <f>+IF(deszcz3[[#This Row],[Kolumna1]]&gt;$M$2, 1, 0)</f>
        <v>0</v>
      </c>
    </row>
    <row r="134" spans="1:11" x14ac:dyDescent="0.45">
      <c r="A134" s="1">
        <v>41892</v>
      </c>
      <c r="B134">
        <v>0</v>
      </c>
      <c r="C134">
        <f t="shared" si="2"/>
        <v>1790093.8184563634</v>
      </c>
      <c r="D134">
        <f>IF(deszcz3[[#This Row],[opady ]] = 0, $N$5, 0)</f>
        <v>100000</v>
      </c>
      <c r="E134">
        <f>deszcz3[[#This Row],[Stan zbiornika przed]]-deszcz3[[#This Row],[Podlanie]]</f>
        <v>1690093.8184563634</v>
      </c>
      <c r="F134">
        <f>IF(deszcz3[[#This Row],[opady ]] = 0, deszcz3[[#This Row],[Stan zbiornika po podlaniu]]*0.99, deszcz3[[#This Row],[Stan zbiornika po podlaniu]]*1.03)</f>
        <v>1673192.8802717999</v>
      </c>
      <c r="G134">
        <f>MIN(IF(deszcz3[[#This Row],[opady ]] = 0, deszcz3[[#This Row],[Stan zbiornika po podlaniu]]*0.99, deszcz3[[#This Row],[Stan zbiornika po podlaniu]]*1.03), $M$2)</f>
        <v>1673192.8802717999</v>
      </c>
      <c r="H134">
        <f>IF(deszcz3[[#This Row],[Dzień]] = 6, MIN(deszcz3[[#This Row],[Stan po pogodzie]]+$N$2, $M$2), deszcz3[[#This Row],[Stan po pogodzie]])</f>
        <v>1673192.8802717999</v>
      </c>
      <c r="I134">
        <f>deszcz3[[#This Row],[Dolanie]]</f>
        <v>1673192.8802717999</v>
      </c>
      <c r="J134">
        <f>WEEKDAY(deszcz3[[#This Row],[data]],2)</f>
        <v>3</v>
      </c>
      <c r="K134" s="2">
        <f>+IF(deszcz3[[#This Row],[Kolumna1]]&gt;$M$2, 1, 0)</f>
        <v>0</v>
      </c>
    </row>
    <row r="135" spans="1:11" x14ac:dyDescent="0.45">
      <c r="A135" s="1">
        <v>41893</v>
      </c>
      <c r="B135">
        <v>0</v>
      </c>
      <c r="C135">
        <f t="shared" si="2"/>
        <v>1673192.8802717999</v>
      </c>
      <c r="D135">
        <f>IF(deszcz3[[#This Row],[opady ]] = 0, $N$5, 0)</f>
        <v>100000</v>
      </c>
      <c r="E135">
        <f>deszcz3[[#This Row],[Stan zbiornika przed]]-deszcz3[[#This Row],[Podlanie]]</f>
        <v>1573192.8802717999</v>
      </c>
      <c r="F135">
        <f>IF(deszcz3[[#This Row],[opady ]] = 0, deszcz3[[#This Row],[Stan zbiornika po podlaniu]]*0.99, deszcz3[[#This Row],[Stan zbiornika po podlaniu]]*1.03)</f>
        <v>1557460.9514690819</v>
      </c>
      <c r="G135">
        <f>MIN(IF(deszcz3[[#This Row],[opady ]] = 0, deszcz3[[#This Row],[Stan zbiornika po podlaniu]]*0.99, deszcz3[[#This Row],[Stan zbiornika po podlaniu]]*1.03), $M$2)</f>
        <v>1557460.9514690819</v>
      </c>
      <c r="H135">
        <f>IF(deszcz3[[#This Row],[Dzień]] = 6, MIN(deszcz3[[#This Row],[Stan po pogodzie]]+$N$2, $M$2), deszcz3[[#This Row],[Stan po pogodzie]])</f>
        <v>1557460.9514690819</v>
      </c>
      <c r="I135">
        <f>deszcz3[[#This Row],[Dolanie]]</f>
        <v>1557460.9514690819</v>
      </c>
      <c r="J135">
        <f>WEEKDAY(deszcz3[[#This Row],[data]],2)</f>
        <v>4</v>
      </c>
      <c r="K135" s="2">
        <f>+IF(deszcz3[[#This Row],[Kolumna1]]&gt;$M$2, 1, 0)</f>
        <v>0</v>
      </c>
    </row>
    <row r="136" spans="1:11" x14ac:dyDescent="0.45">
      <c r="A136" s="1">
        <v>41894</v>
      </c>
      <c r="B136">
        <v>0</v>
      </c>
      <c r="C136">
        <f t="shared" si="2"/>
        <v>1557460.9514690819</v>
      </c>
      <c r="D136">
        <f>IF(deszcz3[[#This Row],[opady ]] = 0, $N$5, 0)</f>
        <v>100000</v>
      </c>
      <c r="E136">
        <f>deszcz3[[#This Row],[Stan zbiornika przed]]-deszcz3[[#This Row],[Podlanie]]</f>
        <v>1457460.9514690819</v>
      </c>
      <c r="F136">
        <f>IF(deszcz3[[#This Row],[opady ]] = 0, deszcz3[[#This Row],[Stan zbiornika po podlaniu]]*0.99, deszcz3[[#This Row],[Stan zbiornika po podlaniu]]*1.03)</f>
        <v>1442886.341954391</v>
      </c>
      <c r="G136">
        <f>MIN(IF(deszcz3[[#This Row],[opady ]] = 0, deszcz3[[#This Row],[Stan zbiornika po podlaniu]]*0.99, deszcz3[[#This Row],[Stan zbiornika po podlaniu]]*1.03), $M$2)</f>
        <v>1442886.341954391</v>
      </c>
      <c r="H136">
        <f>IF(deszcz3[[#This Row],[Dzień]] = 6, MIN(deszcz3[[#This Row],[Stan po pogodzie]]+$N$2, $M$2), deszcz3[[#This Row],[Stan po pogodzie]])</f>
        <v>1442886.341954391</v>
      </c>
      <c r="I136">
        <f>deszcz3[[#This Row],[Dolanie]]</f>
        <v>1442886.341954391</v>
      </c>
      <c r="J136">
        <f>WEEKDAY(deszcz3[[#This Row],[data]],2)</f>
        <v>5</v>
      </c>
      <c r="K136" s="2">
        <f>+IF(deszcz3[[#This Row],[Kolumna1]]&gt;$M$2, 1, 0)</f>
        <v>0</v>
      </c>
    </row>
    <row r="137" spans="1:11" x14ac:dyDescent="0.45">
      <c r="A137" s="1">
        <v>41895</v>
      </c>
      <c r="B137">
        <v>0</v>
      </c>
      <c r="C137">
        <f t="shared" si="2"/>
        <v>1442886.341954391</v>
      </c>
      <c r="D137">
        <f>IF(deszcz3[[#This Row],[opady ]] = 0, $N$5, 0)</f>
        <v>100000</v>
      </c>
      <c r="E137">
        <f>deszcz3[[#This Row],[Stan zbiornika przed]]-deszcz3[[#This Row],[Podlanie]]</f>
        <v>1342886.341954391</v>
      </c>
      <c r="F137">
        <f>IF(deszcz3[[#This Row],[opady ]] = 0, deszcz3[[#This Row],[Stan zbiornika po podlaniu]]*0.99, deszcz3[[#This Row],[Stan zbiornika po podlaniu]]*1.03)</f>
        <v>1329457.478534847</v>
      </c>
      <c r="G137">
        <f>MIN(IF(deszcz3[[#This Row],[opady ]] = 0, deszcz3[[#This Row],[Stan zbiornika po podlaniu]]*0.99, deszcz3[[#This Row],[Stan zbiornika po podlaniu]]*1.03), $M$2)</f>
        <v>1329457.478534847</v>
      </c>
      <c r="H137">
        <f>IF(deszcz3[[#This Row],[Dzień]] = 6, MIN(deszcz3[[#This Row],[Stan po pogodzie]]+$N$2, $M$2), deszcz3[[#This Row],[Stan po pogodzie]])</f>
        <v>1829457.478534847</v>
      </c>
      <c r="I137">
        <f>deszcz3[[#This Row],[Dolanie]]</f>
        <v>1829457.478534847</v>
      </c>
      <c r="J137">
        <f>WEEKDAY(deszcz3[[#This Row],[data]],2)</f>
        <v>6</v>
      </c>
      <c r="K137" s="2">
        <f>+IF(deszcz3[[#This Row],[Kolumna1]]&gt;$M$2, 1, 0)</f>
        <v>0</v>
      </c>
    </row>
    <row r="138" spans="1:11" x14ac:dyDescent="0.45">
      <c r="A138" s="1">
        <v>41896</v>
      </c>
      <c r="B138">
        <v>0</v>
      </c>
      <c r="C138">
        <f t="shared" si="2"/>
        <v>1829457.478534847</v>
      </c>
      <c r="D138">
        <f>IF(deszcz3[[#This Row],[opady ]] = 0, $N$5, 0)</f>
        <v>100000</v>
      </c>
      <c r="E138">
        <f>deszcz3[[#This Row],[Stan zbiornika przed]]-deszcz3[[#This Row],[Podlanie]]</f>
        <v>1729457.478534847</v>
      </c>
      <c r="F138">
        <f>IF(deszcz3[[#This Row],[opady ]] = 0, deszcz3[[#This Row],[Stan zbiornika po podlaniu]]*0.99, deszcz3[[#This Row],[Stan zbiornika po podlaniu]]*1.03)</f>
        <v>1712162.9037494985</v>
      </c>
      <c r="G138">
        <f>MIN(IF(deszcz3[[#This Row],[opady ]] = 0, deszcz3[[#This Row],[Stan zbiornika po podlaniu]]*0.99, deszcz3[[#This Row],[Stan zbiornika po podlaniu]]*1.03), $M$2)</f>
        <v>1712162.9037494985</v>
      </c>
      <c r="H138">
        <f>IF(deszcz3[[#This Row],[Dzień]] = 6, MIN(deszcz3[[#This Row],[Stan po pogodzie]]+$N$2, $M$2), deszcz3[[#This Row],[Stan po pogodzie]])</f>
        <v>1712162.9037494985</v>
      </c>
      <c r="I138">
        <f>deszcz3[[#This Row],[Dolanie]]</f>
        <v>1712162.9037494985</v>
      </c>
      <c r="J138">
        <f>WEEKDAY(deszcz3[[#This Row],[data]],2)</f>
        <v>7</v>
      </c>
      <c r="K138" s="2">
        <f>+IF(deszcz3[[#This Row],[Kolumna1]]&gt;$M$2, 1, 0)</f>
        <v>0</v>
      </c>
    </row>
    <row r="139" spans="1:11" x14ac:dyDescent="0.45">
      <c r="A139" s="1">
        <v>41897</v>
      </c>
      <c r="B139">
        <v>1</v>
      </c>
      <c r="C139">
        <f t="shared" si="2"/>
        <v>1712162.9037494985</v>
      </c>
      <c r="D139">
        <f>IF(deszcz3[[#This Row],[opady ]] = 0, $N$5, 0)</f>
        <v>0</v>
      </c>
      <c r="E139">
        <f>deszcz3[[#This Row],[Stan zbiornika przed]]-deszcz3[[#This Row],[Podlanie]]</f>
        <v>1712162.9037494985</v>
      </c>
      <c r="F139">
        <f>IF(deszcz3[[#This Row],[opady ]] = 0, deszcz3[[#This Row],[Stan zbiornika po podlaniu]]*0.99, deszcz3[[#This Row],[Stan zbiornika po podlaniu]]*1.03)</f>
        <v>1763527.7908619836</v>
      </c>
      <c r="G139">
        <f>MIN(IF(deszcz3[[#This Row],[opady ]] = 0, deszcz3[[#This Row],[Stan zbiornika po podlaniu]]*0.99, deszcz3[[#This Row],[Stan zbiornika po podlaniu]]*1.03), $M$2)</f>
        <v>1763527.7908619836</v>
      </c>
      <c r="H139">
        <f>IF(deszcz3[[#This Row],[Dzień]] = 6, MIN(deszcz3[[#This Row],[Stan po pogodzie]]+$N$2, $M$2), deszcz3[[#This Row],[Stan po pogodzie]])</f>
        <v>1763527.7908619836</v>
      </c>
      <c r="I139">
        <f>deszcz3[[#This Row],[Dolanie]]</f>
        <v>1763527.7908619836</v>
      </c>
      <c r="J139">
        <f>WEEKDAY(deszcz3[[#This Row],[data]],2)</f>
        <v>1</v>
      </c>
      <c r="K139" s="2">
        <f>+IF(deszcz3[[#This Row],[Kolumna1]]&gt;$M$2, 1, 0)</f>
        <v>0</v>
      </c>
    </row>
    <row r="140" spans="1:11" x14ac:dyDescent="0.45">
      <c r="A140" s="1">
        <v>41898</v>
      </c>
      <c r="B140">
        <v>0</v>
      </c>
      <c r="C140">
        <f t="shared" si="2"/>
        <v>1763527.7908619836</v>
      </c>
      <c r="D140">
        <f>IF(deszcz3[[#This Row],[opady ]] = 0, $N$5, 0)</f>
        <v>100000</v>
      </c>
      <c r="E140">
        <f>deszcz3[[#This Row],[Stan zbiornika przed]]-deszcz3[[#This Row],[Podlanie]]</f>
        <v>1663527.7908619836</v>
      </c>
      <c r="F140">
        <f>IF(deszcz3[[#This Row],[opady ]] = 0, deszcz3[[#This Row],[Stan zbiornika po podlaniu]]*0.99, deszcz3[[#This Row],[Stan zbiornika po podlaniu]]*1.03)</f>
        <v>1646892.5129533636</v>
      </c>
      <c r="G140">
        <f>MIN(IF(deszcz3[[#This Row],[opady ]] = 0, deszcz3[[#This Row],[Stan zbiornika po podlaniu]]*0.99, deszcz3[[#This Row],[Stan zbiornika po podlaniu]]*1.03), $M$2)</f>
        <v>1646892.5129533636</v>
      </c>
      <c r="H140">
        <f>IF(deszcz3[[#This Row],[Dzień]] = 6, MIN(deszcz3[[#This Row],[Stan po pogodzie]]+$N$2, $M$2), deszcz3[[#This Row],[Stan po pogodzie]])</f>
        <v>1646892.5129533636</v>
      </c>
      <c r="I140">
        <f>deszcz3[[#This Row],[Dolanie]]</f>
        <v>1646892.5129533636</v>
      </c>
      <c r="J140">
        <f>WEEKDAY(deszcz3[[#This Row],[data]],2)</f>
        <v>2</v>
      </c>
      <c r="K140" s="2">
        <f>+IF(deszcz3[[#This Row],[Kolumna1]]&gt;$M$2, 1, 0)</f>
        <v>0</v>
      </c>
    </row>
    <row r="141" spans="1:11" x14ac:dyDescent="0.45">
      <c r="A141" s="1">
        <v>41899</v>
      </c>
      <c r="B141">
        <v>0</v>
      </c>
      <c r="C141">
        <f t="shared" si="2"/>
        <v>1646892.5129533636</v>
      </c>
      <c r="D141">
        <f>IF(deszcz3[[#This Row],[opady ]] = 0, $N$5, 0)</f>
        <v>100000</v>
      </c>
      <c r="E141">
        <f>deszcz3[[#This Row],[Stan zbiornika przed]]-deszcz3[[#This Row],[Podlanie]]</f>
        <v>1546892.5129533636</v>
      </c>
      <c r="F141">
        <f>IF(deszcz3[[#This Row],[opady ]] = 0, deszcz3[[#This Row],[Stan zbiornika po podlaniu]]*0.99, deszcz3[[#This Row],[Stan zbiornika po podlaniu]]*1.03)</f>
        <v>1531423.5878238298</v>
      </c>
      <c r="G141">
        <f>MIN(IF(deszcz3[[#This Row],[opady ]] = 0, deszcz3[[#This Row],[Stan zbiornika po podlaniu]]*0.99, deszcz3[[#This Row],[Stan zbiornika po podlaniu]]*1.03), $M$2)</f>
        <v>1531423.5878238298</v>
      </c>
      <c r="H141">
        <f>IF(deszcz3[[#This Row],[Dzień]] = 6, MIN(deszcz3[[#This Row],[Stan po pogodzie]]+$N$2, $M$2), deszcz3[[#This Row],[Stan po pogodzie]])</f>
        <v>1531423.5878238298</v>
      </c>
      <c r="I141">
        <f>deszcz3[[#This Row],[Dolanie]]</f>
        <v>1531423.5878238298</v>
      </c>
      <c r="J141">
        <f>WEEKDAY(deszcz3[[#This Row],[data]],2)</f>
        <v>3</v>
      </c>
      <c r="K141" s="2">
        <f>+IF(deszcz3[[#This Row],[Kolumna1]]&gt;$M$2, 1, 0)</f>
        <v>0</v>
      </c>
    </row>
    <row r="142" spans="1:11" x14ac:dyDescent="0.45">
      <c r="A142" s="1">
        <v>41900</v>
      </c>
      <c r="B142">
        <v>0</v>
      </c>
      <c r="C142">
        <f t="shared" si="2"/>
        <v>1531423.5878238298</v>
      </c>
      <c r="D142">
        <f>IF(deszcz3[[#This Row],[opady ]] = 0, $N$5, 0)</f>
        <v>100000</v>
      </c>
      <c r="E142">
        <f>deszcz3[[#This Row],[Stan zbiornika przed]]-deszcz3[[#This Row],[Podlanie]]</f>
        <v>1431423.5878238298</v>
      </c>
      <c r="F142">
        <f>IF(deszcz3[[#This Row],[opady ]] = 0, deszcz3[[#This Row],[Stan zbiornika po podlaniu]]*0.99, deszcz3[[#This Row],[Stan zbiornika po podlaniu]]*1.03)</f>
        <v>1417109.3519455916</v>
      </c>
      <c r="G142">
        <f>MIN(IF(deszcz3[[#This Row],[opady ]] = 0, deszcz3[[#This Row],[Stan zbiornika po podlaniu]]*0.99, deszcz3[[#This Row],[Stan zbiornika po podlaniu]]*1.03), $M$2)</f>
        <v>1417109.3519455916</v>
      </c>
      <c r="H142">
        <f>IF(deszcz3[[#This Row],[Dzień]] = 6, MIN(deszcz3[[#This Row],[Stan po pogodzie]]+$N$2, $M$2), deszcz3[[#This Row],[Stan po pogodzie]])</f>
        <v>1417109.3519455916</v>
      </c>
      <c r="I142">
        <f>deszcz3[[#This Row],[Dolanie]]</f>
        <v>1417109.3519455916</v>
      </c>
      <c r="J142">
        <f>WEEKDAY(deszcz3[[#This Row],[data]],2)</f>
        <v>4</v>
      </c>
      <c r="K142" s="2">
        <f>+IF(deszcz3[[#This Row],[Kolumna1]]&gt;$M$2, 1, 0)</f>
        <v>0</v>
      </c>
    </row>
    <row r="143" spans="1:11" x14ac:dyDescent="0.45">
      <c r="A143" s="1">
        <v>41901</v>
      </c>
      <c r="B143">
        <v>0</v>
      </c>
      <c r="C143">
        <f t="shared" si="2"/>
        <v>1417109.3519455916</v>
      </c>
      <c r="D143">
        <f>IF(deszcz3[[#This Row],[opady ]] = 0, $N$5, 0)</f>
        <v>100000</v>
      </c>
      <c r="E143">
        <f>deszcz3[[#This Row],[Stan zbiornika przed]]-deszcz3[[#This Row],[Podlanie]]</f>
        <v>1317109.3519455916</v>
      </c>
      <c r="F143">
        <f>IF(deszcz3[[#This Row],[opady ]] = 0, deszcz3[[#This Row],[Stan zbiornika po podlaniu]]*0.99, deszcz3[[#This Row],[Stan zbiornika po podlaniu]]*1.03)</f>
        <v>1303938.2584261356</v>
      </c>
      <c r="G143">
        <f>MIN(IF(deszcz3[[#This Row],[opady ]] = 0, deszcz3[[#This Row],[Stan zbiornika po podlaniu]]*0.99, deszcz3[[#This Row],[Stan zbiornika po podlaniu]]*1.03), $M$2)</f>
        <v>1303938.2584261356</v>
      </c>
      <c r="H143">
        <f>IF(deszcz3[[#This Row],[Dzień]] = 6, MIN(deszcz3[[#This Row],[Stan po pogodzie]]+$N$2, $M$2), deszcz3[[#This Row],[Stan po pogodzie]])</f>
        <v>1303938.2584261356</v>
      </c>
      <c r="I143">
        <f>deszcz3[[#This Row],[Dolanie]]</f>
        <v>1303938.2584261356</v>
      </c>
      <c r="J143">
        <f>WEEKDAY(deszcz3[[#This Row],[data]],2)</f>
        <v>5</v>
      </c>
      <c r="K143" s="2">
        <f>+IF(deszcz3[[#This Row],[Kolumna1]]&gt;$M$2, 1, 0)</f>
        <v>0</v>
      </c>
    </row>
    <row r="144" spans="1:11" x14ac:dyDescent="0.45">
      <c r="A144" s="1">
        <v>41902</v>
      </c>
      <c r="B144">
        <v>0</v>
      </c>
      <c r="C144">
        <f t="shared" si="2"/>
        <v>1303938.2584261356</v>
      </c>
      <c r="D144">
        <f>IF(deszcz3[[#This Row],[opady ]] = 0, $N$5, 0)</f>
        <v>100000</v>
      </c>
      <c r="E144">
        <f>deszcz3[[#This Row],[Stan zbiornika przed]]-deszcz3[[#This Row],[Podlanie]]</f>
        <v>1203938.2584261356</v>
      </c>
      <c r="F144">
        <f>IF(deszcz3[[#This Row],[opady ]] = 0, deszcz3[[#This Row],[Stan zbiornika po podlaniu]]*0.99, deszcz3[[#This Row],[Stan zbiornika po podlaniu]]*1.03)</f>
        <v>1191898.8758418742</v>
      </c>
      <c r="G144">
        <f>MIN(IF(deszcz3[[#This Row],[opady ]] = 0, deszcz3[[#This Row],[Stan zbiornika po podlaniu]]*0.99, deszcz3[[#This Row],[Stan zbiornika po podlaniu]]*1.03), $M$2)</f>
        <v>1191898.8758418742</v>
      </c>
      <c r="H144">
        <f>IF(deszcz3[[#This Row],[Dzień]] = 6, MIN(deszcz3[[#This Row],[Stan po pogodzie]]+$N$2, $M$2), deszcz3[[#This Row],[Stan po pogodzie]])</f>
        <v>1691898.8758418742</v>
      </c>
      <c r="I144">
        <f>deszcz3[[#This Row],[Dolanie]]</f>
        <v>1691898.8758418742</v>
      </c>
      <c r="J144">
        <f>WEEKDAY(deszcz3[[#This Row],[data]],2)</f>
        <v>6</v>
      </c>
      <c r="K144" s="2">
        <f>+IF(deszcz3[[#This Row],[Kolumna1]]&gt;$M$2, 1, 0)</f>
        <v>0</v>
      </c>
    </row>
    <row r="145" spans="1:11" x14ac:dyDescent="0.45">
      <c r="A145" s="1">
        <v>41903</v>
      </c>
      <c r="B145">
        <v>0</v>
      </c>
      <c r="C145">
        <f t="shared" si="2"/>
        <v>1691898.8758418742</v>
      </c>
      <c r="D145">
        <f>IF(deszcz3[[#This Row],[opady ]] = 0, $N$5, 0)</f>
        <v>100000</v>
      </c>
      <c r="E145">
        <f>deszcz3[[#This Row],[Stan zbiornika przed]]-deszcz3[[#This Row],[Podlanie]]</f>
        <v>1591898.8758418742</v>
      </c>
      <c r="F145">
        <f>IF(deszcz3[[#This Row],[opady ]] = 0, deszcz3[[#This Row],[Stan zbiornika po podlaniu]]*0.99, deszcz3[[#This Row],[Stan zbiornika po podlaniu]]*1.03)</f>
        <v>1575979.8870834555</v>
      </c>
      <c r="G145">
        <f>MIN(IF(deszcz3[[#This Row],[opady ]] = 0, deszcz3[[#This Row],[Stan zbiornika po podlaniu]]*0.99, deszcz3[[#This Row],[Stan zbiornika po podlaniu]]*1.03), $M$2)</f>
        <v>1575979.8870834555</v>
      </c>
      <c r="H145">
        <f>IF(deszcz3[[#This Row],[Dzień]] = 6, MIN(deszcz3[[#This Row],[Stan po pogodzie]]+$N$2, $M$2), deszcz3[[#This Row],[Stan po pogodzie]])</f>
        <v>1575979.8870834555</v>
      </c>
      <c r="I145">
        <f>deszcz3[[#This Row],[Dolanie]]</f>
        <v>1575979.8870834555</v>
      </c>
      <c r="J145">
        <f>WEEKDAY(deszcz3[[#This Row],[data]],2)</f>
        <v>7</v>
      </c>
      <c r="K145" s="2">
        <f>+IF(deszcz3[[#This Row],[Kolumna1]]&gt;$M$2, 1, 0)</f>
        <v>0</v>
      </c>
    </row>
    <row r="146" spans="1:11" x14ac:dyDescent="0.45">
      <c r="A146" s="1">
        <v>41904</v>
      </c>
      <c r="B146">
        <v>0</v>
      </c>
      <c r="C146">
        <f t="shared" si="2"/>
        <v>1575979.8870834555</v>
      </c>
      <c r="D146">
        <f>IF(deszcz3[[#This Row],[opady ]] = 0, $N$5, 0)</f>
        <v>100000</v>
      </c>
      <c r="E146">
        <f>deszcz3[[#This Row],[Stan zbiornika przed]]-deszcz3[[#This Row],[Podlanie]]</f>
        <v>1475979.8870834555</v>
      </c>
      <c r="F146">
        <f>IF(deszcz3[[#This Row],[opady ]] = 0, deszcz3[[#This Row],[Stan zbiornika po podlaniu]]*0.99, deszcz3[[#This Row],[Stan zbiornika po podlaniu]]*1.03)</f>
        <v>1461220.0882126209</v>
      </c>
      <c r="G146">
        <f>MIN(IF(deszcz3[[#This Row],[opady ]] = 0, deszcz3[[#This Row],[Stan zbiornika po podlaniu]]*0.99, deszcz3[[#This Row],[Stan zbiornika po podlaniu]]*1.03), $M$2)</f>
        <v>1461220.0882126209</v>
      </c>
      <c r="H146">
        <f>IF(deszcz3[[#This Row],[Dzień]] = 6, MIN(deszcz3[[#This Row],[Stan po pogodzie]]+$N$2, $M$2), deszcz3[[#This Row],[Stan po pogodzie]])</f>
        <v>1461220.0882126209</v>
      </c>
      <c r="I146">
        <f>deszcz3[[#This Row],[Dolanie]]</f>
        <v>1461220.0882126209</v>
      </c>
      <c r="J146">
        <f>WEEKDAY(deszcz3[[#This Row],[data]],2)</f>
        <v>1</v>
      </c>
      <c r="K146" s="2">
        <f>+IF(deszcz3[[#This Row],[Kolumna1]]&gt;$M$2, 1, 0)</f>
        <v>0</v>
      </c>
    </row>
    <row r="147" spans="1:11" x14ac:dyDescent="0.45">
      <c r="A147" s="1">
        <v>41905</v>
      </c>
      <c r="B147">
        <v>1</v>
      </c>
      <c r="C147">
        <f t="shared" si="2"/>
        <v>1461220.0882126209</v>
      </c>
      <c r="D147">
        <f>IF(deszcz3[[#This Row],[opady ]] = 0, $N$5, 0)</f>
        <v>0</v>
      </c>
      <c r="E147">
        <f>deszcz3[[#This Row],[Stan zbiornika przed]]-deszcz3[[#This Row],[Podlanie]]</f>
        <v>1461220.0882126209</v>
      </c>
      <c r="F147">
        <f>IF(deszcz3[[#This Row],[opady ]] = 0, deszcz3[[#This Row],[Stan zbiornika po podlaniu]]*0.99, deszcz3[[#This Row],[Stan zbiornika po podlaniu]]*1.03)</f>
        <v>1505056.6908589995</v>
      </c>
      <c r="G147">
        <f>MIN(IF(deszcz3[[#This Row],[opady ]] = 0, deszcz3[[#This Row],[Stan zbiornika po podlaniu]]*0.99, deszcz3[[#This Row],[Stan zbiornika po podlaniu]]*1.03), $M$2)</f>
        <v>1505056.6908589995</v>
      </c>
      <c r="H147">
        <f>IF(deszcz3[[#This Row],[Dzień]] = 6, MIN(deszcz3[[#This Row],[Stan po pogodzie]]+$N$2, $M$2), deszcz3[[#This Row],[Stan po pogodzie]])</f>
        <v>1505056.6908589995</v>
      </c>
      <c r="I147">
        <f>deszcz3[[#This Row],[Dolanie]]</f>
        <v>1505056.6908589995</v>
      </c>
      <c r="J147">
        <f>WEEKDAY(deszcz3[[#This Row],[data]],2)</f>
        <v>2</v>
      </c>
      <c r="K147" s="2">
        <f>+IF(deszcz3[[#This Row],[Kolumna1]]&gt;$M$2, 1, 0)</f>
        <v>0</v>
      </c>
    </row>
    <row r="148" spans="1:11" x14ac:dyDescent="0.45">
      <c r="A148" s="1">
        <v>41906</v>
      </c>
      <c r="B148">
        <v>0</v>
      </c>
      <c r="C148">
        <f t="shared" si="2"/>
        <v>1505056.6908589995</v>
      </c>
      <c r="D148">
        <f>IF(deszcz3[[#This Row],[opady ]] = 0, $N$5, 0)</f>
        <v>100000</v>
      </c>
      <c r="E148">
        <f>deszcz3[[#This Row],[Stan zbiornika przed]]-deszcz3[[#This Row],[Podlanie]]</f>
        <v>1405056.6908589995</v>
      </c>
      <c r="F148">
        <f>IF(deszcz3[[#This Row],[opady ]] = 0, deszcz3[[#This Row],[Stan zbiornika po podlaniu]]*0.99, deszcz3[[#This Row],[Stan zbiornika po podlaniu]]*1.03)</f>
        <v>1391006.1239504095</v>
      </c>
      <c r="G148">
        <f>MIN(IF(deszcz3[[#This Row],[opady ]] = 0, deszcz3[[#This Row],[Stan zbiornika po podlaniu]]*0.99, deszcz3[[#This Row],[Stan zbiornika po podlaniu]]*1.03), $M$2)</f>
        <v>1391006.1239504095</v>
      </c>
      <c r="H148">
        <f>IF(deszcz3[[#This Row],[Dzień]] = 6, MIN(deszcz3[[#This Row],[Stan po pogodzie]]+$N$2, $M$2), deszcz3[[#This Row],[Stan po pogodzie]])</f>
        <v>1391006.1239504095</v>
      </c>
      <c r="I148">
        <f>deszcz3[[#This Row],[Dolanie]]</f>
        <v>1391006.1239504095</v>
      </c>
      <c r="J148">
        <f>WEEKDAY(deszcz3[[#This Row],[data]],2)</f>
        <v>3</v>
      </c>
      <c r="K148" s="2">
        <f>+IF(deszcz3[[#This Row],[Kolumna1]]&gt;$M$2, 1, 0)</f>
        <v>0</v>
      </c>
    </row>
    <row r="149" spans="1:11" x14ac:dyDescent="0.45">
      <c r="A149" s="1">
        <v>41907</v>
      </c>
      <c r="B149">
        <v>1</v>
      </c>
      <c r="C149">
        <f t="shared" si="2"/>
        <v>1391006.1239504095</v>
      </c>
      <c r="D149">
        <f>IF(deszcz3[[#This Row],[opady ]] = 0, $N$5, 0)</f>
        <v>0</v>
      </c>
      <c r="E149">
        <f>deszcz3[[#This Row],[Stan zbiornika przed]]-deszcz3[[#This Row],[Podlanie]]</f>
        <v>1391006.1239504095</v>
      </c>
      <c r="F149">
        <f>IF(deszcz3[[#This Row],[opady ]] = 0, deszcz3[[#This Row],[Stan zbiornika po podlaniu]]*0.99, deszcz3[[#This Row],[Stan zbiornika po podlaniu]]*1.03)</f>
        <v>1432736.3076689218</v>
      </c>
      <c r="G149">
        <f>MIN(IF(deszcz3[[#This Row],[opady ]] = 0, deszcz3[[#This Row],[Stan zbiornika po podlaniu]]*0.99, deszcz3[[#This Row],[Stan zbiornika po podlaniu]]*1.03), $M$2)</f>
        <v>1432736.3076689218</v>
      </c>
      <c r="H149">
        <f>IF(deszcz3[[#This Row],[Dzień]] = 6, MIN(deszcz3[[#This Row],[Stan po pogodzie]]+$N$2, $M$2), deszcz3[[#This Row],[Stan po pogodzie]])</f>
        <v>1432736.3076689218</v>
      </c>
      <c r="I149">
        <f>deszcz3[[#This Row],[Dolanie]]</f>
        <v>1432736.3076689218</v>
      </c>
      <c r="J149">
        <f>WEEKDAY(deszcz3[[#This Row],[data]],2)</f>
        <v>4</v>
      </c>
      <c r="K149" s="2">
        <f>+IF(deszcz3[[#This Row],[Kolumna1]]&gt;$M$2, 1, 0)</f>
        <v>0</v>
      </c>
    </row>
    <row r="150" spans="1:11" x14ac:dyDescent="0.45">
      <c r="A150" s="1">
        <v>41908</v>
      </c>
      <c r="B150">
        <v>0</v>
      </c>
      <c r="C150">
        <f t="shared" si="2"/>
        <v>1432736.3076689218</v>
      </c>
      <c r="D150">
        <f>IF(deszcz3[[#This Row],[opady ]] = 0, $N$5, 0)</f>
        <v>100000</v>
      </c>
      <c r="E150">
        <f>deszcz3[[#This Row],[Stan zbiornika przed]]-deszcz3[[#This Row],[Podlanie]]</f>
        <v>1332736.3076689218</v>
      </c>
      <c r="F150">
        <f>IF(deszcz3[[#This Row],[opady ]] = 0, deszcz3[[#This Row],[Stan zbiornika po podlaniu]]*0.99, deszcz3[[#This Row],[Stan zbiornika po podlaniu]]*1.03)</f>
        <v>1319408.9445922326</v>
      </c>
      <c r="G150">
        <f>MIN(IF(deszcz3[[#This Row],[opady ]] = 0, deszcz3[[#This Row],[Stan zbiornika po podlaniu]]*0.99, deszcz3[[#This Row],[Stan zbiornika po podlaniu]]*1.03), $M$2)</f>
        <v>1319408.9445922326</v>
      </c>
      <c r="H150">
        <f>IF(deszcz3[[#This Row],[Dzień]] = 6, MIN(deszcz3[[#This Row],[Stan po pogodzie]]+$N$2, $M$2), deszcz3[[#This Row],[Stan po pogodzie]])</f>
        <v>1319408.9445922326</v>
      </c>
      <c r="I150">
        <f>deszcz3[[#This Row],[Dolanie]]</f>
        <v>1319408.9445922326</v>
      </c>
      <c r="J150">
        <f>WEEKDAY(deszcz3[[#This Row],[data]],2)</f>
        <v>5</v>
      </c>
      <c r="K150" s="2">
        <f>+IF(deszcz3[[#This Row],[Kolumna1]]&gt;$M$2, 1, 0)</f>
        <v>0</v>
      </c>
    </row>
    <row r="151" spans="1:11" x14ac:dyDescent="0.45">
      <c r="A151" s="1">
        <v>41909</v>
      </c>
      <c r="B151">
        <v>0</v>
      </c>
      <c r="C151">
        <f t="shared" si="2"/>
        <v>1319408.9445922326</v>
      </c>
      <c r="D151">
        <f>IF(deszcz3[[#This Row],[opady ]] = 0, $N$5, 0)</f>
        <v>100000</v>
      </c>
      <c r="E151">
        <f>deszcz3[[#This Row],[Stan zbiornika przed]]-deszcz3[[#This Row],[Podlanie]]</f>
        <v>1219408.9445922326</v>
      </c>
      <c r="F151">
        <f>IF(deszcz3[[#This Row],[opady ]] = 0, deszcz3[[#This Row],[Stan zbiornika po podlaniu]]*0.99, deszcz3[[#This Row],[Stan zbiornika po podlaniu]]*1.03)</f>
        <v>1207214.8551463103</v>
      </c>
      <c r="G151">
        <f>MIN(IF(deszcz3[[#This Row],[opady ]] = 0, deszcz3[[#This Row],[Stan zbiornika po podlaniu]]*0.99, deszcz3[[#This Row],[Stan zbiornika po podlaniu]]*1.03), $M$2)</f>
        <v>1207214.8551463103</v>
      </c>
      <c r="H151">
        <f>IF(deszcz3[[#This Row],[Dzień]] = 6, MIN(deszcz3[[#This Row],[Stan po pogodzie]]+$N$2, $M$2), deszcz3[[#This Row],[Stan po pogodzie]])</f>
        <v>1707214.8551463103</v>
      </c>
      <c r="I151">
        <f>deszcz3[[#This Row],[Dolanie]]</f>
        <v>1707214.8551463103</v>
      </c>
      <c r="J151">
        <f>WEEKDAY(deszcz3[[#This Row],[data]],2)</f>
        <v>6</v>
      </c>
      <c r="K151" s="2">
        <f>+IF(deszcz3[[#This Row],[Kolumna1]]&gt;$M$2, 1, 0)</f>
        <v>0</v>
      </c>
    </row>
    <row r="152" spans="1:11" x14ac:dyDescent="0.45">
      <c r="A152" s="1">
        <v>41910</v>
      </c>
      <c r="B152">
        <v>0</v>
      </c>
      <c r="C152">
        <f t="shared" si="2"/>
        <v>1707214.8551463103</v>
      </c>
      <c r="D152">
        <f>IF(deszcz3[[#This Row],[opady ]] = 0, $N$5, 0)</f>
        <v>100000</v>
      </c>
      <c r="E152">
        <f>deszcz3[[#This Row],[Stan zbiornika przed]]-deszcz3[[#This Row],[Podlanie]]</f>
        <v>1607214.8551463103</v>
      </c>
      <c r="F152">
        <f>IF(deszcz3[[#This Row],[opady ]] = 0, deszcz3[[#This Row],[Stan zbiornika po podlaniu]]*0.99, deszcz3[[#This Row],[Stan zbiornika po podlaniu]]*1.03)</f>
        <v>1591142.7065948471</v>
      </c>
      <c r="G152">
        <f>MIN(IF(deszcz3[[#This Row],[opady ]] = 0, deszcz3[[#This Row],[Stan zbiornika po podlaniu]]*0.99, deszcz3[[#This Row],[Stan zbiornika po podlaniu]]*1.03), $M$2)</f>
        <v>1591142.7065948471</v>
      </c>
      <c r="H152">
        <f>IF(deszcz3[[#This Row],[Dzień]] = 6, MIN(deszcz3[[#This Row],[Stan po pogodzie]]+$N$2, $M$2), deszcz3[[#This Row],[Stan po pogodzie]])</f>
        <v>1591142.7065948471</v>
      </c>
      <c r="I152">
        <f>deszcz3[[#This Row],[Dolanie]]</f>
        <v>1591142.7065948471</v>
      </c>
      <c r="J152">
        <f>WEEKDAY(deszcz3[[#This Row],[data]],2)</f>
        <v>7</v>
      </c>
      <c r="K152" s="2">
        <f>+IF(deszcz3[[#This Row],[Kolumna1]]&gt;$M$2, 1, 0)</f>
        <v>0</v>
      </c>
    </row>
    <row r="153" spans="1:11" x14ac:dyDescent="0.45">
      <c r="A153" s="1">
        <v>41911</v>
      </c>
      <c r="B153">
        <v>1</v>
      </c>
      <c r="C153">
        <f t="shared" si="2"/>
        <v>1591142.7065948471</v>
      </c>
      <c r="D153">
        <f>IF(deszcz3[[#This Row],[opady ]] = 0, $N$5, 0)</f>
        <v>0</v>
      </c>
      <c r="E153">
        <f>deszcz3[[#This Row],[Stan zbiornika przed]]-deszcz3[[#This Row],[Podlanie]]</f>
        <v>1591142.7065948471</v>
      </c>
      <c r="F153">
        <f>IF(deszcz3[[#This Row],[opady ]] = 0, deszcz3[[#This Row],[Stan zbiornika po podlaniu]]*0.99, deszcz3[[#This Row],[Stan zbiornika po podlaniu]]*1.03)</f>
        <v>1638876.9877926926</v>
      </c>
      <c r="G153">
        <f>MIN(IF(deszcz3[[#This Row],[opady ]] = 0, deszcz3[[#This Row],[Stan zbiornika po podlaniu]]*0.99, deszcz3[[#This Row],[Stan zbiornika po podlaniu]]*1.03), $M$2)</f>
        <v>1638876.9877926926</v>
      </c>
      <c r="H153">
        <f>IF(deszcz3[[#This Row],[Dzień]] = 6, MIN(deszcz3[[#This Row],[Stan po pogodzie]]+$N$2, $M$2), deszcz3[[#This Row],[Stan po pogodzie]])</f>
        <v>1638876.9877926926</v>
      </c>
      <c r="I153">
        <f>deszcz3[[#This Row],[Dolanie]]</f>
        <v>1638876.9877926926</v>
      </c>
      <c r="J153">
        <f>WEEKDAY(deszcz3[[#This Row],[data]],2)</f>
        <v>1</v>
      </c>
      <c r="K153" s="2">
        <f>+IF(deszcz3[[#This Row],[Kolumna1]]&gt;$M$2, 1, 0)</f>
        <v>0</v>
      </c>
    </row>
    <row r="154" spans="1:11" x14ac:dyDescent="0.45">
      <c r="A154" s="1">
        <v>41912</v>
      </c>
      <c r="B154">
        <v>1</v>
      </c>
      <c r="C154">
        <f t="shared" si="2"/>
        <v>1638876.9877926926</v>
      </c>
      <c r="D154">
        <f>IF(deszcz3[[#This Row],[opady ]] = 0, $N$5, 0)</f>
        <v>0</v>
      </c>
      <c r="E154">
        <f>deszcz3[[#This Row],[Stan zbiornika przed]]-deszcz3[[#This Row],[Podlanie]]</f>
        <v>1638876.9877926926</v>
      </c>
      <c r="F154">
        <f>IF(deszcz3[[#This Row],[opady ]] = 0, deszcz3[[#This Row],[Stan zbiornika po podlaniu]]*0.99, deszcz3[[#This Row],[Stan zbiornika po podlaniu]]*1.03)</f>
        <v>1688043.2974264733</v>
      </c>
      <c r="G154">
        <f>MIN(IF(deszcz3[[#This Row],[opady ]] = 0, deszcz3[[#This Row],[Stan zbiornika po podlaniu]]*0.99, deszcz3[[#This Row],[Stan zbiornika po podlaniu]]*1.03), $M$2)</f>
        <v>1688043.2974264733</v>
      </c>
      <c r="H154">
        <f>IF(deszcz3[[#This Row],[Dzień]] = 6, MIN(deszcz3[[#This Row],[Stan po pogodzie]]+$N$2, $M$2), deszcz3[[#This Row],[Stan po pogodzie]])</f>
        <v>1688043.2974264733</v>
      </c>
      <c r="I154">
        <f>deszcz3[[#This Row],[Dolanie]]</f>
        <v>1688043.2974264733</v>
      </c>
      <c r="J154">
        <f>WEEKDAY(deszcz3[[#This Row],[data]],2)</f>
        <v>2</v>
      </c>
      <c r="K154" s="2">
        <f>+IF(deszcz3[[#This Row],[Kolumna1]]&gt;$M$2, 1, 0)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AC13-B04E-4A82-95F6-A3EC4F5C107A}">
  <dimension ref="A1:M154"/>
  <sheetViews>
    <sheetView workbookViewId="0">
      <selection activeCell="J2" sqref="J2"/>
    </sheetView>
  </sheetViews>
  <sheetFormatPr defaultRowHeight="14.25" x14ac:dyDescent="0.45"/>
  <cols>
    <col min="1" max="1" width="9.9296875" bestFit="1" customWidth="1"/>
    <col min="2" max="2" width="8.06640625" bestFit="1" customWidth="1"/>
    <col min="3" max="3" width="23.46484375" customWidth="1"/>
    <col min="5" max="5" width="20.265625" customWidth="1"/>
    <col min="8" max="8" width="21.2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  <c r="G1" t="s">
        <v>7</v>
      </c>
      <c r="H1" t="s">
        <v>6</v>
      </c>
      <c r="I1" t="s">
        <v>8</v>
      </c>
      <c r="J1" t="s">
        <v>16</v>
      </c>
      <c r="L1" t="s">
        <v>10</v>
      </c>
      <c r="M1" t="s">
        <v>11</v>
      </c>
    </row>
    <row r="2" spans="1:13" x14ac:dyDescent="0.45">
      <c r="A2" s="1">
        <v>41760</v>
      </c>
      <c r="B2">
        <v>0</v>
      </c>
      <c r="C2">
        <v>2500000</v>
      </c>
      <c r="D2">
        <f>IF(deszcz4[[#This Row],[opady ]] = 0, $M$5, 0)</f>
        <v>100000</v>
      </c>
      <c r="E2">
        <f>deszcz4[[#This Row],[Stan zbiornika przed]]-deszcz4[[#This Row],[Podlanie]]</f>
        <v>2400000</v>
      </c>
      <c r="F2">
        <f>MIN(IF(deszcz4[[#This Row],[opady ]] = 0, deszcz4[[#This Row],[Stan zbiornika po podlaniu]]*0.99, deszcz4[[#This Row],[Stan zbiornika po podlaniu]]*1.03), $L$2)</f>
        <v>2376000</v>
      </c>
      <c r="G2">
        <f>IF(deszcz4[[#This Row],[Dzień]] = 6, MIN(deszcz4[[#This Row],[Stan po pogodzie]]+$M$2, $L$2), deszcz4[[#This Row],[Stan po pogodzie]])</f>
        <v>2376000</v>
      </c>
      <c r="H2">
        <f>deszcz4[[#This Row],[Dolanie]]</f>
        <v>2376000</v>
      </c>
      <c r="I2">
        <f>WEEKDAY(deszcz4[[#This Row],[data]],2)</f>
        <v>4</v>
      </c>
      <c r="J2" s="2">
        <f>deszcz4[[#This Row],[Dolanie]]-deszcz4[[#This Row],[Stan po pogodzie]]</f>
        <v>0</v>
      </c>
      <c r="L2">
        <v>2500000</v>
      </c>
      <c r="M2">
        <v>500000</v>
      </c>
    </row>
    <row r="3" spans="1:13" x14ac:dyDescent="0.45">
      <c r="A3" s="1">
        <v>41761</v>
      </c>
      <c r="B3">
        <v>1</v>
      </c>
      <c r="C3">
        <f t="shared" ref="C3:C66" si="0">H2</f>
        <v>2376000</v>
      </c>
      <c r="D3">
        <f>IF(deszcz4[[#This Row],[opady ]] = 0, $M$5, 0)</f>
        <v>0</v>
      </c>
      <c r="E3">
        <f>deszcz4[[#This Row],[Stan zbiornika przed]]-deszcz4[[#This Row],[Podlanie]]</f>
        <v>2376000</v>
      </c>
      <c r="F3">
        <f>MIN(IF(deszcz4[[#This Row],[opady ]] = 0, deszcz4[[#This Row],[Stan zbiornika po podlaniu]]*0.99, deszcz4[[#This Row],[Stan zbiornika po podlaniu]]*1.03), $L$2)</f>
        <v>2447280</v>
      </c>
      <c r="G3">
        <f>IF(deszcz4[[#This Row],[Dzień]] = 6, MIN(deszcz4[[#This Row],[Stan po pogodzie]]+$M$2, $L$2), deszcz4[[#This Row],[Stan po pogodzie]])</f>
        <v>2447280</v>
      </c>
      <c r="H3">
        <f>deszcz4[[#This Row],[Dolanie]]</f>
        <v>2447280</v>
      </c>
      <c r="I3">
        <f>WEEKDAY(deszcz4[[#This Row],[data]],2)</f>
        <v>5</v>
      </c>
      <c r="J3" s="2">
        <f>deszcz4[[#This Row],[Dolanie]]-deszcz4[[#This Row],[Stan po pogodzie]]</f>
        <v>0</v>
      </c>
    </row>
    <row r="4" spans="1:13" x14ac:dyDescent="0.45">
      <c r="A4" s="1">
        <v>41762</v>
      </c>
      <c r="B4">
        <v>0</v>
      </c>
      <c r="C4">
        <f t="shared" si="0"/>
        <v>2447280</v>
      </c>
      <c r="D4">
        <f>IF(deszcz4[[#This Row],[opady ]] = 0, $M$5, 0)</f>
        <v>100000</v>
      </c>
      <c r="E4">
        <f>deszcz4[[#This Row],[Stan zbiornika przed]]-deszcz4[[#This Row],[Podlanie]]</f>
        <v>2347280</v>
      </c>
      <c r="F4">
        <f>MIN(IF(deszcz4[[#This Row],[opady ]] = 0, deszcz4[[#This Row],[Stan zbiornika po podlaniu]]*0.99, deszcz4[[#This Row],[Stan zbiornika po podlaniu]]*1.03), $L$2)</f>
        <v>2323807.2000000002</v>
      </c>
      <c r="G4">
        <f>IF(deszcz4[[#This Row],[Dzień]] = 6, MIN(deszcz4[[#This Row],[Stan po pogodzie]]+$M$2, $L$2), deszcz4[[#This Row],[Stan po pogodzie]])</f>
        <v>2500000</v>
      </c>
      <c r="H4">
        <f>deszcz4[[#This Row],[Dolanie]]</f>
        <v>2500000</v>
      </c>
      <c r="I4">
        <f>WEEKDAY(deszcz4[[#This Row],[data]],2)</f>
        <v>6</v>
      </c>
      <c r="J4" s="2">
        <f>deszcz4[[#This Row],[Dolanie]]-deszcz4[[#This Row],[Stan po pogodzie]]</f>
        <v>176192.79999999981</v>
      </c>
      <c r="K4" t="s">
        <v>14</v>
      </c>
      <c r="L4" t="s">
        <v>12</v>
      </c>
      <c r="M4" t="s">
        <v>13</v>
      </c>
    </row>
    <row r="5" spans="1:13" x14ac:dyDescent="0.45">
      <c r="A5" s="1">
        <v>41763</v>
      </c>
      <c r="B5">
        <v>0</v>
      </c>
      <c r="C5">
        <f t="shared" si="0"/>
        <v>2500000</v>
      </c>
      <c r="D5">
        <f>IF(deszcz4[[#This Row],[opady ]] = 0, $M$5, 0)</f>
        <v>100000</v>
      </c>
      <c r="E5">
        <f>deszcz4[[#This Row],[Stan zbiornika przed]]-deszcz4[[#This Row],[Podlanie]]</f>
        <v>2400000</v>
      </c>
      <c r="F5">
        <f>MIN(IF(deszcz4[[#This Row],[opady ]] = 0, deszcz4[[#This Row],[Stan zbiornika po podlaniu]]*0.99, deszcz4[[#This Row],[Stan zbiornika po podlaniu]]*1.03), $L$2)</f>
        <v>2376000</v>
      </c>
      <c r="G5">
        <f>IF(deszcz4[[#This Row],[Dzień]] = 6, MIN(deszcz4[[#This Row],[Stan po pogodzie]]+$M$2, $L$2), deszcz4[[#This Row],[Stan po pogodzie]])</f>
        <v>2376000</v>
      </c>
      <c r="H5">
        <f>deszcz4[[#This Row],[Dolanie]]</f>
        <v>2376000</v>
      </c>
      <c r="I5">
        <f>WEEKDAY(deszcz4[[#This Row],[data]],2)</f>
        <v>7</v>
      </c>
      <c r="J5" s="2">
        <f>deszcz4[[#This Row],[Dolanie]]-deszcz4[[#This Row],[Stan po pogodzie]]</f>
        <v>0</v>
      </c>
      <c r="K5">
        <v>500</v>
      </c>
      <c r="L5">
        <v>100</v>
      </c>
      <c r="M5">
        <f>K5*L5*2</f>
        <v>100000</v>
      </c>
    </row>
    <row r="6" spans="1:13" x14ac:dyDescent="0.45">
      <c r="A6" s="1">
        <v>41764</v>
      </c>
      <c r="B6">
        <v>0</v>
      </c>
      <c r="C6">
        <f t="shared" si="0"/>
        <v>2376000</v>
      </c>
      <c r="D6">
        <f>IF(deszcz4[[#This Row],[opady ]] = 0, $M$5, 0)</f>
        <v>100000</v>
      </c>
      <c r="E6">
        <f>deszcz4[[#This Row],[Stan zbiornika przed]]-deszcz4[[#This Row],[Podlanie]]</f>
        <v>2276000</v>
      </c>
      <c r="F6">
        <f>MIN(IF(deszcz4[[#This Row],[opady ]] = 0, deszcz4[[#This Row],[Stan zbiornika po podlaniu]]*0.99, deszcz4[[#This Row],[Stan zbiornika po podlaniu]]*1.03), $L$2)</f>
        <v>2253240</v>
      </c>
      <c r="G6">
        <f>IF(deszcz4[[#This Row],[Dzień]] = 6, MIN(deszcz4[[#This Row],[Stan po pogodzie]]+$M$2, $L$2), deszcz4[[#This Row],[Stan po pogodzie]])</f>
        <v>2253240</v>
      </c>
      <c r="H6">
        <f>deszcz4[[#This Row],[Dolanie]]</f>
        <v>2253240</v>
      </c>
      <c r="I6">
        <f>WEEKDAY(deszcz4[[#This Row],[data]],2)</f>
        <v>1</v>
      </c>
      <c r="J6" s="2">
        <f>deszcz4[[#This Row],[Dolanie]]-deszcz4[[#This Row],[Stan po pogodzie]]</f>
        <v>0</v>
      </c>
    </row>
    <row r="7" spans="1:13" x14ac:dyDescent="0.45">
      <c r="A7" s="1">
        <v>41765</v>
      </c>
      <c r="B7">
        <v>1</v>
      </c>
      <c r="C7">
        <f t="shared" si="0"/>
        <v>2253240</v>
      </c>
      <c r="D7">
        <f>IF(deszcz4[[#This Row],[opady ]] = 0, $M$5, 0)</f>
        <v>0</v>
      </c>
      <c r="E7">
        <f>deszcz4[[#This Row],[Stan zbiornika przed]]-deszcz4[[#This Row],[Podlanie]]</f>
        <v>2253240</v>
      </c>
      <c r="F7">
        <f>MIN(IF(deszcz4[[#This Row],[opady ]] = 0, deszcz4[[#This Row],[Stan zbiornika po podlaniu]]*0.99, deszcz4[[#This Row],[Stan zbiornika po podlaniu]]*1.03), $L$2)</f>
        <v>2320837.2000000002</v>
      </c>
      <c r="G7">
        <f>IF(deszcz4[[#This Row],[Dzień]] = 6, MIN(deszcz4[[#This Row],[Stan po pogodzie]]+$M$2, $L$2), deszcz4[[#This Row],[Stan po pogodzie]])</f>
        <v>2320837.2000000002</v>
      </c>
      <c r="H7">
        <f>deszcz4[[#This Row],[Dolanie]]</f>
        <v>2320837.2000000002</v>
      </c>
      <c r="I7">
        <f>WEEKDAY(deszcz4[[#This Row],[data]],2)</f>
        <v>2</v>
      </c>
      <c r="J7" s="2">
        <f>deszcz4[[#This Row],[Dolanie]]-deszcz4[[#This Row],[Stan po pogodzie]]</f>
        <v>0</v>
      </c>
    </row>
    <row r="8" spans="1:13" x14ac:dyDescent="0.45">
      <c r="A8" s="1">
        <v>41766</v>
      </c>
      <c r="B8">
        <v>1</v>
      </c>
      <c r="C8">
        <f t="shared" si="0"/>
        <v>2320837.2000000002</v>
      </c>
      <c r="D8">
        <f>IF(deszcz4[[#This Row],[opady ]] = 0, $M$5, 0)</f>
        <v>0</v>
      </c>
      <c r="E8">
        <f>deszcz4[[#This Row],[Stan zbiornika przed]]-deszcz4[[#This Row],[Podlanie]]</f>
        <v>2320837.2000000002</v>
      </c>
      <c r="F8">
        <f>MIN(IF(deszcz4[[#This Row],[opady ]] = 0, deszcz4[[#This Row],[Stan zbiornika po podlaniu]]*0.99, deszcz4[[#This Row],[Stan zbiornika po podlaniu]]*1.03), $L$2)</f>
        <v>2390462.3160000001</v>
      </c>
      <c r="G8">
        <f>IF(deszcz4[[#This Row],[Dzień]] = 6, MIN(deszcz4[[#This Row],[Stan po pogodzie]]+$M$2, $L$2), deszcz4[[#This Row],[Stan po pogodzie]])</f>
        <v>2390462.3160000001</v>
      </c>
      <c r="H8">
        <f>deszcz4[[#This Row],[Dolanie]]</f>
        <v>2390462.3160000001</v>
      </c>
      <c r="I8">
        <f>WEEKDAY(deszcz4[[#This Row],[data]],2)</f>
        <v>3</v>
      </c>
      <c r="J8" s="2">
        <f>deszcz4[[#This Row],[Dolanie]]-deszcz4[[#This Row],[Stan po pogodzie]]</f>
        <v>0</v>
      </c>
    </row>
    <row r="9" spans="1:13" x14ac:dyDescent="0.45">
      <c r="A9" s="1">
        <v>41767</v>
      </c>
      <c r="B9">
        <v>1</v>
      </c>
      <c r="C9">
        <f t="shared" si="0"/>
        <v>2390462.3160000001</v>
      </c>
      <c r="D9">
        <f>IF(deszcz4[[#This Row],[opady ]] = 0, $M$5, 0)</f>
        <v>0</v>
      </c>
      <c r="E9">
        <f>deszcz4[[#This Row],[Stan zbiornika przed]]-deszcz4[[#This Row],[Podlanie]]</f>
        <v>2390462.3160000001</v>
      </c>
      <c r="F9">
        <f>MIN(IF(deszcz4[[#This Row],[opady ]] = 0, deszcz4[[#This Row],[Stan zbiornika po podlaniu]]*0.99, deszcz4[[#This Row],[Stan zbiornika po podlaniu]]*1.03), $L$2)</f>
        <v>2462176.18548</v>
      </c>
      <c r="G9">
        <f>IF(deszcz4[[#This Row],[Dzień]] = 6, MIN(deszcz4[[#This Row],[Stan po pogodzie]]+$M$2, $L$2), deszcz4[[#This Row],[Stan po pogodzie]])</f>
        <v>2462176.18548</v>
      </c>
      <c r="H9">
        <f>deszcz4[[#This Row],[Dolanie]]</f>
        <v>2462176.18548</v>
      </c>
      <c r="I9">
        <f>WEEKDAY(deszcz4[[#This Row],[data]],2)</f>
        <v>4</v>
      </c>
      <c r="J9" s="2">
        <f>deszcz4[[#This Row],[Dolanie]]-deszcz4[[#This Row],[Stan po pogodzie]]</f>
        <v>0</v>
      </c>
      <c r="L9">
        <f>SUM(deszcz4[Ile dolano])</f>
        <v>8289355.5719204126</v>
      </c>
    </row>
    <row r="10" spans="1:13" x14ac:dyDescent="0.45">
      <c r="A10" s="1">
        <v>41768</v>
      </c>
      <c r="B10">
        <v>1</v>
      </c>
      <c r="C10">
        <f t="shared" si="0"/>
        <v>2462176.18548</v>
      </c>
      <c r="D10">
        <f>IF(deszcz4[[#This Row],[opady ]] = 0, $M$5, 0)</f>
        <v>0</v>
      </c>
      <c r="E10">
        <f>deszcz4[[#This Row],[Stan zbiornika przed]]-deszcz4[[#This Row],[Podlanie]]</f>
        <v>2462176.18548</v>
      </c>
      <c r="F10">
        <f>MIN(IF(deszcz4[[#This Row],[opady ]] = 0, deszcz4[[#This Row],[Stan zbiornika po podlaniu]]*0.99, deszcz4[[#This Row],[Stan zbiornika po podlaniu]]*1.03), $L$2)</f>
        <v>2500000</v>
      </c>
      <c r="G10">
        <f>IF(deszcz4[[#This Row],[Dzień]] = 6, MIN(deszcz4[[#This Row],[Stan po pogodzie]]+$M$2, $L$2), deszcz4[[#This Row],[Stan po pogodzie]])</f>
        <v>2500000</v>
      </c>
      <c r="H10">
        <f>deszcz4[[#This Row],[Dolanie]]</f>
        <v>2500000</v>
      </c>
      <c r="I10">
        <f>WEEKDAY(deszcz4[[#This Row],[data]],2)</f>
        <v>5</v>
      </c>
      <c r="J10" s="2">
        <f>deszcz4[[#This Row],[Dolanie]]-deszcz4[[#This Row],[Stan po pogodzie]]</f>
        <v>0</v>
      </c>
    </row>
    <row r="11" spans="1:13" x14ac:dyDescent="0.45">
      <c r="A11" s="1">
        <v>41769</v>
      </c>
      <c r="B11">
        <v>1</v>
      </c>
      <c r="C11">
        <f t="shared" si="0"/>
        <v>2500000</v>
      </c>
      <c r="D11">
        <f>IF(deszcz4[[#This Row],[opady ]] = 0, $M$5, 0)</f>
        <v>0</v>
      </c>
      <c r="E11">
        <f>deszcz4[[#This Row],[Stan zbiornika przed]]-deszcz4[[#This Row],[Podlanie]]</f>
        <v>2500000</v>
      </c>
      <c r="F11">
        <f>MIN(IF(deszcz4[[#This Row],[opady ]] = 0, deszcz4[[#This Row],[Stan zbiornika po podlaniu]]*0.99, deszcz4[[#This Row],[Stan zbiornika po podlaniu]]*1.03), $L$2)</f>
        <v>2500000</v>
      </c>
      <c r="G11">
        <f>IF(deszcz4[[#This Row],[Dzień]] = 6, MIN(deszcz4[[#This Row],[Stan po pogodzie]]+$M$2, $L$2), deszcz4[[#This Row],[Stan po pogodzie]])</f>
        <v>2500000</v>
      </c>
      <c r="H11">
        <f>deszcz4[[#This Row],[Dolanie]]</f>
        <v>2500000</v>
      </c>
      <c r="I11">
        <f>WEEKDAY(deszcz4[[#This Row],[data]],2)</f>
        <v>6</v>
      </c>
      <c r="J11" s="2">
        <f>deszcz4[[#This Row],[Dolanie]]-deszcz4[[#This Row],[Stan po pogodzie]]</f>
        <v>0</v>
      </c>
    </row>
    <row r="12" spans="1:13" x14ac:dyDescent="0.45">
      <c r="A12" s="1">
        <v>41770</v>
      </c>
      <c r="B12">
        <v>1</v>
      </c>
      <c r="C12">
        <f t="shared" si="0"/>
        <v>2500000</v>
      </c>
      <c r="D12">
        <f>IF(deszcz4[[#This Row],[opady ]] = 0, $M$5, 0)</f>
        <v>0</v>
      </c>
      <c r="E12">
        <f>deszcz4[[#This Row],[Stan zbiornika przed]]-deszcz4[[#This Row],[Podlanie]]</f>
        <v>2500000</v>
      </c>
      <c r="F12">
        <f>MIN(IF(deszcz4[[#This Row],[opady ]] = 0, deszcz4[[#This Row],[Stan zbiornika po podlaniu]]*0.99, deszcz4[[#This Row],[Stan zbiornika po podlaniu]]*1.03), $L$2)</f>
        <v>2500000</v>
      </c>
      <c r="G12">
        <f>IF(deszcz4[[#This Row],[Dzień]] = 6, MIN(deszcz4[[#This Row],[Stan po pogodzie]]+$M$2, $L$2), deszcz4[[#This Row],[Stan po pogodzie]])</f>
        <v>2500000</v>
      </c>
      <c r="H12">
        <f>deszcz4[[#This Row],[Dolanie]]</f>
        <v>2500000</v>
      </c>
      <c r="I12">
        <f>WEEKDAY(deszcz4[[#This Row],[data]],2)</f>
        <v>7</v>
      </c>
      <c r="J12" s="2">
        <f>deszcz4[[#This Row],[Dolanie]]-deszcz4[[#This Row],[Stan po pogodzie]]</f>
        <v>0</v>
      </c>
    </row>
    <row r="13" spans="1:13" x14ac:dyDescent="0.45">
      <c r="A13" s="1">
        <v>41771</v>
      </c>
      <c r="B13">
        <v>1</v>
      </c>
      <c r="C13">
        <f t="shared" si="0"/>
        <v>2500000</v>
      </c>
      <c r="D13">
        <f>IF(deszcz4[[#This Row],[opady ]] = 0, $M$5, 0)</f>
        <v>0</v>
      </c>
      <c r="E13">
        <f>deszcz4[[#This Row],[Stan zbiornika przed]]-deszcz4[[#This Row],[Podlanie]]</f>
        <v>2500000</v>
      </c>
      <c r="F13">
        <f>MIN(IF(deszcz4[[#This Row],[opady ]] = 0, deszcz4[[#This Row],[Stan zbiornika po podlaniu]]*0.99, deszcz4[[#This Row],[Stan zbiornika po podlaniu]]*1.03), $L$2)</f>
        <v>2500000</v>
      </c>
      <c r="G13">
        <f>IF(deszcz4[[#This Row],[Dzień]] = 6, MIN(deszcz4[[#This Row],[Stan po pogodzie]]+$M$2, $L$2), deszcz4[[#This Row],[Stan po pogodzie]])</f>
        <v>2500000</v>
      </c>
      <c r="H13">
        <f>deszcz4[[#This Row],[Dolanie]]</f>
        <v>2500000</v>
      </c>
      <c r="I13">
        <f>WEEKDAY(deszcz4[[#This Row],[data]],2)</f>
        <v>1</v>
      </c>
      <c r="J13" s="2">
        <f>deszcz4[[#This Row],[Dolanie]]-deszcz4[[#This Row],[Stan po pogodzie]]</f>
        <v>0</v>
      </c>
    </row>
    <row r="14" spans="1:13" x14ac:dyDescent="0.45">
      <c r="A14" s="1">
        <v>41772</v>
      </c>
      <c r="B14">
        <v>1</v>
      </c>
      <c r="C14">
        <f t="shared" si="0"/>
        <v>2500000</v>
      </c>
      <c r="D14">
        <f>IF(deszcz4[[#This Row],[opady ]] = 0, $M$5, 0)</f>
        <v>0</v>
      </c>
      <c r="E14">
        <f>deszcz4[[#This Row],[Stan zbiornika przed]]-deszcz4[[#This Row],[Podlanie]]</f>
        <v>2500000</v>
      </c>
      <c r="F14">
        <f>MIN(IF(deszcz4[[#This Row],[opady ]] = 0, deszcz4[[#This Row],[Stan zbiornika po podlaniu]]*0.99, deszcz4[[#This Row],[Stan zbiornika po podlaniu]]*1.03), $L$2)</f>
        <v>2500000</v>
      </c>
      <c r="G14">
        <f>IF(deszcz4[[#This Row],[Dzień]] = 6, MIN(deszcz4[[#This Row],[Stan po pogodzie]]+$M$2, $L$2), deszcz4[[#This Row],[Stan po pogodzie]])</f>
        <v>2500000</v>
      </c>
      <c r="H14">
        <f>deszcz4[[#This Row],[Dolanie]]</f>
        <v>2500000</v>
      </c>
      <c r="I14">
        <f>WEEKDAY(deszcz4[[#This Row],[data]],2)</f>
        <v>2</v>
      </c>
      <c r="J14" s="2">
        <f>deszcz4[[#This Row],[Dolanie]]-deszcz4[[#This Row],[Stan po pogodzie]]</f>
        <v>0</v>
      </c>
    </row>
    <row r="15" spans="1:13" x14ac:dyDescent="0.45">
      <c r="A15" s="1">
        <v>41773</v>
      </c>
      <c r="B15">
        <v>0</v>
      </c>
      <c r="C15">
        <f t="shared" si="0"/>
        <v>2500000</v>
      </c>
      <c r="D15">
        <f>IF(deszcz4[[#This Row],[opady ]] = 0, $M$5, 0)</f>
        <v>100000</v>
      </c>
      <c r="E15">
        <f>deszcz4[[#This Row],[Stan zbiornika przed]]-deszcz4[[#This Row],[Podlanie]]</f>
        <v>2400000</v>
      </c>
      <c r="F15">
        <f>MIN(IF(deszcz4[[#This Row],[opady ]] = 0, deszcz4[[#This Row],[Stan zbiornika po podlaniu]]*0.99, deszcz4[[#This Row],[Stan zbiornika po podlaniu]]*1.03), $L$2)</f>
        <v>2376000</v>
      </c>
      <c r="G15">
        <f>IF(deszcz4[[#This Row],[Dzień]] = 6, MIN(deszcz4[[#This Row],[Stan po pogodzie]]+$M$2, $L$2), deszcz4[[#This Row],[Stan po pogodzie]])</f>
        <v>2376000</v>
      </c>
      <c r="H15">
        <f>deszcz4[[#This Row],[Dolanie]]</f>
        <v>2376000</v>
      </c>
      <c r="I15">
        <f>WEEKDAY(deszcz4[[#This Row],[data]],2)</f>
        <v>3</v>
      </c>
      <c r="J15" s="2">
        <f>deszcz4[[#This Row],[Dolanie]]-deszcz4[[#This Row],[Stan po pogodzie]]</f>
        <v>0</v>
      </c>
    </row>
    <row r="16" spans="1:13" x14ac:dyDescent="0.45">
      <c r="A16" s="1">
        <v>41774</v>
      </c>
      <c r="B16">
        <v>0</v>
      </c>
      <c r="C16">
        <f t="shared" si="0"/>
        <v>2376000</v>
      </c>
      <c r="D16">
        <f>IF(deszcz4[[#This Row],[opady ]] = 0, $M$5, 0)</f>
        <v>100000</v>
      </c>
      <c r="E16">
        <f>deszcz4[[#This Row],[Stan zbiornika przed]]-deszcz4[[#This Row],[Podlanie]]</f>
        <v>2276000</v>
      </c>
      <c r="F16">
        <f>MIN(IF(deszcz4[[#This Row],[opady ]] = 0, deszcz4[[#This Row],[Stan zbiornika po podlaniu]]*0.99, deszcz4[[#This Row],[Stan zbiornika po podlaniu]]*1.03), $L$2)</f>
        <v>2253240</v>
      </c>
      <c r="G16">
        <f>IF(deszcz4[[#This Row],[Dzień]] = 6, MIN(deszcz4[[#This Row],[Stan po pogodzie]]+$M$2, $L$2), deszcz4[[#This Row],[Stan po pogodzie]])</f>
        <v>2253240</v>
      </c>
      <c r="H16">
        <f>deszcz4[[#This Row],[Dolanie]]</f>
        <v>2253240</v>
      </c>
      <c r="I16">
        <f>WEEKDAY(deszcz4[[#This Row],[data]],2)</f>
        <v>4</v>
      </c>
      <c r="J16" s="2">
        <f>deszcz4[[#This Row],[Dolanie]]-deszcz4[[#This Row],[Stan po pogodzie]]</f>
        <v>0</v>
      </c>
    </row>
    <row r="17" spans="1:10" x14ac:dyDescent="0.45">
      <c r="A17" s="1">
        <v>41775</v>
      </c>
      <c r="B17">
        <v>1</v>
      </c>
      <c r="C17">
        <f t="shared" si="0"/>
        <v>2253240</v>
      </c>
      <c r="D17">
        <f>IF(deszcz4[[#This Row],[opady ]] = 0, $M$5, 0)</f>
        <v>0</v>
      </c>
      <c r="E17">
        <f>deszcz4[[#This Row],[Stan zbiornika przed]]-deszcz4[[#This Row],[Podlanie]]</f>
        <v>2253240</v>
      </c>
      <c r="F17">
        <f>MIN(IF(deszcz4[[#This Row],[opady ]] = 0, deszcz4[[#This Row],[Stan zbiornika po podlaniu]]*0.99, deszcz4[[#This Row],[Stan zbiornika po podlaniu]]*1.03), $L$2)</f>
        <v>2320837.2000000002</v>
      </c>
      <c r="G17">
        <f>IF(deszcz4[[#This Row],[Dzień]] = 6, MIN(deszcz4[[#This Row],[Stan po pogodzie]]+$M$2, $L$2), deszcz4[[#This Row],[Stan po pogodzie]])</f>
        <v>2320837.2000000002</v>
      </c>
      <c r="H17">
        <f>deszcz4[[#This Row],[Dolanie]]</f>
        <v>2320837.2000000002</v>
      </c>
      <c r="I17">
        <f>WEEKDAY(deszcz4[[#This Row],[data]],2)</f>
        <v>5</v>
      </c>
      <c r="J17" s="2">
        <f>deszcz4[[#This Row],[Dolanie]]-deszcz4[[#This Row],[Stan po pogodzie]]</f>
        <v>0</v>
      </c>
    </row>
    <row r="18" spans="1:10" x14ac:dyDescent="0.45">
      <c r="A18" s="1">
        <v>41776</v>
      </c>
      <c r="B18">
        <v>1</v>
      </c>
      <c r="C18">
        <f t="shared" si="0"/>
        <v>2320837.2000000002</v>
      </c>
      <c r="D18">
        <f>IF(deszcz4[[#This Row],[opady ]] = 0, $M$5, 0)</f>
        <v>0</v>
      </c>
      <c r="E18">
        <f>deszcz4[[#This Row],[Stan zbiornika przed]]-deszcz4[[#This Row],[Podlanie]]</f>
        <v>2320837.2000000002</v>
      </c>
      <c r="F18">
        <f>MIN(IF(deszcz4[[#This Row],[opady ]] = 0, deszcz4[[#This Row],[Stan zbiornika po podlaniu]]*0.99, deszcz4[[#This Row],[Stan zbiornika po podlaniu]]*1.03), $L$2)</f>
        <v>2390462.3160000001</v>
      </c>
      <c r="G18">
        <f>IF(deszcz4[[#This Row],[Dzień]] = 6, MIN(deszcz4[[#This Row],[Stan po pogodzie]]+$M$2, $L$2), deszcz4[[#This Row],[Stan po pogodzie]])</f>
        <v>2500000</v>
      </c>
      <c r="H18">
        <f>deszcz4[[#This Row],[Dolanie]]</f>
        <v>2500000</v>
      </c>
      <c r="I18">
        <f>WEEKDAY(deszcz4[[#This Row],[data]],2)</f>
        <v>6</v>
      </c>
      <c r="J18" s="2">
        <f>deszcz4[[#This Row],[Dolanie]]-deszcz4[[#This Row],[Stan po pogodzie]]</f>
        <v>109537.68399999989</v>
      </c>
    </row>
    <row r="19" spans="1:10" x14ac:dyDescent="0.45">
      <c r="A19" s="1">
        <v>41777</v>
      </c>
      <c r="B19">
        <v>1</v>
      </c>
      <c r="C19">
        <f t="shared" si="0"/>
        <v>2500000</v>
      </c>
      <c r="D19">
        <f>IF(deszcz4[[#This Row],[opady ]] = 0, $M$5, 0)</f>
        <v>0</v>
      </c>
      <c r="E19">
        <f>deszcz4[[#This Row],[Stan zbiornika przed]]-deszcz4[[#This Row],[Podlanie]]</f>
        <v>2500000</v>
      </c>
      <c r="F19">
        <f>MIN(IF(deszcz4[[#This Row],[opady ]] = 0, deszcz4[[#This Row],[Stan zbiornika po podlaniu]]*0.99, deszcz4[[#This Row],[Stan zbiornika po podlaniu]]*1.03), $L$2)</f>
        <v>2500000</v>
      </c>
      <c r="G19">
        <f>IF(deszcz4[[#This Row],[Dzień]] = 6, MIN(deszcz4[[#This Row],[Stan po pogodzie]]+$M$2, $L$2), deszcz4[[#This Row],[Stan po pogodzie]])</f>
        <v>2500000</v>
      </c>
      <c r="H19">
        <f>deszcz4[[#This Row],[Dolanie]]</f>
        <v>2500000</v>
      </c>
      <c r="I19">
        <f>WEEKDAY(deszcz4[[#This Row],[data]],2)</f>
        <v>7</v>
      </c>
      <c r="J19" s="2">
        <f>deszcz4[[#This Row],[Dolanie]]-deszcz4[[#This Row],[Stan po pogodzie]]</f>
        <v>0</v>
      </c>
    </row>
    <row r="20" spans="1:10" x14ac:dyDescent="0.45">
      <c r="A20" s="1">
        <v>41778</v>
      </c>
      <c r="B20">
        <v>0</v>
      </c>
      <c r="C20">
        <f t="shared" si="0"/>
        <v>2500000</v>
      </c>
      <c r="D20">
        <f>IF(deszcz4[[#This Row],[opady ]] = 0, $M$5, 0)</f>
        <v>100000</v>
      </c>
      <c r="E20">
        <f>deszcz4[[#This Row],[Stan zbiornika przed]]-deszcz4[[#This Row],[Podlanie]]</f>
        <v>2400000</v>
      </c>
      <c r="F20">
        <f>MIN(IF(deszcz4[[#This Row],[opady ]] = 0, deszcz4[[#This Row],[Stan zbiornika po podlaniu]]*0.99, deszcz4[[#This Row],[Stan zbiornika po podlaniu]]*1.03), $L$2)</f>
        <v>2376000</v>
      </c>
      <c r="G20">
        <f>IF(deszcz4[[#This Row],[Dzień]] = 6, MIN(deszcz4[[#This Row],[Stan po pogodzie]]+$M$2, $L$2), deszcz4[[#This Row],[Stan po pogodzie]])</f>
        <v>2376000</v>
      </c>
      <c r="H20">
        <f>deszcz4[[#This Row],[Dolanie]]</f>
        <v>2376000</v>
      </c>
      <c r="I20">
        <f>WEEKDAY(deszcz4[[#This Row],[data]],2)</f>
        <v>1</v>
      </c>
      <c r="J20" s="2">
        <f>deszcz4[[#This Row],[Dolanie]]-deszcz4[[#This Row],[Stan po pogodzie]]</f>
        <v>0</v>
      </c>
    </row>
    <row r="21" spans="1:10" x14ac:dyDescent="0.45">
      <c r="A21" s="1">
        <v>41779</v>
      </c>
      <c r="B21">
        <v>0</v>
      </c>
      <c r="C21">
        <f t="shared" si="0"/>
        <v>2376000</v>
      </c>
      <c r="D21">
        <f>IF(deszcz4[[#This Row],[opady ]] = 0, $M$5, 0)</f>
        <v>100000</v>
      </c>
      <c r="E21">
        <f>deszcz4[[#This Row],[Stan zbiornika przed]]-deszcz4[[#This Row],[Podlanie]]</f>
        <v>2276000</v>
      </c>
      <c r="F21">
        <f>MIN(IF(deszcz4[[#This Row],[opady ]] = 0, deszcz4[[#This Row],[Stan zbiornika po podlaniu]]*0.99, deszcz4[[#This Row],[Stan zbiornika po podlaniu]]*1.03), $L$2)</f>
        <v>2253240</v>
      </c>
      <c r="G21">
        <f>IF(deszcz4[[#This Row],[Dzień]] = 6, MIN(deszcz4[[#This Row],[Stan po pogodzie]]+$M$2, $L$2), deszcz4[[#This Row],[Stan po pogodzie]])</f>
        <v>2253240</v>
      </c>
      <c r="H21">
        <f>deszcz4[[#This Row],[Dolanie]]</f>
        <v>2253240</v>
      </c>
      <c r="I21">
        <f>WEEKDAY(deszcz4[[#This Row],[data]],2)</f>
        <v>2</v>
      </c>
      <c r="J21" s="2">
        <f>deszcz4[[#This Row],[Dolanie]]-deszcz4[[#This Row],[Stan po pogodzie]]</f>
        <v>0</v>
      </c>
    </row>
    <row r="22" spans="1:10" x14ac:dyDescent="0.45">
      <c r="A22" s="1">
        <v>41780</v>
      </c>
      <c r="B22">
        <v>1</v>
      </c>
      <c r="C22">
        <f t="shared" si="0"/>
        <v>2253240</v>
      </c>
      <c r="D22">
        <f>IF(deszcz4[[#This Row],[opady ]] = 0, $M$5, 0)</f>
        <v>0</v>
      </c>
      <c r="E22">
        <f>deszcz4[[#This Row],[Stan zbiornika przed]]-deszcz4[[#This Row],[Podlanie]]</f>
        <v>2253240</v>
      </c>
      <c r="F22">
        <f>MIN(IF(deszcz4[[#This Row],[opady ]] = 0, deszcz4[[#This Row],[Stan zbiornika po podlaniu]]*0.99, deszcz4[[#This Row],[Stan zbiornika po podlaniu]]*1.03), $L$2)</f>
        <v>2320837.2000000002</v>
      </c>
      <c r="G22">
        <f>IF(deszcz4[[#This Row],[Dzień]] = 6, MIN(deszcz4[[#This Row],[Stan po pogodzie]]+$M$2, $L$2), deszcz4[[#This Row],[Stan po pogodzie]])</f>
        <v>2320837.2000000002</v>
      </c>
      <c r="H22">
        <f>deszcz4[[#This Row],[Dolanie]]</f>
        <v>2320837.2000000002</v>
      </c>
      <c r="I22">
        <f>WEEKDAY(deszcz4[[#This Row],[data]],2)</f>
        <v>3</v>
      </c>
      <c r="J22" s="2">
        <f>deszcz4[[#This Row],[Dolanie]]-deszcz4[[#This Row],[Stan po pogodzie]]</f>
        <v>0</v>
      </c>
    </row>
    <row r="23" spans="1:10" x14ac:dyDescent="0.45">
      <c r="A23" s="1">
        <v>41781</v>
      </c>
      <c r="B23">
        <v>1</v>
      </c>
      <c r="C23">
        <f t="shared" si="0"/>
        <v>2320837.2000000002</v>
      </c>
      <c r="D23">
        <f>IF(deszcz4[[#This Row],[opady ]] = 0, $M$5, 0)</f>
        <v>0</v>
      </c>
      <c r="E23">
        <f>deszcz4[[#This Row],[Stan zbiornika przed]]-deszcz4[[#This Row],[Podlanie]]</f>
        <v>2320837.2000000002</v>
      </c>
      <c r="F23">
        <f>MIN(IF(deszcz4[[#This Row],[opady ]] = 0, deszcz4[[#This Row],[Stan zbiornika po podlaniu]]*0.99, deszcz4[[#This Row],[Stan zbiornika po podlaniu]]*1.03), $L$2)</f>
        <v>2390462.3160000001</v>
      </c>
      <c r="G23">
        <f>IF(deszcz4[[#This Row],[Dzień]] = 6, MIN(deszcz4[[#This Row],[Stan po pogodzie]]+$M$2, $L$2), deszcz4[[#This Row],[Stan po pogodzie]])</f>
        <v>2390462.3160000001</v>
      </c>
      <c r="H23">
        <f>deszcz4[[#This Row],[Dolanie]]</f>
        <v>2390462.3160000001</v>
      </c>
      <c r="I23">
        <f>WEEKDAY(deszcz4[[#This Row],[data]],2)</f>
        <v>4</v>
      </c>
      <c r="J23" s="2">
        <f>deszcz4[[#This Row],[Dolanie]]-deszcz4[[#This Row],[Stan po pogodzie]]</f>
        <v>0</v>
      </c>
    </row>
    <row r="24" spans="1:10" x14ac:dyDescent="0.45">
      <c r="A24" s="1">
        <v>41782</v>
      </c>
      <c r="B24">
        <v>0</v>
      </c>
      <c r="C24">
        <f t="shared" si="0"/>
        <v>2390462.3160000001</v>
      </c>
      <c r="D24">
        <f>IF(deszcz4[[#This Row],[opady ]] = 0, $M$5, 0)</f>
        <v>100000</v>
      </c>
      <c r="E24">
        <f>deszcz4[[#This Row],[Stan zbiornika przed]]-deszcz4[[#This Row],[Podlanie]]</f>
        <v>2290462.3160000001</v>
      </c>
      <c r="F24">
        <f>MIN(IF(deszcz4[[#This Row],[opady ]] = 0, deszcz4[[#This Row],[Stan zbiornika po podlaniu]]*0.99, deszcz4[[#This Row],[Stan zbiornika po podlaniu]]*1.03), $L$2)</f>
        <v>2267557.6928400001</v>
      </c>
      <c r="G24">
        <f>IF(deszcz4[[#This Row],[Dzień]] = 6, MIN(deszcz4[[#This Row],[Stan po pogodzie]]+$M$2, $L$2), deszcz4[[#This Row],[Stan po pogodzie]])</f>
        <v>2267557.6928400001</v>
      </c>
      <c r="H24">
        <f>deszcz4[[#This Row],[Dolanie]]</f>
        <v>2267557.6928400001</v>
      </c>
      <c r="I24">
        <f>WEEKDAY(deszcz4[[#This Row],[data]],2)</f>
        <v>5</v>
      </c>
      <c r="J24" s="2">
        <f>deszcz4[[#This Row],[Dolanie]]-deszcz4[[#This Row],[Stan po pogodzie]]</f>
        <v>0</v>
      </c>
    </row>
    <row r="25" spans="1:10" x14ac:dyDescent="0.45">
      <c r="A25" s="1">
        <v>41783</v>
      </c>
      <c r="B25">
        <v>0</v>
      </c>
      <c r="C25">
        <f t="shared" si="0"/>
        <v>2267557.6928400001</v>
      </c>
      <c r="D25">
        <f>IF(deszcz4[[#This Row],[opady ]] = 0, $M$5, 0)</f>
        <v>100000</v>
      </c>
      <c r="E25">
        <f>deszcz4[[#This Row],[Stan zbiornika przed]]-deszcz4[[#This Row],[Podlanie]]</f>
        <v>2167557.6928400001</v>
      </c>
      <c r="F25">
        <f>MIN(IF(deszcz4[[#This Row],[opady ]] = 0, deszcz4[[#This Row],[Stan zbiornika po podlaniu]]*0.99, deszcz4[[#This Row],[Stan zbiornika po podlaniu]]*1.03), $L$2)</f>
        <v>2145882.1159116002</v>
      </c>
      <c r="G25">
        <f>IF(deszcz4[[#This Row],[Dzień]] = 6, MIN(deszcz4[[#This Row],[Stan po pogodzie]]+$M$2, $L$2), deszcz4[[#This Row],[Stan po pogodzie]])</f>
        <v>2500000</v>
      </c>
      <c r="H25">
        <f>deszcz4[[#This Row],[Dolanie]]</f>
        <v>2500000</v>
      </c>
      <c r="I25">
        <f>WEEKDAY(deszcz4[[#This Row],[data]],2)</f>
        <v>6</v>
      </c>
      <c r="J25" s="2">
        <f>deszcz4[[#This Row],[Dolanie]]-deszcz4[[#This Row],[Stan po pogodzie]]</f>
        <v>354117.88408839982</v>
      </c>
    </row>
    <row r="26" spans="1:10" x14ac:dyDescent="0.45">
      <c r="A26" s="1">
        <v>41784</v>
      </c>
      <c r="B26">
        <v>0</v>
      </c>
      <c r="C26">
        <f t="shared" si="0"/>
        <v>2500000</v>
      </c>
      <c r="D26">
        <f>IF(deszcz4[[#This Row],[opady ]] = 0, $M$5, 0)</f>
        <v>100000</v>
      </c>
      <c r="E26">
        <f>deszcz4[[#This Row],[Stan zbiornika przed]]-deszcz4[[#This Row],[Podlanie]]</f>
        <v>2400000</v>
      </c>
      <c r="F26">
        <f>MIN(IF(deszcz4[[#This Row],[opady ]] = 0, deszcz4[[#This Row],[Stan zbiornika po podlaniu]]*0.99, deszcz4[[#This Row],[Stan zbiornika po podlaniu]]*1.03), $L$2)</f>
        <v>2376000</v>
      </c>
      <c r="G26">
        <f>IF(deszcz4[[#This Row],[Dzień]] = 6, MIN(deszcz4[[#This Row],[Stan po pogodzie]]+$M$2, $L$2), deszcz4[[#This Row],[Stan po pogodzie]])</f>
        <v>2376000</v>
      </c>
      <c r="H26">
        <f>deszcz4[[#This Row],[Dolanie]]</f>
        <v>2376000</v>
      </c>
      <c r="I26">
        <f>WEEKDAY(deszcz4[[#This Row],[data]],2)</f>
        <v>7</v>
      </c>
      <c r="J26" s="2">
        <f>deszcz4[[#This Row],[Dolanie]]-deszcz4[[#This Row],[Stan po pogodzie]]</f>
        <v>0</v>
      </c>
    </row>
    <row r="27" spans="1:10" x14ac:dyDescent="0.45">
      <c r="A27" s="1">
        <v>41785</v>
      </c>
      <c r="B27">
        <v>0</v>
      </c>
      <c r="C27">
        <f t="shared" si="0"/>
        <v>2376000</v>
      </c>
      <c r="D27">
        <f>IF(deszcz4[[#This Row],[opady ]] = 0, $M$5, 0)</f>
        <v>100000</v>
      </c>
      <c r="E27">
        <f>deszcz4[[#This Row],[Stan zbiornika przed]]-deszcz4[[#This Row],[Podlanie]]</f>
        <v>2276000</v>
      </c>
      <c r="F27">
        <f>MIN(IF(deszcz4[[#This Row],[opady ]] = 0, deszcz4[[#This Row],[Stan zbiornika po podlaniu]]*0.99, deszcz4[[#This Row],[Stan zbiornika po podlaniu]]*1.03), $L$2)</f>
        <v>2253240</v>
      </c>
      <c r="G27">
        <f>IF(deszcz4[[#This Row],[Dzień]] = 6, MIN(deszcz4[[#This Row],[Stan po pogodzie]]+$M$2, $L$2), deszcz4[[#This Row],[Stan po pogodzie]])</f>
        <v>2253240</v>
      </c>
      <c r="H27">
        <f>deszcz4[[#This Row],[Dolanie]]</f>
        <v>2253240</v>
      </c>
      <c r="I27">
        <f>WEEKDAY(deszcz4[[#This Row],[data]],2)</f>
        <v>1</v>
      </c>
      <c r="J27" s="2">
        <f>deszcz4[[#This Row],[Dolanie]]-deszcz4[[#This Row],[Stan po pogodzie]]</f>
        <v>0</v>
      </c>
    </row>
    <row r="28" spans="1:10" x14ac:dyDescent="0.45">
      <c r="A28" s="1">
        <v>41786</v>
      </c>
      <c r="B28">
        <v>0</v>
      </c>
      <c r="C28">
        <f t="shared" si="0"/>
        <v>2253240</v>
      </c>
      <c r="D28">
        <f>IF(deszcz4[[#This Row],[opady ]] = 0, $M$5, 0)</f>
        <v>100000</v>
      </c>
      <c r="E28">
        <f>deszcz4[[#This Row],[Stan zbiornika przed]]-deszcz4[[#This Row],[Podlanie]]</f>
        <v>2153240</v>
      </c>
      <c r="F28">
        <f>MIN(IF(deszcz4[[#This Row],[opady ]] = 0, deszcz4[[#This Row],[Stan zbiornika po podlaniu]]*0.99, deszcz4[[#This Row],[Stan zbiornika po podlaniu]]*1.03), $L$2)</f>
        <v>2131707.6</v>
      </c>
      <c r="G28">
        <f>IF(deszcz4[[#This Row],[Dzień]] = 6, MIN(deszcz4[[#This Row],[Stan po pogodzie]]+$M$2, $L$2), deszcz4[[#This Row],[Stan po pogodzie]])</f>
        <v>2131707.6</v>
      </c>
      <c r="H28">
        <f>deszcz4[[#This Row],[Dolanie]]</f>
        <v>2131707.6</v>
      </c>
      <c r="I28">
        <f>WEEKDAY(deszcz4[[#This Row],[data]],2)</f>
        <v>2</v>
      </c>
      <c r="J28" s="2">
        <f>deszcz4[[#This Row],[Dolanie]]-deszcz4[[#This Row],[Stan po pogodzie]]</f>
        <v>0</v>
      </c>
    </row>
    <row r="29" spans="1:10" x14ac:dyDescent="0.45">
      <c r="A29" s="1">
        <v>41787</v>
      </c>
      <c r="B29">
        <v>1</v>
      </c>
      <c r="C29">
        <f t="shared" si="0"/>
        <v>2131707.6</v>
      </c>
      <c r="D29">
        <f>IF(deszcz4[[#This Row],[opady ]] = 0, $M$5, 0)</f>
        <v>0</v>
      </c>
      <c r="E29">
        <f>deszcz4[[#This Row],[Stan zbiornika przed]]-deszcz4[[#This Row],[Podlanie]]</f>
        <v>2131707.6</v>
      </c>
      <c r="F29">
        <f>MIN(IF(deszcz4[[#This Row],[opady ]] = 0, deszcz4[[#This Row],[Stan zbiornika po podlaniu]]*0.99, deszcz4[[#This Row],[Stan zbiornika po podlaniu]]*1.03), $L$2)</f>
        <v>2195658.8280000002</v>
      </c>
      <c r="G29">
        <f>IF(deszcz4[[#This Row],[Dzień]] = 6, MIN(deszcz4[[#This Row],[Stan po pogodzie]]+$M$2, $L$2), deszcz4[[#This Row],[Stan po pogodzie]])</f>
        <v>2195658.8280000002</v>
      </c>
      <c r="H29">
        <f>deszcz4[[#This Row],[Dolanie]]</f>
        <v>2195658.8280000002</v>
      </c>
      <c r="I29">
        <f>WEEKDAY(deszcz4[[#This Row],[data]],2)</f>
        <v>3</v>
      </c>
      <c r="J29" s="2">
        <f>deszcz4[[#This Row],[Dolanie]]-deszcz4[[#This Row],[Stan po pogodzie]]</f>
        <v>0</v>
      </c>
    </row>
    <row r="30" spans="1:10" x14ac:dyDescent="0.45">
      <c r="A30" s="1">
        <v>41788</v>
      </c>
      <c r="B30">
        <v>0</v>
      </c>
      <c r="C30">
        <f t="shared" si="0"/>
        <v>2195658.8280000002</v>
      </c>
      <c r="D30">
        <f>IF(deszcz4[[#This Row],[opady ]] = 0, $M$5, 0)</f>
        <v>100000</v>
      </c>
      <c r="E30">
        <f>deszcz4[[#This Row],[Stan zbiornika przed]]-deszcz4[[#This Row],[Podlanie]]</f>
        <v>2095658.8280000002</v>
      </c>
      <c r="F30">
        <f>MIN(IF(deszcz4[[#This Row],[opady ]] = 0, deszcz4[[#This Row],[Stan zbiornika po podlaniu]]*0.99, deszcz4[[#This Row],[Stan zbiornika po podlaniu]]*1.03), $L$2)</f>
        <v>2074702.2397200002</v>
      </c>
      <c r="G30">
        <f>IF(deszcz4[[#This Row],[Dzień]] = 6, MIN(deszcz4[[#This Row],[Stan po pogodzie]]+$M$2, $L$2), deszcz4[[#This Row],[Stan po pogodzie]])</f>
        <v>2074702.2397200002</v>
      </c>
      <c r="H30">
        <f>deszcz4[[#This Row],[Dolanie]]</f>
        <v>2074702.2397200002</v>
      </c>
      <c r="I30">
        <f>WEEKDAY(deszcz4[[#This Row],[data]],2)</f>
        <v>4</v>
      </c>
      <c r="J30" s="2">
        <f>deszcz4[[#This Row],[Dolanie]]-deszcz4[[#This Row],[Stan po pogodzie]]</f>
        <v>0</v>
      </c>
    </row>
    <row r="31" spans="1:10" x14ac:dyDescent="0.45">
      <c r="A31" s="1">
        <v>41789</v>
      </c>
      <c r="B31">
        <v>0</v>
      </c>
      <c r="C31">
        <f t="shared" si="0"/>
        <v>2074702.2397200002</v>
      </c>
      <c r="D31">
        <f>IF(deszcz4[[#This Row],[opady ]] = 0, $M$5, 0)</f>
        <v>100000</v>
      </c>
      <c r="E31">
        <f>deszcz4[[#This Row],[Stan zbiornika przed]]-deszcz4[[#This Row],[Podlanie]]</f>
        <v>1974702.2397200002</v>
      </c>
      <c r="F31">
        <f>MIN(IF(deszcz4[[#This Row],[opady ]] = 0, deszcz4[[#This Row],[Stan zbiornika po podlaniu]]*0.99, deszcz4[[#This Row],[Stan zbiornika po podlaniu]]*1.03), $L$2)</f>
        <v>1954955.2173228001</v>
      </c>
      <c r="G31">
        <f>IF(deszcz4[[#This Row],[Dzień]] = 6, MIN(deszcz4[[#This Row],[Stan po pogodzie]]+$M$2, $L$2), deszcz4[[#This Row],[Stan po pogodzie]])</f>
        <v>1954955.2173228001</v>
      </c>
      <c r="H31">
        <f>deszcz4[[#This Row],[Dolanie]]</f>
        <v>1954955.2173228001</v>
      </c>
      <c r="I31">
        <f>WEEKDAY(deszcz4[[#This Row],[data]],2)</f>
        <v>5</v>
      </c>
      <c r="J31" s="2">
        <f>deszcz4[[#This Row],[Dolanie]]-deszcz4[[#This Row],[Stan po pogodzie]]</f>
        <v>0</v>
      </c>
    </row>
    <row r="32" spans="1:10" x14ac:dyDescent="0.45">
      <c r="A32" s="1">
        <v>41790</v>
      </c>
      <c r="B32">
        <v>0</v>
      </c>
      <c r="C32">
        <f t="shared" si="0"/>
        <v>1954955.2173228001</v>
      </c>
      <c r="D32">
        <f>IF(deszcz4[[#This Row],[opady ]] = 0, $M$5, 0)</f>
        <v>100000</v>
      </c>
      <c r="E32">
        <f>deszcz4[[#This Row],[Stan zbiornika przed]]-deszcz4[[#This Row],[Podlanie]]</f>
        <v>1854955.2173228001</v>
      </c>
      <c r="F32">
        <f>MIN(IF(deszcz4[[#This Row],[opady ]] = 0, deszcz4[[#This Row],[Stan zbiornika po podlaniu]]*0.99, deszcz4[[#This Row],[Stan zbiornika po podlaniu]]*1.03), $L$2)</f>
        <v>1836405.6651495721</v>
      </c>
      <c r="G32">
        <f>IF(deszcz4[[#This Row],[Dzień]] = 6, MIN(deszcz4[[#This Row],[Stan po pogodzie]]+$M$2, $L$2), deszcz4[[#This Row],[Stan po pogodzie]])</f>
        <v>2336405.6651495723</v>
      </c>
      <c r="H32">
        <f>deszcz4[[#This Row],[Dolanie]]</f>
        <v>2336405.6651495723</v>
      </c>
      <c r="I32">
        <f>WEEKDAY(deszcz4[[#This Row],[data]],2)</f>
        <v>6</v>
      </c>
      <c r="J32" s="2">
        <f>deszcz4[[#This Row],[Dolanie]]-deszcz4[[#This Row],[Stan po pogodzie]]</f>
        <v>500000.00000000023</v>
      </c>
    </row>
    <row r="33" spans="1:10" x14ac:dyDescent="0.45">
      <c r="A33" s="1">
        <v>41791</v>
      </c>
      <c r="B33">
        <v>0</v>
      </c>
      <c r="C33">
        <f t="shared" si="0"/>
        <v>2336405.6651495723</v>
      </c>
      <c r="D33">
        <f>IF(deszcz4[[#This Row],[opady ]] = 0, $M$5, 0)</f>
        <v>100000</v>
      </c>
      <c r="E33">
        <f>deszcz4[[#This Row],[Stan zbiornika przed]]-deszcz4[[#This Row],[Podlanie]]</f>
        <v>2236405.6651495723</v>
      </c>
      <c r="F33">
        <f>MIN(IF(deszcz4[[#This Row],[opady ]] = 0, deszcz4[[#This Row],[Stan zbiornika po podlaniu]]*0.99, deszcz4[[#This Row],[Stan zbiornika po podlaniu]]*1.03), $L$2)</f>
        <v>2214041.6084980764</v>
      </c>
      <c r="G33">
        <f>IF(deszcz4[[#This Row],[Dzień]] = 6, MIN(deszcz4[[#This Row],[Stan po pogodzie]]+$M$2, $L$2), deszcz4[[#This Row],[Stan po pogodzie]])</f>
        <v>2214041.6084980764</v>
      </c>
      <c r="H33">
        <f>deszcz4[[#This Row],[Dolanie]]</f>
        <v>2214041.6084980764</v>
      </c>
      <c r="I33">
        <f>WEEKDAY(deszcz4[[#This Row],[data]],2)</f>
        <v>7</v>
      </c>
      <c r="J33" s="2">
        <f>deszcz4[[#This Row],[Dolanie]]-deszcz4[[#This Row],[Stan po pogodzie]]</f>
        <v>0</v>
      </c>
    </row>
    <row r="34" spans="1:10" x14ac:dyDescent="0.45">
      <c r="A34" s="1">
        <v>41792</v>
      </c>
      <c r="B34">
        <v>0</v>
      </c>
      <c r="C34">
        <f t="shared" si="0"/>
        <v>2214041.6084980764</v>
      </c>
      <c r="D34">
        <f>IF(deszcz4[[#This Row],[opady ]] = 0, $M$5, 0)</f>
        <v>100000</v>
      </c>
      <c r="E34">
        <f>deszcz4[[#This Row],[Stan zbiornika przed]]-deszcz4[[#This Row],[Podlanie]]</f>
        <v>2114041.6084980764</v>
      </c>
      <c r="F34">
        <f>MIN(IF(deszcz4[[#This Row],[opady ]] = 0, deszcz4[[#This Row],[Stan zbiornika po podlaniu]]*0.99, deszcz4[[#This Row],[Stan zbiornika po podlaniu]]*1.03), $L$2)</f>
        <v>2092901.1924130956</v>
      </c>
      <c r="G34">
        <f>IF(deszcz4[[#This Row],[Dzień]] = 6, MIN(deszcz4[[#This Row],[Stan po pogodzie]]+$M$2, $L$2), deszcz4[[#This Row],[Stan po pogodzie]])</f>
        <v>2092901.1924130956</v>
      </c>
      <c r="H34">
        <f>deszcz4[[#This Row],[Dolanie]]</f>
        <v>2092901.1924130956</v>
      </c>
      <c r="I34">
        <f>WEEKDAY(deszcz4[[#This Row],[data]],2)</f>
        <v>1</v>
      </c>
      <c r="J34" s="2">
        <f>deszcz4[[#This Row],[Dolanie]]-deszcz4[[#This Row],[Stan po pogodzie]]</f>
        <v>0</v>
      </c>
    </row>
    <row r="35" spans="1:10" x14ac:dyDescent="0.45">
      <c r="A35" s="1">
        <v>41793</v>
      </c>
      <c r="B35">
        <v>0</v>
      </c>
      <c r="C35">
        <f t="shared" si="0"/>
        <v>2092901.1924130956</v>
      </c>
      <c r="D35">
        <f>IF(deszcz4[[#This Row],[opady ]] = 0, $M$5, 0)</f>
        <v>100000</v>
      </c>
      <c r="E35">
        <f>deszcz4[[#This Row],[Stan zbiornika przed]]-deszcz4[[#This Row],[Podlanie]]</f>
        <v>1992901.1924130956</v>
      </c>
      <c r="F35">
        <f>MIN(IF(deszcz4[[#This Row],[opady ]] = 0, deszcz4[[#This Row],[Stan zbiornika po podlaniu]]*0.99, deszcz4[[#This Row],[Stan zbiornika po podlaniu]]*1.03), $L$2)</f>
        <v>1972972.1804889645</v>
      </c>
      <c r="G35">
        <f>IF(deszcz4[[#This Row],[Dzień]] = 6, MIN(deszcz4[[#This Row],[Stan po pogodzie]]+$M$2, $L$2), deszcz4[[#This Row],[Stan po pogodzie]])</f>
        <v>1972972.1804889645</v>
      </c>
      <c r="H35">
        <f>deszcz4[[#This Row],[Dolanie]]</f>
        <v>1972972.1804889645</v>
      </c>
      <c r="I35">
        <f>WEEKDAY(deszcz4[[#This Row],[data]],2)</f>
        <v>2</v>
      </c>
      <c r="J35" s="2">
        <f>deszcz4[[#This Row],[Dolanie]]-deszcz4[[#This Row],[Stan po pogodzie]]</f>
        <v>0</v>
      </c>
    </row>
    <row r="36" spans="1:10" x14ac:dyDescent="0.45">
      <c r="A36" s="1">
        <v>41794</v>
      </c>
      <c r="B36">
        <v>1</v>
      </c>
      <c r="C36">
        <f t="shared" si="0"/>
        <v>1972972.1804889645</v>
      </c>
      <c r="D36">
        <f>IF(deszcz4[[#This Row],[opady ]] = 0, $M$5, 0)</f>
        <v>0</v>
      </c>
      <c r="E36">
        <f>deszcz4[[#This Row],[Stan zbiornika przed]]-deszcz4[[#This Row],[Podlanie]]</f>
        <v>1972972.1804889645</v>
      </c>
      <c r="F36">
        <f>MIN(IF(deszcz4[[#This Row],[opady ]] = 0, deszcz4[[#This Row],[Stan zbiornika po podlaniu]]*0.99, deszcz4[[#This Row],[Stan zbiornika po podlaniu]]*1.03), $L$2)</f>
        <v>2032161.3459036336</v>
      </c>
      <c r="G36">
        <f>IF(deszcz4[[#This Row],[Dzień]] = 6, MIN(deszcz4[[#This Row],[Stan po pogodzie]]+$M$2, $L$2), deszcz4[[#This Row],[Stan po pogodzie]])</f>
        <v>2032161.3459036336</v>
      </c>
      <c r="H36">
        <f>deszcz4[[#This Row],[Dolanie]]</f>
        <v>2032161.3459036336</v>
      </c>
      <c r="I36">
        <f>WEEKDAY(deszcz4[[#This Row],[data]],2)</f>
        <v>3</v>
      </c>
      <c r="J36" s="2">
        <f>deszcz4[[#This Row],[Dolanie]]-deszcz4[[#This Row],[Stan po pogodzie]]</f>
        <v>0</v>
      </c>
    </row>
    <row r="37" spans="1:10" x14ac:dyDescent="0.45">
      <c r="A37" s="1">
        <v>41795</v>
      </c>
      <c r="B37">
        <v>1</v>
      </c>
      <c r="C37">
        <f t="shared" si="0"/>
        <v>2032161.3459036336</v>
      </c>
      <c r="D37">
        <f>IF(deszcz4[[#This Row],[opady ]] = 0, $M$5, 0)</f>
        <v>0</v>
      </c>
      <c r="E37">
        <f>deszcz4[[#This Row],[Stan zbiornika przed]]-deszcz4[[#This Row],[Podlanie]]</f>
        <v>2032161.3459036336</v>
      </c>
      <c r="F37">
        <f>MIN(IF(deszcz4[[#This Row],[opady ]] = 0, deszcz4[[#This Row],[Stan zbiornika po podlaniu]]*0.99, deszcz4[[#This Row],[Stan zbiornika po podlaniu]]*1.03), $L$2)</f>
        <v>2093126.1862807428</v>
      </c>
      <c r="G37">
        <f>IF(deszcz4[[#This Row],[Dzień]] = 6, MIN(deszcz4[[#This Row],[Stan po pogodzie]]+$M$2, $L$2), deszcz4[[#This Row],[Stan po pogodzie]])</f>
        <v>2093126.1862807428</v>
      </c>
      <c r="H37">
        <f>deszcz4[[#This Row],[Dolanie]]</f>
        <v>2093126.1862807428</v>
      </c>
      <c r="I37">
        <f>WEEKDAY(deszcz4[[#This Row],[data]],2)</f>
        <v>4</v>
      </c>
      <c r="J37" s="2">
        <f>deszcz4[[#This Row],[Dolanie]]-deszcz4[[#This Row],[Stan po pogodzie]]</f>
        <v>0</v>
      </c>
    </row>
    <row r="38" spans="1:10" x14ac:dyDescent="0.45">
      <c r="A38" s="1">
        <v>41796</v>
      </c>
      <c r="B38">
        <v>1</v>
      </c>
      <c r="C38">
        <f t="shared" si="0"/>
        <v>2093126.1862807428</v>
      </c>
      <c r="D38">
        <f>IF(deszcz4[[#This Row],[opady ]] = 0, $M$5, 0)</f>
        <v>0</v>
      </c>
      <c r="E38">
        <f>deszcz4[[#This Row],[Stan zbiornika przed]]-deszcz4[[#This Row],[Podlanie]]</f>
        <v>2093126.1862807428</v>
      </c>
      <c r="F38">
        <f>MIN(IF(deszcz4[[#This Row],[opady ]] = 0, deszcz4[[#This Row],[Stan zbiornika po podlaniu]]*0.99, deszcz4[[#This Row],[Stan zbiornika po podlaniu]]*1.03), $L$2)</f>
        <v>2155919.9718691651</v>
      </c>
      <c r="G38">
        <f>IF(deszcz4[[#This Row],[Dzień]] = 6, MIN(deszcz4[[#This Row],[Stan po pogodzie]]+$M$2, $L$2), deszcz4[[#This Row],[Stan po pogodzie]])</f>
        <v>2155919.9718691651</v>
      </c>
      <c r="H38">
        <f>deszcz4[[#This Row],[Dolanie]]</f>
        <v>2155919.9718691651</v>
      </c>
      <c r="I38">
        <f>WEEKDAY(deszcz4[[#This Row],[data]],2)</f>
        <v>5</v>
      </c>
      <c r="J38" s="2">
        <f>deszcz4[[#This Row],[Dolanie]]-deszcz4[[#This Row],[Stan po pogodzie]]</f>
        <v>0</v>
      </c>
    </row>
    <row r="39" spans="1:10" x14ac:dyDescent="0.45">
      <c r="A39" s="1">
        <v>41797</v>
      </c>
      <c r="B39">
        <v>1</v>
      </c>
      <c r="C39">
        <f t="shared" si="0"/>
        <v>2155919.9718691651</v>
      </c>
      <c r="D39">
        <f>IF(deszcz4[[#This Row],[opady ]] = 0, $M$5, 0)</f>
        <v>0</v>
      </c>
      <c r="E39">
        <f>deszcz4[[#This Row],[Stan zbiornika przed]]-deszcz4[[#This Row],[Podlanie]]</f>
        <v>2155919.9718691651</v>
      </c>
      <c r="F39">
        <f>MIN(IF(deszcz4[[#This Row],[opady ]] = 0, deszcz4[[#This Row],[Stan zbiornika po podlaniu]]*0.99, deszcz4[[#This Row],[Stan zbiornika po podlaniu]]*1.03), $L$2)</f>
        <v>2220597.5710252402</v>
      </c>
      <c r="G39">
        <f>IF(deszcz4[[#This Row],[Dzień]] = 6, MIN(deszcz4[[#This Row],[Stan po pogodzie]]+$M$2, $L$2), deszcz4[[#This Row],[Stan po pogodzie]])</f>
        <v>2500000</v>
      </c>
      <c r="H39">
        <f>deszcz4[[#This Row],[Dolanie]]</f>
        <v>2500000</v>
      </c>
      <c r="I39">
        <f>WEEKDAY(deszcz4[[#This Row],[data]],2)</f>
        <v>6</v>
      </c>
      <c r="J39" s="2">
        <f>deszcz4[[#This Row],[Dolanie]]-deszcz4[[#This Row],[Stan po pogodzie]]</f>
        <v>279402.42897475976</v>
      </c>
    </row>
    <row r="40" spans="1:10" x14ac:dyDescent="0.45">
      <c r="A40" s="1">
        <v>41798</v>
      </c>
      <c r="B40">
        <v>1</v>
      </c>
      <c r="C40">
        <f t="shared" si="0"/>
        <v>2500000</v>
      </c>
      <c r="D40">
        <f>IF(deszcz4[[#This Row],[opady ]] = 0, $M$5, 0)</f>
        <v>0</v>
      </c>
      <c r="E40">
        <f>deszcz4[[#This Row],[Stan zbiornika przed]]-deszcz4[[#This Row],[Podlanie]]</f>
        <v>2500000</v>
      </c>
      <c r="F40">
        <f>MIN(IF(deszcz4[[#This Row],[opady ]] = 0, deszcz4[[#This Row],[Stan zbiornika po podlaniu]]*0.99, deszcz4[[#This Row],[Stan zbiornika po podlaniu]]*1.03), $L$2)</f>
        <v>2500000</v>
      </c>
      <c r="G40">
        <f>IF(deszcz4[[#This Row],[Dzień]] = 6, MIN(deszcz4[[#This Row],[Stan po pogodzie]]+$M$2, $L$2), deszcz4[[#This Row],[Stan po pogodzie]])</f>
        <v>2500000</v>
      </c>
      <c r="H40">
        <f>deszcz4[[#This Row],[Dolanie]]</f>
        <v>2500000</v>
      </c>
      <c r="I40">
        <f>WEEKDAY(deszcz4[[#This Row],[data]],2)</f>
        <v>7</v>
      </c>
      <c r="J40" s="2">
        <f>deszcz4[[#This Row],[Dolanie]]-deszcz4[[#This Row],[Stan po pogodzie]]</f>
        <v>0</v>
      </c>
    </row>
    <row r="41" spans="1:10" x14ac:dyDescent="0.45">
      <c r="A41" s="1">
        <v>41799</v>
      </c>
      <c r="B41">
        <v>1</v>
      </c>
      <c r="C41">
        <f t="shared" si="0"/>
        <v>2500000</v>
      </c>
      <c r="D41">
        <f>IF(deszcz4[[#This Row],[opady ]] = 0, $M$5, 0)</f>
        <v>0</v>
      </c>
      <c r="E41">
        <f>deszcz4[[#This Row],[Stan zbiornika przed]]-deszcz4[[#This Row],[Podlanie]]</f>
        <v>2500000</v>
      </c>
      <c r="F41">
        <f>MIN(IF(deszcz4[[#This Row],[opady ]] = 0, deszcz4[[#This Row],[Stan zbiornika po podlaniu]]*0.99, deszcz4[[#This Row],[Stan zbiornika po podlaniu]]*1.03), $L$2)</f>
        <v>2500000</v>
      </c>
      <c r="G41">
        <f>IF(deszcz4[[#This Row],[Dzień]] = 6, MIN(deszcz4[[#This Row],[Stan po pogodzie]]+$M$2, $L$2), deszcz4[[#This Row],[Stan po pogodzie]])</f>
        <v>2500000</v>
      </c>
      <c r="H41">
        <f>deszcz4[[#This Row],[Dolanie]]</f>
        <v>2500000</v>
      </c>
      <c r="I41">
        <f>WEEKDAY(deszcz4[[#This Row],[data]],2)</f>
        <v>1</v>
      </c>
      <c r="J41" s="2">
        <f>deszcz4[[#This Row],[Dolanie]]-deszcz4[[#This Row],[Stan po pogodzie]]</f>
        <v>0</v>
      </c>
    </row>
    <row r="42" spans="1:10" x14ac:dyDescent="0.45">
      <c r="A42" s="1">
        <v>41800</v>
      </c>
      <c r="B42">
        <v>1</v>
      </c>
      <c r="C42">
        <f t="shared" si="0"/>
        <v>2500000</v>
      </c>
      <c r="D42">
        <f>IF(deszcz4[[#This Row],[opady ]] = 0, $M$5, 0)</f>
        <v>0</v>
      </c>
      <c r="E42">
        <f>deszcz4[[#This Row],[Stan zbiornika przed]]-deszcz4[[#This Row],[Podlanie]]</f>
        <v>2500000</v>
      </c>
      <c r="F42">
        <f>MIN(IF(deszcz4[[#This Row],[opady ]] = 0, deszcz4[[#This Row],[Stan zbiornika po podlaniu]]*0.99, deszcz4[[#This Row],[Stan zbiornika po podlaniu]]*1.03), $L$2)</f>
        <v>2500000</v>
      </c>
      <c r="G42">
        <f>IF(deszcz4[[#This Row],[Dzień]] = 6, MIN(deszcz4[[#This Row],[Stan po pogodzie]]+$M$2, $L$2), deszcz4[[#This Row],[Stan po pogodzie]])</f>
        <v>2500000</v>
      </c>
      <c r="H42">
        <f>deszcz4[[#This Row],[Dolanie]]</f>
        <v>2500000</v>
      </c>
      <c r="I42">
        <f>WEEKDAY(deszcz4[[#This Row],[data]],2)</f>
        <v>2</v>
      </c>
      <c r="J42" s="2">
        <f>deszcz4[[#This Row],[Dolanie]]-deszcz4[[#This Row],[Stan po pogodzie]]</f>
        <v>0</v>
      </c>
    </row>
    <row r="43" spans="1:10" x14ac:dyDescent="0.45">
      <c r="A43" s="1">
        <v>41801</v>
      </c>
      <c r="B43">
        <v>1</v>
      </c>
      <c r="C43">
        <f t="shared" si="0"/>
        <v>2500000</v>
      </c>
      <c r="D43">
        <f>IF(deszcz4[[#This Row],[opady ]] = 0, $M$5, 0)</f>
        <v>0</v>
      </c>
      <c r="E43">
        <f>deszcz4[[#This Row],[Stan zbiornika przed]]-deszcz4[[#This Row],[Podlanie]]</f>
        <v>2500000</v>
      </c>
      <c r="F43">
        <f>MIN(IF(deszcz4[[#This Row],[opady ]] = 0, deszcz4[[#This Row],[Stan zbiornika po podlaniu]]*0.99, deszcz4[[#This Row],[Stan zbiornika po podlaniu]]*1.03), $L$2)</f>
        <v>2500000</v>
      </c>
      <c r="G43">
        <f>IF(deszcz4[[#This Row],[Dzień]] = 6, MIN(deszcz4[[#This Row],[Stan po pogodzie]]+$M$2, $L$2), deszcz4[[#This Row],[Stan po pogodzie]])</f>
        <v>2500000</v>
      </c>
      <c r="H43">
        <f>deszcz4[[#This Row],[Dolanie]]</f>
        <v>2500000</v>
      </c>
      <c r="I43">
        <f>WEEKDAY(deszcz4[[#This Row],[data]],2)</f>
        <v>3</v>
      </c>
      <c r="J43" s="2">
        <f>deszcz4[[#This Row],[Dolanie]]-deszcz4[[#This Row],[Stan po pogodzie]]</f>
        <v>0</v>
      </c>
    </row>
    <row r="44" spans="1:10" x14ac:dyDescent="0.45">
      <c r="A44" s="1">
        <v>41802</v>
      </c>
      <c r="B44">
        <v>0</v>
      </c>
      <c r="C44">
        <f t="shared" si="0"/>
        <v>2500000</v>
      </c>
      <c r="D44">
        <f>IF(deszcz4[[#This Row],[opady ]] = 0, $M$5, 0)</f>
        <v>100000</v>
      </c>
      <c r="E44">
        <f>deszcz4[[#This Row],[Stan zbiornika przed]]-deszcz4[[#This Row],[Podlanie]]</f>
        <v>2400000</v>
      </c>
      <c r="F44">
        <f>MIN(IF(deszcz4[[#This Row],[opady ]] = 0, deszcz4[[#This Row],[Stan zbiornika po podlaniu]]*0.99, deszcz4[[#This Row],[Stan zbiornika po podlaniu]]*1.03), $L$2)</f>
        <v>2376000</v>
      </c>
      <c r="G44">
        <f>IF(deszcz4[[#This Row],[Dzień]] = 6, MIN(deszcz4[[#This Row],[Stan po pogodzie]]+$M$2, $L$2), deszcz4[[#This Row],[Stan po pogodzie]])</f>
        <v>2376000</v>
      </c>
      <c r="H44">
        <f>deszcz4[[#This Row],[Dolanie]]</f>
        <v>2376000</v>
      </c>
      <c r="I44">
        <f>WEEKDAY(deszcz4[[#This Row],[data]],2)</f>
        <v>4</v>
      </c>
      <c r="J44" s="2">
        <f>deszcz4[[#This Row],[Dolanie]]-deszcz4[[#This Row],[Stan po pogodzie]]</f>
        <v>0</v>
      </c>
    </row>
    <row r="45" spans="1:10" x14ac:dyDescent="0.45">
      <c r="A45" s="1">
        <v>41803</v>
      </c>
      <c r="B45">
        <v>0</v>
      </c>
      <c r="C45">
        <f t="shared" si="0"/>
        <v>2376000</v>
      </c>
      <c r="D45">
        <f>IF(deszcz4[[#This Row],[opady ]] = 0, $M$5, 0)</f>
        <v>100000</v>
      </c>
      <c r="E45">
        <f>deszcz4[[#This Row],[Stan zbiornika przed]]-deszcz4[[#This Row],[Podlanie]]</f>
        <v>2276000</v>
      </c>
      <c r="F45">
        <f>MIN(IF(deszcz4[[#This Row],[opady ]] = 0, deszcz4[[#This Row],[Stan zbiornika po podlaniu]]*0.99, deszcz4[[#This Row],[Stan zbiornika po podlaniu]]*1.03), $L$2)</f>
        <v>2253240</v>
      </c>
      <c r="G45">
        <f>IF(deszcz4[[#This Row],[Dzień]] = 6, MIN(deszcz4[[#This Row],[Stan po pogodzie]]+$M$2, $L$2), deszcz4[[#This Row],[Stan po pogodzie]])</f>
        <v>2253240</v>
      </c>
      <c r="H45">
        <f>deszcz4[[#This Row],[Dolanie]]</f>
        <v>2253240</v>
      </c>
      <c r="I45">
        <f>WEEKDAY(deszcz4[[#This Row],[data]],2)</f>
        <v>5</v>
      </c>
      <c r="J45" s="2">
        <f>deszcz4[[#This Row],[Dolanie]]-deszcz4[[#This Row],[Stan po pogodzie]]</f>
        <v>0</v>
      </c>
    </row>
    <row r="46" spans="1:10" x14ac:dyDescent="0.45">
      <c r="A46" s="1">
        <v>41804</v>
      </c>
      <c r="B46">
        <v>0</v>
      </c>
      <c r="C46">
        <f t="shared" si="0"/>
        <v>2253240</v>
      </c>
      <c r="D46">
        <f>IF(deszcz4[[#This Row],[opady ]] = 0, $M$5, 0)</f>
        <v>100000</v>
      </c>
      <c r="E46">
        <f>deszcz4[[#This Row],[Stan zbiornika przed]]-deszcz4[[#This Row],[Podlanie]]</f>
        <v>2153240</v>
      </c>
      <c r="F46">
        <f>MIN(IF(deszcz4[[#This Row],[opady ]] = 0, deszcz4[[#This Row],[Stan zbiornika po podlaniu]]*0.99, deszcz4[[#This Row],[Stan zbiornika po podlaniu]]*1.03), $L$2)</f>
        <v>2131707.6</v>
      </c>
      <c r="G46">
        <f>IF(deszcz4[[#This Row],[Dzień]] = 6, MIN(deszcz4[[#This Row],[Stan po pogodzie]]+$M$2, $L$2), deszcz4[[#This Row],[Stan po pogodzie]])</f>
        <v>2500000</v>
      </c>
      <c r="H46">
        <f>deszcz4[[#This Row],[Dolanie]]</f>
        <v>2500000</v>
      </c>
      <c r="I46">
        <f>WEEKDAY(deszcz4[[#This Row],[data]],2)</f>
        <v>6</v>
      </c>
      <c r="J46" s="2">
        <f>deszcz4[[#This Row],[Dolanie]]-deszcz4[[#This Row],[Stan po pogodzie]]</f>
        <v>368292.39999999991</v>
      </c>
    </row>
    <row r="47" spans="1:10" x14ac:dyDescent="0.45">
      <c r="A47" s="1">
        <v>41805</v>
      </c>
      <c r="B47">
        <v>0</v>
      </c>
      <c r="C47">
        <f t="shared" si="0"/>
        <v>2500000</v>
      </c>
      <c r="D47">
        <f>IF(deszcz4[[#This Row],[opady ]] = 0, $M$5, 0)</f>
        <v>100000</v>
      </c>
      <c r="E47">
        <f>deszcz4[[#This Row],[Stan zbiornika przed]]-deszcz4[[#This Row],[Podlanie]]</f>
        <v>2400000</v>
      </c>
      <c r="F47">
        <f>MIN(IF(deszcz4[[#This Row],[opady ]] = 0, deszcz4[[#This Row],[Stan zbiornika po podlaniu]]*0.99, deszcz4[[#This Row],[Stan zbiornika po podlaniu]]*1.03), $L$2)</f>
        <v>2376000</v>
      </c>
      <c r="G47">
        <f>IF(deszcz4[[#This Row],[Dzień]] = 6, MIN(deszcz4[[#This Row],[Stan po pogodzie]]+$M$2, $L$2), deszcz4[[#This Row],[Stan po pogodzie]])</f>
        <v>2376000</v>
      </c>
      <c r="H47">
        <f>deszcz4[[#This Row],[Dolanie]]</f>
        <v>2376000</v>
      </c>
      <c r="I47">
        <f>WEEKDAY(deszcz4[[#This Row],[data]],2)</f>
        <v>7</v>
      </c>
      <c r="J47" s="2">
        <f>deszcz4[[#This Row],[Dolanie]]-deszcz4[[#This Row],[Stan po pogodzie]]</f>
        <v>0</v>
      </c>
    </row>
    <row r="48" spans="1:10" x14ac:dyDescent="0.45">
      <c r="A48" s="1">
        <v>41806</v>
      </c>
      <c r="B48">
        <v>1</v>
      </c>
      <c r="C48">
        <f t="shared" si="0"/>
        <v>2376000</v>
      </c>
      <c r="D48">
        <f>IF(deszcz4[[#This Row],[opady ]] = 0, $M$5, 0)</f>
        <v>0</v>
      </c>
      <c r="E48">
        <f>deszcz4[[#This Row],[Stan zbiornika przed]]-deszcz4[[#This Row],[Podlanie]]</f>
        <v>2376000</v>
      </c>
      <c r="F48">
        <f>MIN(IF(deszcz4[[#This Row],[opady ]] = 0, deszcz4[[#This Row],[Stan zbiornika po podlaniu]]*0.99, deszcz4[[#This Row],[Stan zbiornika po podlaniu]]*1.03), $L$2)</f>
        <v>2447280</v>
      </c>
      <c r="G48">
        <f>IF(deszcz4[[#This Row],[Dzień]] = 6, MIN(deszcz4[[#This Row],[Stan po pogodzie]]+$M$2, $L$2), deszcz4[[#This Row],[Stan po pogodzie]])</f>
        <v>2447280</v>
      </c>
      <c r="H48">
        <f>deszcz4[[#This Row],[Dolanie]]</f>
        <v>2447280</v>
      </c>
      <c r="I48">
        <f>WEEKDAY(deszcz4[[#This Row],[data]],2)</f>
        <v>1</v>
      </c>
      <c r="J48" s="2">
        <f>deszcz4[[#This Row],[Dolanie]]-deszcz4[[#This Row],[Stan po pogodzie]]</f>
        <v>0</v>
      </c>
    </row>
    <row r="49" spans="1:10" x14ac:dyDescent="0.45">
      <c r="A49" s="1">
        <v>41807</v>
      </c>
      <c r="B49">
        <v>0</v>
      </c>
      <c r="C49">
        <f t="shared" si="0"/>
        <v>2447280</v>
      </c>
      <c r="D49">
        <f>IF(deszcz4[[#This Row],[opady ]] = 0, $M$5, 0)</f>
        <v>100000</v>
      </c>
      <c r="E49">
        <f>deszcz4[[#This Row],[Stan zbiornika przed]]-deszcz4[[#This Row],[Podlanie]]</f>
        <v>2347280</v>
      </c>
      <c r="F49">
        <f>MIN(IF(deszcz4[[#This Row],[opady ]] = 0, deszcz4[[#This Row],[Stan zbiornika po podlaniu]]*0.99, deszcz4[[#This Row],[Stan zbiornika po podlaniu]]*1.03), $L$2)</f>
        <v>2323807.2000000002</v>
      </c>
      <c r="G49">
        <f>IF(deszcz4[[#This Row],[Dzień]] = 6, MIN(deszcz4[[#This Row],[Stan po pogodzie]]+$M$2, $L$2), deszcz4[[#This Row],[Stan po pogodzie]])</f>
        <v>2323807.2000000002</v>
      </c>
      <c r="H49">
        <f>deszcz4[[#This Row],[Dolanie]]</f>
        <v>2323807.2000000002</v>
      </c>
      <c r="I49">
        <f>WEEKDAY(deszcz4[[#This Row],[data]],2)</f>
        <v>2</v>
      </c>
      <c r="J49" s="2">
        <f>deszcz4[[#This Row],[Dolanie]]-deszcz4[[#This Row],[Stan po pogodzie]]</f>
        <v>0</v>
      </c>
    </row>
    <row r="50" spans="1:10" x14ac:dyDescent="0.45">
      <c r="A50" s="1">
        <v>41808</v>
      </c>
      <c r="B50">
        <v>0</v>
      </c>
      <c r="C50">
        <f t="shared" si="0"/>
        <v>2323807.2000000002</v>
      </c>
      <c r="D50">
        <f>IF(deszcz4[[#This Row],[opady ]] = 0, $M$5, 0)</f>
        <v>100000</v>
      </c>
      <c r="E50">
        <f>deszcz4[[#This Row],[Stan zbiornika przed]]-deszcz4[[#This Row],[Podlanie]]</f>
        <v>2223807.2000000002</v>
      </c>
      <c r="F50">
        <f>MIN(IF(deszcz4[[#This Row],[opady ]] = 0, deszcz4[[#This Row],[Stan zbiornika po podlaniu]]*0.99, deszcz4[[#This Row],[Stan zbiornika po podlaniu]]*1.03), $L$2)</f>
        <v>2201569.128</v>
      </c>
      <c r="G50">
        <f>IF(deszcz4[[#This Row],[Dzień]] = 6, MIN(deszcz4[[#This Row],[Stan po pogodzie]]+$M$2, $L$2), deszcz4[[#This Row],[Stan po pogodzie]])</f>
        <v>2201569.128</v>
      </c>
      <c r="H50">
        <f>deszcz4[[#This Row],[Dolanie]]</f>
        <v>2201569.128</v>
      </c>
      <c r="I50">
        <f>WEEKDAY(deszcz4[[#This Row],[data]],2)</f>
        <v>3</v>
      </c>
      <c r="J50" s="2">
        <f>deszcz4[[#This Row],[Dolanie]]-deszcz4[[#This Row],[Stan po pogodzie]]</f>
        <v>0</v>
      </c>
    </row>
    <row r="51" spans="1:10" x14ac:dyDescent="0.45">
      <c r="A51" s="1">
        <v>41809</v>
      </c>
      <c r="B51">
        <v>0</v>
      </c>
      <c r="C51">
        <f t="shared" si="0"/>
        <v>2201569.128</v>
      </c>
      <c r="D51">
        <f>IF(deszcz4[[#This Row],[opady ]] = 0, $M$5, 0)</f>
        <v>100000</v>
      </c>
      <c r="E51">
        <f>deszcz4[[#This Row],[Stan zbiornika przed]]-deszcz4[[#This Row],[Podlanie]]</f>
        <v>2101569.128</v>
      </c>
      <c r="F51">
        <f>MIN(IF(deszcz4[[#This Row],[opady ]] = 0, deszcz4[[#This Row],[Stan zbiornika po podlaniu]]*0.99, deszcz4[[#This Row],[Stan zbiornika po podlaniu]]*1.03), $L$2)</f>
        <v>2080553.4367200001</v>
      </c>
      <c r="G51">
        <f>IF(deszcz4[[#This Row],[Dzień]] = 6, MIN(deszcz4[[#This Row],[Stan po pogodzie]]+$M$2, $L$2), deszcz4[[#This Row],[Stan po pogodzie]])</f>
        <v>2080553.4367200001</v>
      </c>
      <c r="H51">
        <f>deszcz4[[#This Row],[Dolanie]]</f>
        <v>2080553.4367200001</v>
      </c>
      <c r="I51">
        <f>WEEKDAY(deszcz4[[#This Row],[data]],2)</f>
        <v>4</v>
      </c>
      <c r="J51" s="2">
        <f>deszcz4[[#This Row],[Dolanie]]-deszcz4[[#This Row],[Stan po pogodzie]]</f>
        <v>0</v>
      </c>
    </row>
    <row r="52" spans="1:10" x14ac:dyDescent="0.45">
      <c r="A52" s="1">
        <v>41810</v>
      </c>
      <c r="B52">
        <v>0</v>
      </c>
      <c r="C52">
        <f t="shared" si="0"/>
        <v>2080553.4367200001</v>
      </c>
      <c r="D52">
        <f>IF(deszcz4[[#This Row],[opady ]] = 0, $M$5, 0)</f>
        <v>100000</v>
      </c>
      <c r="E52">
        <f>deszcz4[[#This Row],[Stan zbiornika przed]]-deszcz4[[#This Row],[Podlanie]]</f>
        <v>1980553.4367200001</v>
      </c>
      <c r="F52">
        <f>MIN(IF(deszcz4[[#This Row],[opady ]] = 0, deszcz4[[#This Row],[Stan zbiornika po podlaniu]]*0.99, deszcz4[[#This Row],[Stan zbiornika po podlaniu]]*1.03), $L$2)</f>
        <v>1960747.9023528001</v>
      </c>
      <c r="G52">
        <f>IF(deszcz4[[#This Row],[Dzień]] = 6, MIN(deszcz4[[#This Row],[Stan po pogodzie]]+$M$2, $L$2), deszcz4[[#This Row],[Stan po pogodzie]])</f>
        <v>1960747.9023528001</v>
      </c>
      <c r="H52">
        <f>deszcz4[[#This Row],[Dolanie]]</f>
        <v>1960747.9023528001</v>
      </c>
      <c r="I52">
        <f>WEEKDAY(deszcz4[[#This Row],[data]],2)</f>
        <v>5</v>
      </c>
      <c r="J52" s="2">
        <f>deszcz4[[#This Row],[Dolanie]]-deszcz4[[#This Row],[Stan po pogodzie]]</f>
        <v>0</v>
      </c>
    </row>
    <row r="53" spans="1:10" x14ac:dyDescent="0.45">
      <c r="A53" s="1">
        <v>41811</v>
      </c>
      <c r="B53">
        <v>0</v>
      </c>
      <c r="C53">
        <f t="shared" si="0"/>
        <v>1960747.9023528001</v>
      </c>
      <c r="D53">
        <f>IF(deszcz4[[#This Row],[opady ]] = 0, $M$5, 0)</f>
        <v>100000</v>
      </c>
      <c r="E53">
        <f>deszcz4[[#This Row],[Stan zbiornika przed]]-deszcz4[[#This Row],[Podlanie]]</f>
        <v>1860747.9023528001</v>
      </c>
      <c r="F53">
        <f>MIN(IF(deszcz4[[#This Row],[opady ]] = 0, deszcz4[[#This Row],[Stan zbiornika po podlaniu]]*0.99, deszcz4[[#This Row],[Stan zbiornika po podlaniu]]*1.03), $L$2)</f>
        <v>1842140.4233292721</v>
      </c>
      <c r="G53">
        <f>IF(deszcz4[[#This Row],[Dzień]] = 6, MIN(deszcz4[[#This Row],[Stan po pogodzie]]+$M$2, $L$2), deszcz4[[#This Row],[Stan po pogodzie]])</f>
        <v>2342140.4233292723</v>
      </c>
      <c r="H53">
        <f>deszcz4[[#This Row],[Dolanie]]</f>
        <v>2342140.4233292723</v>
      </c>
      <c r="I53">
        <f>WEEKDAY(deszcz4[[#This Row],[data]],2)</f>
        <v>6</v>
      </c>
      <c r="J53" s="2">
        <f>deszcz4[[#This Row],[Dolanie]]-deszcz4[[#This Row],[Stan po pogodzie]]</f>
        <v>500000.00000000023</v>
      </c>
    </row>
    <row r="54" spans="1:10" x14ac:dyDescent="0.45">
      <c r="A54" s="1">
        <v>41812</v>
      </c>
      <c r="B54">
        <v>0</v>
      </c>
      <c r="C54">
        <f t="shared" si="0"/>
        <v>2342140.4233292723</v>
      </c>
      <c r="D54">
        <f>IF(deszcz4[[#This Row],[opady ]] = 0, $M$5, 0)</f>
        <v>100000</v>
      </c>
      <c r="E54">
        <f>deszcz4[[#This Row],[Stan zbiornika przed]]-deszcz4[[#This Row],[Podlanie]]</f>
        <v>2242140.4233292723</v>
      </c>
      <c r="F54">
        <f>MIN(IF(deszcz4[[#This Row],[opady ]] = 0, deszcz4[[#This Row],[Stan zbiornika po podlaniu]]*0.99, deszcz4[[#This Row],[Stan zbiornika po podlaniu]]*1.03), $L$2)</f>
        <v>2219719.0190959796</v>
      </c>
      <c r="G54">
        <f>IF(deszcz4[[#This Row],[Dzień]] = 6, MIN(deszcz4[[#This Row],[Stan po pogodzie]]+$M$2, $L$2), deszcz4[[#This Row],[Stan po pogodzie]])</f>
        <v>2219719.0190959796</v>
      </c>
      <c r="H54">
        <f>deszcz4[[#This Row],[Dolanie]]</f>
        <v>2219719.0190959796</v>
      </c>
      <c r="I54">
        <f>WEEKDAY(deszcz4[[#This Row],[data]],2)</f>
        <v>7</v>
      </c>
      <c r="J54" s="2">
        <f>deszcz4[[#This Row],[Dolanie]]-deszcz4[[#This Row],[Stan po pogodzie]]</f>
        <v>0</v>
      </c>
    </row>
    <row r="55" spans="1:10" x14ac:dyDescent="0.45">
      <c r="A55" s="1">
        <v>41813</v>
      </c>
      <c r="B55">
        <v>0</v>
      </c>
      <c r="C55">
        <f t="shared" si="0"/>
        <v>2219719.0190959796</v>
      </c>
      <c r="D55">
        <f>IF(deszcz4[[#This Row],[opady ]] = 0, $M$5, 0)</f>
        <v>100000</v>
      </c>
      <c r="E55">
        <f>deszcz4[[#This Row],[Stan zbiornika przed]]-deszcz4[[#This Row],[Podlanie]]</f>
        <v>2119719.0190959796</v>
      </c>
      <c r="F55">
        <f>MIN(IF(deszcz4[[#This Row],[opady ]] = 0, deszcz4[[#This Row],[Stan zbiornika po podlaniu]]*0.99, deszcz4[[#This Row],[Stan zbiornika po podlaniu]]*1.03), $L$2)</f>
        <v>2098521.8289050199</v>
      </c>
      <c r="G55">
        <f>IF(deszcz4[[#This Row],[Dzień]] = 6, MIN(deszcz4[[#This Row],[Stan po pogodzie]]+$M$2, $L$2), deszcz4[[#This Row],[Stan po pogodzie]])</f>
        <v>2098521.8289050199</v>
      </c>
      <c r="H55">
        <f>deszcz4[[#This Row],[Dolanie]]</f>
        <v>2098521.8289050199</v>
      </c>
      <c r="I55">
        <f>WEEKDAY(deszcz4[[#This Row],[data]],2)</f>
        <v>1</v>
      </c>
      <c r="J55" s="2">
        <f>deszcz4[[#This Row],[Dolanie]]-deszcz4[[#This Row],[Stan po pogodzie]]</f>
        <v>0</v>
      </c>
    </row>
    <row r="56" spans="1:10" x14ac:dyDescent="0.45">
      <c r="A56" s="1">
        <v>41814</v>
      </c>
      <c r="B56">
        <v>0</v>
      </c>
      <c r="C56">
        <f t="shared" si="0"/>
        <v>2098521.8289050199</v>
      </c>
      <c r="D56">
        <f>IF(deszcz4[[#This Row],[opady ]] = 0, $M$5, 0)</f>
        <v>100000</v>
      </c>
      <c r="E56">
        <f>deszcz4[[#This Row],[Stan zbiornika przed]]-deszcz4[[#This Row],[Podlanie]]</f>
        <v>1998521.8289050199</v>
      </c>
      <c r="F56">
        <f>MIN(IF(deszcz4[[#This Row],[opady ]] = 0, deszcz4[[#This Row],[Stan zbiornika po podlaniu]]*0.99, deszcz4[[#This Row],[Stan zbiornika po podlaniu]]*1.03), $L$2)</f>
        <v>1978536.6106159696</v>
      </c>
      <c r="G56">
        <f>IF(deszcz4[[#This Row],[Dzień]] = 6, MIN(deszcz4[[#This Row],[Stan po pogodzie]]+$M$2, $L$2), deszcz4[[#This Row],[Stan po pogodzie]])</f>
        <v>1978536.6106159696</v>
      </c>
      <c r="H56">
        <f>deszcz4[[#This Row],[Dolanie]]</f>
        <v>1978536.6106159696</v>
      </c>
      <c r="I56">
        <f>WEEKDAY(deszcz4[[#This Row],[data]],2)</f>
        <v>2</v>
      </c>
      <c r="J56" s="2">
        <f>deszcz4[[#This Row],[Dolanie]]-deszcz4[[#This Row],[Stan po pogodzie]]</f>
        <v>0</v>
      </c>
    </row>
    <row r="57" spans="1:10" x14ac:dyDescent="0.45">
      <c r="A57" s="1">
        <v>41815</v>
      </c>
      <c r="B57">
        <v>0</v>
      </c>
      <c r="C57">
        <f t="shared" si="0"/>
        <v>1978536.6106159696</v>
      </c>
      <c r="D57">
        <f>IF(deszcz4[[#This Row],[opady ]] = 0, $M$5, 0)</f>
        <v>100000</v>
      </c>
      <c r="E57">
        <f>deszcz4[[#This Row],[Stan zbiornika przed]]-deszcz4[[#This Row],[Podlanie]]</f>
        <v>1878536.6106159696</v>
      </c>
      <c r="F57">
        <f>MIN(IF(deszcz4[[#This Row],[opady ]] = 0, deszcz4[[#This Row],[Stan zbiornika po podlaniu]]*0.99, deszcz4[[#This Row],[Stan zbiornika po podlaniu]]*1.03), $L$2)</f>
        <v>1859751.2445098099</v>
      </c>
      <c r="G57">
        <f>IF(deszcz4[[#This Row],[Dzień]] = 6, MIN(deszcz4[[#This Row],[Stan po pogodzie]]+$M$2, $L$2), deszcz4[[#This Row],[Stan po pogodzie]])</f>
        <v>1859751.2445098099</v>
      </c>
      <c r="H57">
        <f>deszcz4[[#This Row],[Dolanie]]</f>
        <v>1859751.2445098099</v>
      </c>
      <c r="I57">
        <f>WEEKDAY(deszcz4[[#This Row],[data]],2)</f>
        <v>3</v>
      </c>
      <c r="J57" s="2">
        <f>deszcz4[[#This Row],[Dolanie]]-deszcz4[[#This Row],[Stan po pogodzie]]</f>
        <v>0</v>
      </c>
    </row>
    <row r="58" spans="1:10" x14ac:dyDescent="0.45">
      <c r="A58" s="1">
        <v>41816</v>
      </c>
      <c r="B58">
        <v>1</v>
      </c>
      <c r="C58">
        <f t="shared" si="0"/>
        <v>1859751.2445098099</v>
      </c>
      <c r="D58">
        <f>IF(deszcz4[[#This Row],[opady ]] = 0, $M$5, 0)</f>
        <v>0</v>
      </c>
      <c r="E58">
        <f>deszcz4[[#This Row],[Stan zbiornika przed]]-deszcz4[[#This Row],[Podlanie]]</f>
        <v>1859751.2445098099</v>
      </c>
      <c r="F58">
        <f>MIN(IF(deszcz4[[#This Row],[opady ]] = 0, deszcz4[[#This Row],[Stan zbiornika po podlaniu]]*0.99, deszcz4[[#This Row],[Stan zbiornika po podlaniu]]*1.03), $L$2)</f>
        <v>1915543.7818451042</v>
      </c>
      <c r="G58">
        <f>IF(deszcz4[[#This Row],[Dzień]] = 6, MIN(deszcz4[[#This Row],[Stan po pogodzie]]+$M$2, $L$2), deszcz4[[#This Row],[Stan po pogodzie]])</f>
        <v>1915543.7818451042</v>
      </c>
      <c r="H58">
        <f>deszcz4[[#This Row],[Dolanie]]</f>
        <v>1915543.7818451042</v>
      </c>
      <c r="I58">
        <f>WEEKDAY(deszcz4[[#This Row],[data]],2)</f>
        <v>4</v>
      </c>
      <c r="J58" s="2">
        <f>deszcz4[[#This Row],[Dolanie]]-deszcz4[[#This Row],[Stan po pogodzie]]</f>
        <v>0</v>
      </c>
    </row>
    <row r="59" spans="1:10" x14ac:dyDescent="0.45">
      <c r="A59" s="1">
        <v>41817</v>
      </c>
      <c r="B59">
        <v>0</v>
      </c>
      <c r="C59">
        <f t="shared" si="0"/>
        <v>1915543.7818451042</v>
      </c>
      <c r="D59">
        <f>IF(deszcz4[[#This Row],[opady ]] = 0, $M$5, 0)</f>
        <v>100000</v>
      </c>
      <c r="E59">
        <f>deszcz4[[#This Row],[Stan zbiornika przed]]-deszcz4[[#This Row],[Podlanie]]</f>
        <v>1815543.7818451042</v>
      </c>
      <c r="F59">
        <f>MIN(IF(deszcz4[[#This Row],[opady ]] = 0, deszcz4[[#This Row],[Stan zbiornika po podlaniu]]*0.99, deszcz4[[#This Row],[Stan zbiornika po podlaniu]]*1.03), $L$2)</f>
        <v>1797388.3440266531</v>
      </c>
      <c r="G59">
        <f>IF(deszcz4[[#This Row],[Dzień]] = 6, MIN(deszcz4[[#This Row],[Stan po pogodzie]]+$M$2, $L$2), deszcz4[[#This Row],[Stan po pogodzie]])</f>
        <v>1797388.3440266531</v>
      </c>
      <c r="H59">
        <f>deszcz4[[#This Row],[Dolanie]]</f>
        <v>1797388.3440266531</v>
      </c>
      <c r="I59">
        <f>WEEKDAY(deszcz4[[#This Row],[data]],2)</f>
        <v>5</v>
      </c>
      <c r="J59" s="2">
        <f>deszcz4[[#This Row],[Dolanie]]-deszcz4[[#This Row],[Stan po pogodzie]]</f>
        <v>0</v>
      </c>
    </row>
    <row r="60" spans="1:10" x14ac:dyDescent="0.45">
      <c r="A60" s="1">
        <v>41818</v>
      </c>
      <c r="B60">
        <v>1</v>
      </c>
      <c r="C60">
        <f t="shared" si="0"/>
        <v>1797388.3440266531</v>
      </c>
      <c r="D60">
        <f>IF(deszcz4[[#This Row],[opady ]] = 0, $M$5, 0)</f>
        <v>0</v>
      </c>
      <c r="E60">
        <f>deszcz4[[#This Row],[Stan zbiornika przed]]-deszcz4[[#This Row],[Podlanie]]</f>
        <v>1797388.3440266531</v>
      </c>
      <c r="F60">
        <f>MIN(IF(deszcz4[[#This Row],[opady ]] = 0, deszcz4[[#This Row],[Stan zbiornika po podlaniu]]*0.99, deszcz4[[#This Row],[Stan zbiornika po podlaniu]]*1.03), $L$2)</f>
        <v>1851309.9943474527</v>
      </c>
      <c r="G60">
        <f>IF(deszcz4[[#This Row],[Dzień]] = 6, MIN(deszcz4[[#This Row],[Stan po pogodzie]]+$M$2, $L$2), deszcz4[[#This Row],[Stan po pogodzie]])</f>
        <v>2351309.9943474527</v>
      </c>
      <c r="H60">
        <f>deszcz4[[#This Row],[Dolanie]]</f>
        <v>2351309.9943474527</v>
      </c>
      <c r="I60">
        <f>WEEKDAY(deszcz4[[#This Row],[data]],2)</f>
        <v>6</v>
      </c>
      <c r="J60" s="2">
        <f>deszcz4[[#This Row],[Dolanie]]-deszcz4[[#This Row],[Stan po pogodzie]]</f>
        <v>500000</v>
      </c>
    </row>
    <row r="61" spans="1:10" x14ac:dyDescent="0.45">
      <c r="A61" s="1">
        <v>41819</v>
      </c>
      <c r="B61">
        <v>0</v>
      </c>
      <c r="C61">
        <f t="shared" si="0"/>
        <v>2351309.9943474527</v>
      </c>
      <c r="D61">
        <f>IF(deszcz4[[#This Row],[opady ]] = 0, $M$5, 0)</f>
        <v>100000</v>
      </c>
      <c r="E61">
        <f>deszcz4[[#This Row],[Stan zbiornika przed]]-deszcz4[[#This Row],[Podlanie]]</f>
        <v>2251309.9943474527</v>
      </c>
      <c r="F61">
        <f>MIN(IF(deszcz4[[#This Row],[opady ]] = 0, deszcz4[[#This Row],[Stan zbiornika po podlaniu]]*0.99, deszcz4[[#This Row],[Stan zbiornika po podlaniu]]*1.03), $L$2)</f>
        <v>2228796.8944039783</v>
      </c>
      <c r="G61">
        <f>IF(deszcz4[[#This Row],[Dzień]] = 6, MIN(deszcz4[[#This Row],[Stan po pogodzie]]+$M$2, $L$2), deszcz4[[#This Row],[Stan po pogodzie]])</f>
        <v>2228796.8944039783</v>
      </c>
      <c r="H61">
        <f>deszcz4[[#This Row],[Dolanie]]</f>
        <v>2228796.8944039783</v>
      </c>
      <c r="I61">
        <f>WEEKDAY(deszcz4[[#This Row],[data]],2)</f>
        <v>7</v>
      </c>
      <c r="J61" s="2">
        <f>deszcz4[[#This Row],[Dolanie]]-deszcz4[[#This Row],[Stan po pogodzie]]</f>
        <v>0</v>
      </c>
    </row>
    <row r="62" spans="1:10" x14ac:dyDescent="0.45">
      <c r="A62" s="1">
        <v>41820</v>
      </c>
      <c r="B62">
        <v>1</v>
      </c>
      <c r="C62">
        <f t="shared" si="0"/>
        <v>2228796.8944039783</v>
      </c>
      <c r="D62">
        <f>IF(deszcz4[[#This Row],[opady ]] = 0, $M$5, 0)</f>
        <v>0</v>
      </c>
      <c r="E62">
        <f>deszcz4[[#This Row],[Stan zbiornika przed]]-deszcz4[[#This Row],[Podlanie]]</f>
        <v>2228796.8944039783</v>
      </c>
      <c r="F62">
        <f>MIN(IF(deszcz4[[#This Row],[opady ]] = 0, deszcz4[[#This Row],[Stan zbiornika po podlaniu]]*0.99, deszcz4[[#This Row],[Stan zbiornika po podlaniu]]*1.03), $L$2)</f>
        <v>2295660.8012360977</v>
      </c>
      <c r="G62">
        <f>IF(deszcz4[[#This Row],[Dzień]] = 6, MIN(deszcz4[[#This Row],[Stan po pogodzie]]+$M$2, $L$2), deszcz4[[#This Row],[Stan po pogodzie]])</f>
        <v>2295660.8012360977</v>
      </c>
      <c r="H62">
        <f>deszcz4[[#This Row],[Dolanie]]</f>
        <v>2295660.8012360977</v>
      </c>
      <c r="I62">
        <f>WEEKDAY(deszcz4[[#This Row],[data]],2)</f>
        <v>1</v>
      </c>
      <c r="J62" s="2">
        <f>deszcz4[[#This Row],[Dolanie]]-deszcz4[[#This Row],[Stan po pogodzie]]</f>
        <v>0</v>
      </c>
    </row>
    <row r="63" spans="1:10" x14ac:dyDescent="0.45">
      <c r="A63" s="1">
        <v>41821</v>
      </c>
      <c r="B63">
        <v>0</v>
      </c>
      <c r="C63">
        <f t="shared" si="0"/>
        <v>2295660.8012360977</v>
      </c>
      <c r="D63">
        <f>IF(deszcz4[[#This Row],[opady ]] = 0, $M$5, 0)</f>
        <v>100000</v>
      </c>
      <c r="E63">
        <f>deszcz4[[#This Row],[Stan zbiornika przed]]-deszcz4[[#This Row],[Podlanie]]</f>
        <v>2195660.8012360977</v>
      </c>
      <c r="F63">
        <f>MIN(IF(deszcz4[[#This Row],[opady ]] = 0, deszcz4[[#This Row],[Stan zbiornika po podlaniu]]*0.99, deszcz4[[#This Row],[Stan zbiornika po podlaniu]]*1.03), $L$2)</f>
        <v>2173704.1932237367</v>
      </c>
      <c r="G63">
        <f>IF(deszcz4[[#This Row],[Dzień]] = 6, MIN(deszcz4[[#This Row],[Stan po pogodzie]]+$M$2, $L$2), deszcz4[[#This Row],[Stan po pogodzie]])</f>
        <v>2173704.1932237367</v>
      </c>
      <c r="H63">
        <f>deszcz4[[#This Row],[Dolanie]]</f>
        <v>2173704.1932237367</v>
      </c>
      <c r="I63">
        <f>WEEKDAY(deszcz4[[#This Row],[data]],2)</f>
        <v>2</v>
      </c>
      <c r="J63" s="2">
        <f>deszcz4[[#This Row],[Dolanie]]-deszcz4[[#This Row],[Stan po pogodzie]]</f>
        <v>0</v>
      </c>
    </row>
    <row r="64" spans="1:10" x14ac:dyDescent="0.45">
      <c r="A64" s="1">
        <v>41822</v>
      </c>
      <c r="B64">
        <v>0</v>
      </c>
      <c r="C64">
        <f t="shared" si="0"/>
        <v>2173704.1932237367</v>
      </c>
      <c r="D64">
        <f>IF(deszcz4[[#This Row],[opady ]] = 0, $M$5, 0)</f>
        <v>100000</v>
      </c>
      <c r="E64">
        <f>deszcz4[[#This Row],[Stan zbiornika przed]]-deszcz4[[#This Row],[Podlanie]]</f>
        <v>2073704.1932237367</v>
      </c>
      <c r="F64">
        <f>MIN(IF(deszcz4[[#This Row],[opady ]] = 0, deszcz4[[#This Row],[Stan zbiornika po podlaniu]]*0.99, deszcz4[[#This Row],[Stan zbiornika po podlaniu]]*1.03), $L$2)</f>
        <v>2052967.1512914994</v>
      </c>
      <c r="G64">
        <f>IF(deszcz4[[#This Row],[Dzień]] = 6, MIN(deszcz4[[#This Row],[Stan po pogodzie]]+$M$2, $L$2), deszcz4[[#This Row],[Stan po pogodzie]])</f>
        <v>2052967.1512914994</v>
      </c>
      <c r="H64">
        <f>deszcz4[[#This Row],[Dolanie]]</f>
        <v>2052967.1512914994</v>
      </c>
      <c r="I64">
        <f>WEEKDAY(deszcz4[[#This Row],[data]],2)</f>
        <v>3</v>
      </c>
      <c r="J64" s="2">
        <f>deszcz4[[#This Row],[Dolanie]]-deszcz4[[#This Row],[Stan po pogodzie]]</f>
        <v>0</v>
      </c>
    </row>
    <row r="65" spans="1:10" x14ac:dyDescent="0.45">
      <c r="A65" s="1">
        <v>41823</v>
      </c>
      <c r="B65">
        <v>0</v>
      </c>
      <c r="C65">
        <f t="shared" si="0"/>
        <v>2052967.1512914994</v>
      </c>
      <c r="D65">
        <f>IF(deszcz4[[#This Row],[opady ]] = 0, $M$5, 0)</f>
        <v>100000</v>
      </c>
      <c r="E65">
        <f>deszcz4[[#This Row],[Stan zbiornika przed]]-deszcz4[[#This Row],[Podlanie]]</f>
        <v>1952967.1512914994</v>
      </c>
      <c r="F65">
        <f>MIN(IF(deszcz4[[#This Row],[opady ]] = 0, deszcz4[[#This Row],[Stan zbiornika po podlaniu]]*0.99, deszcz4[[#This Row],[Stan zbiornika po podlaniu]]*1.03), $L$2)</f>
        <v>1933437.4797785843</v>
      </c>
      <c r="G65">
        <f>IF(deszcz4[[#This Row],[Dzień]] = 6, MIN(deszcz4[[#This Row],[Stan po pogodzie]]+$M$2, $L$2), deszcz4[[#This Row],[Stan po pogodzie]])</f>
        <v>1933437.4797785843</v>
      </c>
      <c r="H65">
        <f>deszcz4[[#This Row],[Dolanie]]</f>
        <v>1933437.4797785843</v>
      </c>
      <c r="I65">
        <f>WEEKDAY(deszcz4[[#This Row],[data]],2)</f>
        <v>4</v>
      </c>
      <c r="J65" s="2">
        <f>deszcz4[[#This Row],[Dolanie]]-deszcz4[[#This Row],[Stan po pogodzie]]</f>
        <v>0</v>
      </c>
    </row>
    <row r="66" spans="1:10" x14ac:dyDescent="0.45">
      <c r="A66" s="1">
        <v>41824</v>
      </c>
      <c r="B66">
        <v>0</v>
      </c>
      <c r="C66">
        <f t="shared" si="0"/>
        <v>1933437.4797785843</v>
      </c>
      <c r="D66">
        <f>IF(deszcz4[[#This Row],[opady ]] = 0, $M$5, 0)</f>
        <v>100000</v>
      </c>
      <c r="E66">
        <f>deszcz4[[#This Row],[Stan zbiornika przed]]-deszcz4[[#This Row],[Podlanie]]</f>
        <v>1833437.4797785843</v>
      </c>
      <c r="F66">
        <f>MIN(IF(deszcz4[[#This Row],[opady ]] = 0, deszcz4[[#This Row],[Stan zbiornika po podlaniu]]*0.99, deszcz4[[#This Row],[Stan zbiornika po podlaniu]]*1.03), $L$2)</f>
        <v>1815103.1049807984</v>
      </c>
      <c r="G66">
        <f>IF(deszcz4[[#This Row],[Dzień]] = 6, MIN(deszcz4[[#This Row],[Stan po pogodzie]]+$M$2, $L$2), deszcz4[[#This Row],[Stan po pogodzie]])</f>
        <v>1815103.1049807984</v>
      </c>
      <c r="H66">
        <f>deszcz4[[#This Row],[Dolanie]]</f>
        <v>1815103.1049807984</v>
      </c>
      <c r="I66">
        <f>WEEKDAY(deszcz4[[#This Row],[data]],2)</f>
        <v>5</v>
      </c>
      <c r="J66" s="2">
        <f>deszcz4[[#This Row],[Dolanie]]-deszcz4[[#This Row],[Stan po pogodzie]]</f>
        <v>0</v>
      </c>
    </row>
    <row r="67" spans="1:10" x14ac:dyDescent="0.45">
      <c r="A67" s="1">
        <v>41825</v>
      </c>
      <c r="B67">
        <v>0</v>
      </c>
      <c r="C67">
        <f t="shared" ref="C67:C130" si="1">H66</f>
        <v>1815103.1049807984</v>
      </c>
      <c r="D67">
        <f>IF(deszcz4[[#This Row],[opady ]] = 0, $M$5, 0)</f>
        <v>100000</v>
      </c>
      <c r="E67">
        <f>deszcz4[[#This Row],[Stan zbiornika przed]]-deszcz4[[#This Row],[Podlanie]]</f>
        <v>1715103.1049807984</v>
      </c>
      <c r="F67">
        <f>MIN(IF(deszcz4[[#This Row],[opady ]] = 0, deszcz4[[#This Row],[Stan zbiornika po podlaniu]]*0.99, deszcz4[[#This Row],[Stan zbiornika po podlaniu]]*1.03), $L$2)</f>
        <v>1697952.0739309904</v>
      </c>
      <c r="G67">
        <f>IF(deszcz4[[#This Row],[Dzień]] = 6, MIN(deszcz4[[#This Row],[Stan po pogodzie]]+$M$2, $L$2), deszcz4[[#This Row],[Stan po pogodzie]])</f>
        <v>2197952.0739309904</v>
      </c>
      <c r="H67">
        <f>deszcz4[[#This Row],[Dolanie]]</f>
        <v>2197952.0739309904</v>
      </c>
      <c r="I67">
        <f>WEEKDAY(deszcz4[[#This Row],[data]],2)</f>
        <v>6</v>
      </c>
      <c r="J67" s="2">
        <f>deszcz4[[#This Row],[Dolanie]]-deszcz4[[#This Row],[Stan po pogodzie]]</f>
        <v>500000</v>
      </c>
    </row>
    <row r="68" spans="1:10" x14ac:dyDescent="0.45">
      <c r="A68" s="1">
        <v>41826</v>
      </c>
      <c r="B68">
        <v>0</v>
      </c>
      <c r="C68">
        <f t="shared" si="1"/>
        <v>2197952.0739309904</v>
      </c>
      <c r="D68">
        <f>IF(deszcz4[[#This Row],[opady ]] = 0, $M$5, 0)</f>
        <v>100000</v>
      </c>
      <c r="E68">
        <f>deszcz4[[#This Row],[Stan zbiornika przed]]-deszcz4[[#This Row],[Podlanie]]</f>
        <v>2097952.0739309904</v>
      </c>
      <c r="F68">
        <f>MIN(IF(deszcz4[[#This Row],[opady ]] = 0, deszcz4[[#This Row],[Stan zbiornika po podlaniu]]*0.99, deszcz4[[#This Row],[Stan zbiornika po podlaniu]]*1.03), $L$2)</f>
        <v>2076972.5531916805</v>
      </c>
      <c r="G68">
        <f>IF(deszcz4[[#This Row],[Dzień]] = 6, MIN(deszcz4[[#This Row],[Stan po pogodzie]]+$M$2, $L$2), deszcz4[[#This Row],[Stan po pogodzie]])</f>
        <v>2076972.5531916805</v>
      </c>
      <c r="H68">
        <f>deszcz4[[#This Row],[Dolanie]]</f>
        <v>2076972.5531916805</v>
      </c>
      <c r="I68">
        <f>WEEKDAY(deszcz4[[#This Row],[data]],2)</f>
        <v>7</v>
      </c>
      <c r="J68" s="2">
        <f>deszcz4[[#This Row],[Dolanie]]-deszcz4[[#This Row],[Stan po pogodzie]]</f>
        <v>0</v>
      </c>
    </row>
    <row r="69" spans="1:10" x14ac:dyDescent="0.45">
      <c r="A69" s="1">
        <v>41827</v>
      </c>
      <c r="B69">
        <v>0</v>
      </c>
      <c r="C69">
        <f t="shared" si="1"/>
        <v>2076972.5531916805</v>
      </c>
      <c r="D69">
        <f>IF(deszcz4[[#This Row],[opady ]] = 0, $M$5, 0)</f>
        <v>100000</v>
      </c>
      <c r="E69">
        <f>deszcz4[[#This Row],[Stan zbiornika przed]]-deszcz4[[#This Row],[Podlanie]]</f>
        <v>1976972.5531916805</v>
      </c>
      <c r="F69">
        <f>MIN(IF(deszcz4[[#This Row],[opady ]] = 0, deszcz4[[#This Row],[Stan zbiornika po podlaniu]]*0.99, deszcz4[[#This Row],[Stan zbiornika po podlaniu]]*1.03), $L$2)</f>
        <v>1957202.8276597636</v>
      </c>
      <c r="G69">
        <f>IF(deszcz4[[#This Row],[Dzień]] = 6, MIN(deszcz4[[#This Row],[Stan po pogodzie]]+$M$2, $L$2), deszcz4[[#This Row],[Stan po pogodzie]])</f>
        <v>1957202.8276597636</v>
      </c>
      <c r="H69">
        <f>deszcz4[[#This Row],[Dolanie]]</f>
        <v>1957202.8276597636</v>
      </c>
      <c r="I69">
        <f>WEEKDAY(deszcz4[[#This Row],[data]],2)</f>
        <v>1</v>
      </c>
      <c r="J69" s="2">
        <f>deszcz4[[#This Row],[Dolanie]]-deszcz4[[#This Row],[Stan po pogodzie]]</f>
        <v>0</v>
      </c>
    </row>
    <row r="70" spans="1:10" x14ac:dyDescent="0.45">
      <c r="A70" s="1">
        <v>41828</v>
      </c>
      <c r="B70">
        <v>1</v>
      </c>
      <c r="C70">
        <f t="shared" si="1"/>
        <v>1957202.8276597636</v>
      </c>
      <c r="D70">
        <f>IF(deszcz4[[#This Row],[opady ]] = 0, $M$5, 0)</f>
        <v>0</v>
      </c>
      <c r="E70">
        <f>deszcz4[[#This Row],[Stan zbiornika przed]]-deszcz4[[#This Row],[Podlanie]]</f>
        <v>1957202.8276597636</v>
      </c>
      <c r="F70">
        <f>MIN(IF(deszcz4[[#This Row],[opady ]] = 0, deszcz4[[#This Row],[Stan zbiornika po podlaniu]]*0.99, deszcz4[[#This Row],[Stan zbiornika po podlaniu]]*1.03), $L$2)</f>
        <v>2015918.9124895565</v>
      </c>
      <c r="G70">
        <f>IF(deszcz4[[#This Row],[Dzień]] = 6, MIN(deszcz4[[#This Row],[Stan po pogodzie]]+$M$2, $L$2), deszcz4[[#This Row],[Stan po pogodzie]])</f>
        <v>2015918.9124895565</v>
      </c>
      <c r="H70">
        <f>deszcz4[[#This Row],[Dolanie]]</f>
        <v>2015918.9124895565</v>
      </c>
      <c r="I70">
        <f>WEEKDAY(deszcz4[[#This Row],[data]],2)</f>
        <v>2</v>
      </c>
      <c r="J70" s="2">
        <f>deszcz4[[#This Row],[Dolanie]]-deszcz4[[#This Row],[Stan po pogodzie]]</f>
        <v>0</v>
      </c>
    </row>
    <row r="71" spans="1:10" x14ac:dyDescent="0.45">
      <c r="A71" s="1">
        <v>41829</v>
      </c>
      <c r="B71">
        <v>1</v>
      </c>
      <c r="C71">
        <f t="shared" si="1"/>
        <v>2015918.9124895565</v>
      </c>
      <c r="D71">
        <f>IF(deszcz4[[#This Row],[opady ]] = 0, $M$5, 0)</f>
        <v>0</v>
      </c>
      <c r="E71">
        <f>deszcz4[[#This Row],[Stan zbiornika przed]]-deszcz4[[#This Row],[Podlanie]]</f>
        <v>2015918.9124895565</v>
      </c>
      <c r="F71">
        <f>MIN(IF(deszcz4[[#This Row],[opady ]] = 0, deszcz4[[#This Row],[Stan zbiornika po podlaniu]]*0.99, deszcz4[[#This Row],[Stan zbiornika po podlaniu]]*1.03), $L$2)</f>
        <v>2076396.4798642432</v>
      </c>
      <c r="G71">
        <f>IF(deszcz4[[#This Row],[Dzień]] = 6, MIN(deszcz4[[#This Row],[Stan po pogodzie]]+$M$2, $L$2), deszcz4[[#This Row],[Stan po pogodzie]])</f>
        <v>2076396.4798642432</v>
      </c>
      <c r="H71">
        <f>deszcz4[[#This Row],[Dolanie]]</f>
        <v>2076396.4798642432</v>
      </c>
      <c r="I71">
        <f>WEEKDAY(deszcz4[[#This Row],[data]],2)</f>
        <v>3</v>
      </c>
      <c r="J71" s="2">
        <f>deszcz4[[#This Row],[Dolanie]]-deszcz4[[#This Row],[Stan po pogodzie]]</f>
        <v>0</v>
      </c>
    </row>
    <row r="72" spans="1:10" x14ac:dyDescent="0.45">
      <c r="A72" s="1">
        <v>41830</v>
      </c>
      <c r="B72">
        <v>1</v>
      </c>
      <c r="C72">
        <f t="shared" si="1"/>
        <v>2076396.4798642432</v>
      </c>
      <c r="D72">
        <f>IF(deszcz4[[#This Row],[opady ]] = 0, $M$5, 0)</f>
        <v>0</v>
      </c>
      <c r="E72">
        <f>deszcz4[[#This Row],[Stan zbiornika przed]]-deszcz4[[#This Row],[Podlanie]]</f>
        <v>2076396.4798642432</v>
      </c>
      <c r="F72">
        <f>MIN(IF(deszcz4[[#This Row],[opady ]] = 0, deszcz4[[#This Row],[Stan zbiornika po podlaniu]]*0.99, deszcz4[[#This Row],[Stan zbiornika po podlaniu]]*1.03), $L$2)</f>
        <v>2138688.3742601704</v>
      </c>
      <c r="G72">
        <f>IF(deszcz4[[#This Row],[Dzień]] = 6, MIN(deszcz4[[#This Row],[Stan po pogodzie]]+$M$2, $L$2), deszcz4[[#This Row],[Stan po pogodzie]])</f>
        <v>2138688.3742601704</v>
      </c>
      <c r="H72">
        <f>deszcz4[[#This Row],[Dolanie]]</f>
        <v>2138688.3742601704</v>
      </c>
      <c r="I72">
        <f>WEEKDAY(deszcz4[[#This Row],[data]],2)</f>
        <v>4</v>
      </c>
      <c r="J72" s="2">
        <f>deszcz4[[#This Row],[Dolanie]]-deszcz4[[#This Row],[Stan po pogodzie]]</f>
        <v>0</v>
      </c>
    </row>
    <row r="73" spans="1:10" x14ac:dyDescent="0.45">
      <c r="A73" s="1">
        <v>41831</v>
      </c>
      <c r="B73">
        <v>1</v>
      </c>
      <c r="C73">
        <f t="shared" si="1"/>
        <v>2138688.3742601704</v>
      </c>
      <c r="D73">
        <f>IF(deszcz4[[#This Row],[opady ]] = 0, $M$5, 0)</f>
        <v>0</v>
      </c>
      <c r="E73">
        <f>deszcz4[[#This Row],[Stan zbiornika przed]]-deszcz4[[#This Row],[Podlanie]]</f>
        <v>2138688.3742601704</v>
      </c>
      <c r="F73">
        <f>MIN(IF(deszcz4[[#This Row],[opady ]] = 0, deszcz4[[#This Row],[Stan zbiornika po podlaniu]]*0.99, deszcz4[[#This Row],[Stan zbiornika po podlaniu]]*1.03), $L$2)</f>
        <v>2202849.0254879757</v>
      </c>
      <c r="G73">
        <f>IF(deszcz4[[#This Row],[Dzień]] = 6, MIN(deszcz4[[#This Row],[Stan po pogodzie]]+$M$2, $L$2), deszcz4[[#This Row],[Stan po pogodzie]])</f>
        <v>2202849.0254879757</v>
      </c>
      <c r="H73">
        <f>deszcz4[[#This Row],[Dolanie]]</f>
        <v>2202849.0254879757</v>
      </c>
      <c r="I73">
        <f>WEEKDAY(deszcz4[[#This Row],[data]],2)</f>
        <v>5</v>
      </c>
      <c r="J73" s="2">
        <f>deszcz4[[#This Row],[Dolanie]]-deszcz4[[#This Row],[Stan po pogodzie]]</f>
        <v>0</v>
      </c>
    </row>
    <row r="74" spans="1:10" x14ac:dyDescent="0.45">
      <c r="A74" s="1">
        <v>41832</v>
      </c>
      <c r="B74">
        <v>1</v>
      </c>
      <c r="C74">
        <f t="shared" si="1"/>
        <v>2202849.0254879757</v>
      </c>
      <c r="D74">
        <f>IF(deszcz4[[#This Row],[opady ]] = 0, $M$5, 0)</f>
        <v>0</v>
      </c>
      <c r="E74">
        <f>deszcz4[[#This Row],[Stan zbiornika przed]]-deszcz4[[#This Row],[Podlanie]]</f>
        <v>2202849.0254879757</v>
      </c>
      <c r="F74">
        <f>MIN(IF(deszcz4[[#This Row],[opady ]] = 0, deszcz4[[#This Row],[Stan zbiornika po podlaniu]]*0.99, deszcz4[[#This Row],[Stan zbiornika po podlaniu]]*1.03), $L$2)</f>
        <v>2268934.496252615</v>
      </c>
      <c r="G74">
        <f>IF(deszcz4[[#This Row],[Dzień]] = 6, MIN(deszcz4[[#This Row],[Stan po pogodzie]]+$M$2, $L$2), deszcz4[[#This Row],[Stan po pogodzie]])</f>
        <v>2500000</v>
      </c>
      <c r="H74">
        <f>deszcz4[[#This Row],[Dolanie]]</f>
        <v>2500000</v>
      </c>
      <c r="I74">
        <f>WEEKDAY(deszcz4[[#This Row],[data]],2)</f>
        <v>6</v>
      </c>
      <c r="J74" s="2">
        <f>deszcz4[[#This Row],[Dolanie]]-deszcz4[[#This Row],[Stan po pogodzie]]</f>
        <v>231065.503747385</v>
      </c>
    </row>
    <row r="75" spans="1:10" x14ac:dyDescent="0.45">
      <c r="A75" s="1">
        <v>41833</v>
      </c>
      <c r="B75">
        <v>0</v>
      </c>
      <c r="C75">
        <f t="shared" si="1"/>
        <v>2500000</v>
      </c>
      <c r="D75">
        <f>IF(deszcz4[[#This Row],[opady ]] = 0, $M$5, 0)</f>
        <v>100000</v>
      </c>
      <c r="E75">
        <f>deszcz4[[#This Row],[Stan zbiornika przed]]-deszcz4[[#This Row],[Podlanie]]</f>
        <v>2400000</v>
      </c>
      <c r="F75">
        <f>MIN(IF(deszcz4[[#This Row],[opady ]] = 0, deszcz4[[#This Row],[Stan zbiornika po podlaniu]]*0.99, deszcz4[[#This Row],[Stan zbiornika po podlaniu]]*1.03), $L$2)</f>
        <v>2376000</v>
      </c>
      <c r="G75">
        <f>IF(deszcz4[[#This Row],[Dzień]] = 6, MIN(deszcz4[[#This Row],[Stan po pogodzie]]+$M$2, $L$2), deszcz4[[#This Row],[Stan po pogodzie]])</f>
        <v>2376000</v>
      </c>
      <c r="H75">
        <f>deszcz4[[#This Row],[Dolanie]]</f>
        <v>2376000</v>
      </c>
      <c r="I75">
        <f>WEEKDAY(deszcz4[[#This Row],[data]],2)</f>
        <v>7</v>
      </c>
      <c r="J75" s="2">
        <f>deszcz4[[#This Row],[Dolanie]]-deszcz4[[#This Row],[Stan po pogodzie]]</f>
        <v>0</v>
      </c>
    </row>
    <row r="76" spans="1:10" x14ac:dyDescent="0.45">
      <c r="A76" s="1">
        <v>41834</v>
      </c>
      <c r="B76">
        <v>0</v>
      </c>
      <c r="C76">
        <f t="shared" si="1"/>
        <v>2376000</v>
      </c>
      <c r="D76">
        <f>IF(deszcz4[[#This Row],[opady ]] = 0, $M$5, 0)</f>
        <v>100000</v>
      </c>
      <c r="E76">
        <f>deszcz4[[#This Row],[Stan zbiornika przed]]-deszcz4[[#This Row],[Podlanie]]</f>
        <v>2276000</v>
      </c>
      <c r="F76">
        <f>MIN(IF(deszcz4[[#This Row],[opady ]] = 0, deszcz4[[#This Row],[Stan zbiornika po podlaniu]]*0.99, deszcz4[[#This Row],[Stan zbiornika po podlaniu]]*1.03), $L$2)</f>
        <v>2253240</v>
      </c>
      <c r="G76">
        <f>IF(deszcz4[[#This Row],[Dzień]] = 6, MIN(deszcz4[[#This Row],[Stan po pogodzie]]+$M$2, $L$2), deszcz4[[#This Row],[Stan po pogodzie]])</f>
        <v>2253240</v>
      </c>
      <c r="H76">
        <f>deszcz4[[#This Row],[Dolanie]]</f>
        <v>2253240</v>
      </c>
      <c r="I76">
        <f>WEEKDAY(deszcz4[[#This Row],[data]],2)</f>
        <v>1</v>
      </c>
      <c r="J76" s="2">
        <f>deszcz4[[#This Row],[Dolanie]]-deszcz4[[#This Row],[Stan po pogodzie]]</f>
        <v>0</v>
      </c>
    </row>
    <row r="77" spans="1:10" x14ac:dyDescent="0.45">
      <c r="A77" s="1">
        <v>41835</v>
      </c>
      <c r="B77">
        <v>0</v>
      </c>
      <c r="C77">
        <f t="shared" si="1"/>
        <v>2253240</v>
      </c>
      <c r="D77">
        <f>IF(deszcz4[[#This Row],[opady ]] = 0, $M$5, 0)</f>
        <v>100000</v>
      </c>
      <c r="E77">
        <f>deszcz4[[#This Row],[Stan zbiornika przed]]-deszcz4[[#This Row],[Podlanie]]</f>
        <v>2153240</v>
      </c>
      <c r="F77">
        <f>MIN(IF(deszcz4[[#This Row],[opady ]] = 0, deszcz4[[#This Row],[Stan zbiornika po podlaniu]]*0.99, deszcz4[[#This Row],[Stan zbiornika po podlaniu]]*1.03), $L$2)</f>
        <v>2131707.6</v>
      </c>
      <c r="G77">
        <f>IF(deszcz4[[#This Row],[Dzień]] = 6, MIN(deszcz4[[#This Row],[Stan po pogodzie]]+$M$2, $L$2), deszcz4[[#This Row],[Stan po pogodzie]])</f>
        <v>2131707.6</v>
      </c>
      <c r="H77">
        <f>deszcz4[[#This Row],[Dolanie]]</f>
        <v>2131707.6</v>
      </c>
      <c r="I77">
        <f>WEEKDAY(deszcz4[[#This Row],[data]],2)</f>
        <v>2</v>
      </c>
      <c r="J77" s="2">
        <f>deszcz4[[#This Row],[Dolanie]]-deszcz4[[#This Row],[Stan po pogodzie]]</f>
        <v>0</v>
      </c>
    </row>
    <row r="78" spans="1:10" x14ac:dyDescent="0.45">
      <c r="A78" s="1">
        <v>41836</v>
      </c>
      <c r="B78">
        <v>1</v>
      </c>
      <c r="C78">
        <f t="shared" si="1"/>
        <v>2131707.6</v>
      </c>
      <c r="D78">
        <f>IF(deszcz4[[#This Row],[opady ]] = 0, $M$5, 0)</f>
        <v>0</v>
      </c>
      <c r="E78">
        <f>deszcz4[[#This Row],[Stan zbiornika przed]]-deszcz4[[#This Row],[Podlanie]]</f>
        <v>2131707.6</v>
      </c>
      <c r="F78">
        <f>MIN(IF(deszcz4[[#This Row],[opady ]] = 0, deszcz4[[#This Row],[Stan zbiornika po podlaniu]]*0.99, deszcz4[[#This Row],[Stan zbiornika po podlaniu]]*1.03), $L$2)</f>
        <v>2195658.8280000002</v>
      </c>
      <c r="G78">
        <f>IF(deszcz4[[#This Row],[Dzień]] = 6, MIN(deszcz4[[#This Row],[Stan po pogodzie]]+$M$2, $L$2), deszcz4[[#This Row],[Stan po pogodzie]])</f>
        <v>2195658.8280000002</v>
      </c>
      <c r="H78">
        <f>deszcz4[[#This Row],[Dolanie]]</f>
        <v>2195658.8280000002</v>
      </c>
      <c r="I78">
        <f>WEEKDAY(deszcz4[[#This Row],[data]],2)</f>
        <v>3</v>
      </c>
      <c r="J78" s="2">
        <f>deszcz4[[#This Row],[Dolanie]]-deszcz4[[#This Row],[Stan po pogodzie]]</f>
        <v>0</v>
      </c>
    </row>
    <row r="79" spans="1:10" x14ac:dyDescent="0.45">
      <c r="A79" s="1">
        <v>41837</v>
      </c>
      <c r="B79">
        <v>1</v>
      </c>
      <c r="C79">
        <f t="shared" si="1"/>
        <v>2195658.8280000002</v>
      </c>
      <c r="D79">
        <f>IF(deszcz4[[#This Row],[opady ]] = 0, $M$5, 0)</f>
        <v>0</v>
      </c>
      <c r="E79">
        <f>deszcz4[[#This Row],[Stan zbiornika przed]]-deszcz4[[#This Row],[Podlanie]]</f>
        <v>2195658.8280000002</v>
      </c>
      <c r="F79">
        <f>MIN(IF(deszcz4[[#This Row],[opady ]] = 0, deszcz4[[#This Row],[Stan zbiornika po podlaniu]]*0.99, deszcz4[[#This Row],[Stan zbiornika po podlaniu]]*1.03), $L$2)</f>
        <v>2261528.5928400001</v>
      </c>
      <c r="G79">
        <f>IF(deszcz4[[#This Row],[Dzień]] = 6, MIN(deszcz4[[#This Row],[Stan po pogodzie]]+$M$2, $L$2), deszcz4[[#This Row],[Stan po pogodzie]])</f>
        <v>2261528.5928400001</v>
      </c>
      <c r="H79">
        <f>deszcz4[[#This Row],[Dolanie]]</f>
        <v>2261528.5928400001</v>
      </c>
      <c r="I79">
        <f>WEEKDAY(deszcz4[[#This Row],[data]],2)</f>
        <v>4</v>
      </c>
      <c r="J79" s="2">
        <f>deszcz4[[#This Row],[Dolanie]]-deszcz4[[#This Row],[Stan po pogodzie]]</f>
        <v>0</v>
      </c>
    </row>
    <row r="80" spans="1:10" x14ac:dyDescent="0.45">
      <c r="A80" s="1">
        <v>41838</v>
      </c>
      <c r="B80">
        <v>1</v>
      </c>
      <c r="C80">
        <f t="shared" si="1"/>
        <v>2261528.5928400001</v>
      </c>
      <c r="D80">
        <f>IF(deszcz4[[#This Row],[opady ]] = 0, $M$5, 0)</f>
        <v>0</v>
      </c>
      <c r="E80">
        <f>deszcz4[[#This Row],[Stan zbiornika przed]]-deszcz4[[#This Row],[Podlanie]]</f>
        <v>2261528.5928400001</v>
      </c>
      <c r="F80">
        <f>MIN(IF(deszcz4[[#This Row],[opady ]] = 0, deszcz4[[#This Row],[Stan zbiornika po podlaniu]]*0.99, deszcz4[[#This Row],[Stan zbiornika po podlaniu]]*1.03), $L$2)</f>
        <v>2329374.4506252003</v>
      </c>
      <c r="G80">
        <f>IF(deszcz4[[#This Row],[Dzień]] = 6, MIN(deszcz4[[#This Row],[Stan po pogodzie]]+$M$2, $L$2), deszcz4[[#This Row],[Stan po pogodzie]])</f>
        <v>2329374.4506252003</v>
      </c>
      <c r="H80">
        <f>deszcz4[[#This Row],[Dolanie]]</f>
        <v>2329374.4506252003</v>
      </c>
      <c r="I80">
        <f>WEEKDAY(deszcz4[[#This Row],[data]],2)</f>
        <v>5</v>
      </c>
      <c r="J80" s="2">
        <f>deszcz4[[#This Row],[Dolanie]]-deszcz4[[#This Row],[Stan po pogodzie]]</f>
        <v>0</v>
      </c>
    </row>
    <row r="81" spans="1:10" x14ac:dyDescent="0.45">
      <c r="A81" s="1">
        <v>41839</v>
      </c>
      <c r="B81">
        <v>1</v>
      </c>
      <c r="C81">
        <f t="shared" si="1"/>
        <v>2329374.4506252003</v>
      </c>
      <c r="D81">
        <f>IF(deszcz4[[#This Row],[opady ]] = 0, $M$5, 0)</f>
        <v>0</v>
      </c>
      <c r="E81">
        <f>deszcz4[[#This Row],[Stan zbiornika przed]]-deszcz4[[#This Row],[Podlanie]]</f>
        <v>2329374.4506252003</v>
      </c>
      <c r="F81">
        <f>MIN(IF(deszcz4[[#This Row],[opady ]] = 0, deszcz4[[#This Row],[Stan zbiornika po podlaniu]]*0.99, deszcz4[[#This Row],[Stan zbiornika po podlaniu]]*1.03), $L$2)</f>
        <v>2399255.6841439563</v>
      </c>
      <c r="G81">
        <f>IF(deszcz4[[#This Row],[Dzień]] = 6, MIN(deszcz4[[#This Row],[Stan po pogodzie]]+$M$2, $L$2), deszcz4[[#This Row],[Stan po pogodzie]])</f>
        <v>2500000</v>
      </c>
      <c r="H81">
        <f>deszcz4[[#This Row],[Dolanie]]</f>
        <v>2500000</v>
      </c>
      <c r="I81">
        <f>WEEKDAY(deszcz4[[#This Row],[data]],2)</f>
        <v>6</v>
      </c>
      <c r="J81" s="2">
        <f>deszcz4[[#This Row],[Dolanie]]-deszcz4[[#This Row],[Stan po pogodzie]]</f>
        <v>100744.31585604372</v>
      </c>
    </row>
    <row r="82" spans="1:10" x14ac:dyDescent="0.45">
      <c r="A82" s="1">
        <v>41840</v>
      </c>
      <c r="B82">
        <v>1</v>
      </c>
      <c r="C82">
        <f t="shared" si="1"/>
        <v>2500000</v>
      </c>
      <c r="D82">
        <f>IF(deszcz4[[#This Row],[opady ]] = 0, $M$5, 0)</f>
        <v>0</v>
      </c>
      <c r="E82">
        <f>deszcz4[[#This Row],[Stan zbiornika przed]]-deszcz4[[#This Row],[Podlanie]]</f>
        <v>2500000</v>
      </c>
      <c r="F82">
        <f>MIN(IF(deszcz4[[#This Row],[opady ]] = 0, deszcz4[[#This Row],[Stan zbiornika po podlaniu]]*0.99, deszcz4[[#This Row],[Stan zbiornika po podlaniu]]*1.03), $L$2)</f>
        <v>2500000</v>
      </c>
      <c r="G82">
        <f>IF(deszcz4[[#This Row],[Dzień]] = 6, MIN(deszcz4[[#This Row],[Stan po pogodzie]]+$M$2, $L$2), deszcz4[[#This Row],[Stan po pogodzie]])</f>
        <v>2500000</v>
      </c>
      <c r="H82">
        <f>deszcz4[[#This Row],[Dolanie]]</f>
        <v>2500000</v>
      </c>
      <c r="I82">
        <f>WEEKDAY(deszcz4[[#This Row],[data]],2)</f>
        <v>7</v>
      </c>
      <c r="J82" s="2">
        <f>deszcz4[[#This Row],[Dolanie]]-deszcz4[[#This Row],[Stan po pogodzie]]</f>
        <v>0</v>
      </c>
    </row>
    <row r="83" spans="1:10" x14ac:dyDescent="0.45">
      <c r="A83" s="1">
        <v>41841</v>
      </c>
      <c r="B83">
        <v>1</v>
      </c>
      <c r="C83">
        <f t="shared" si="1"/>
        <v>2500000</v>
      </c>
      <c r="D83">
        <f>IF(deszcz4[[#This Row],[opady ]] = 0, $M$5, 0)</f>
        <v>0</v>
      </c>
      <c r="E83">
        <f>deszcz4[[#This Row],[Stan zbiornika przed]]-deszcz4[[#This Row],[Podlanie]]</f>
        <v>2500000</v>
      </c>
      <c r="F83">
        <f>MIN(IF(deszcz4[[#This Row],[opady ]] = 0, deszcz4[[#This Row],[Stan zbiornika po podlaniu]]*0.99, deszcz4[[#This Row],[Stan zbiornika po podlaniu]]*1.03), $L$2)</f>
        <v>2500000</v>
      </c>
      <c r="G83">
        <f>IF(deszcz4[[#This Row],[Dzień]] = 6, MIN(deszcz4[[#This Row],[Stan po pogodzie]]+$M$2, $L$2), deszcz4[[#This Row],[Stan po pogodzie]])</f>
        <v>2500000</v>
      </c>
      <c r="H83">
        <f>deszcz4[[#This Row],[Dolanie]]</f>
        <v>2500000</v>
      </c>
      <c r="I83">
        <f>WEEKDAY(deszcz4[[#This Row],[data]],2)</f>
        <v>1</v>
      </c>
      <c r="J83" s="2">
        <f>deszcz4[[#This Row],[Dolanie]]-deszcz4[[#This Row],[Stan po pogodzie]]</f>
        <v>0</v>
      </c>
    </row>
    <row r="84" spans="1:10" x14ac:dyDescent="0.45">
      <c r="A84" s="1">
        <v>41842</v>
      </c>
      <c r="B84">
        <v>0</v>
      </c>
      <c r="C84">
        <f t="shared" si="1"/>
        <v>2500000</v>
      </c>
      <c r="D84">
        <f>IF(deszcz4[[#This Row],[opady ]] = 0, $M$5, 0)</f>
        <v>100000</v>
      </c>
      <c r="E84">
        <f>deszcz4[[#This Row],[Stan zbiornika przed]]-deszcz4[[#This Row],[Podlanie]]</f>
        <v>2400000</v>
      </c>
      <c r="F84">
        <f>MIN(IF(deszcz4[[#This Row],[opady ]] = 0, deszcz4[[#This Row],[Stan zbiornika po podlaniu]]*0.99, deszcz4[[#This Row],[Stan zbiornika po podlaniu]]*1.03), $L$2)</f>
        <v>2376000</v>
      </c>
      <c r="G84">
        <f>IF(deszcz4[[#This Row],[Dzień]] = 6, MIN(deszcz4[[#This Row],[Stan po pogodzie]]+$M$2, $L$2), deszcz4[[#This Row],[Stan po pogodzie]])</f>
        <v>2376000</v>
      </c>
      <c r="H84">
        <f>deszcz4[[#This Row],[Dolanie]]</f>
        <v>2376000</v>
      </c>
      <c r="I84">
        <f>WEEKDAY(deszcz4[[#This Row],[data]],2)</f>
        <v>2</v>
      </c>
      <c r="J84" s="2">
        <f>deszcz4[[#This Row],[Dolanie]]-deszcz4[[#This Row],[Stan po pogodzie]]</f>
        <v>0</v>
      </c>
    </row>
    <row r="85" spans="1:10" x14ac:dyDescent="0.45">
      <c r="A85" s="1">
        <v>41843</v>
      </c>
      <c r="B85">
        <v>0</v>
      </c>
      <c r="C85">
        <f t="shared" si="1"/>
        <v>2376000</v>
      </c>
      <c r="D85">
        <f>IF(deszcz4[[#This Row],[opady ]] = 0, $M$5, 0)</f>
        <v>100000</v>
      </c>
      <c r="E85">
        <f>deszcz4[[#This Row],[Stan zbiornika przed]]-deszcz4[[#This Row],[Podlanie]]</f>
        <v>2276000</v>
      </c>
      <c r="F85">
        <f>MIN(IF(deszcz4[[#This Row],[opady ]] = 0, deszcz4[[#This Row],[Stan zbiornika po podlaniu]]*0.99, deszcz4[[#This Row],[Stan zbiornika po podlaniu]]*1.03), $L$2)</f>
        <v>2253240</v>
      </c>
      <c r="G85">
        <f>IF(deszcz4[[#This Row],[Dzień]] = 6, MIN(deszcz4[[#This Row],[Stan po pogodzie]]+$M$2, $L$2), deszcz4[[#This Row],[Stan po pogodzie]])</f>
        <v>2253240</v>
      </c>
      <c r="H85">
        <f>deszcz4[[#This Row],[Dolanie]]</f>
        <v>2253240</v>
      </c>
      <c r="I85">
        <f>WEEKDAY(deszcz4[[#This Row],[data]],2)</f>
        <v>3</v>
      </c>
      <c r="J85" s="2">
        <f>deszcz4[[#This Row],[Dolanie]]-deszcz4[[#This Row],[Stan po pogodzie]]</f>
        <v>0</v>
      </c>
    </row>
    <row r="86" spans="1:10" x14ac:dyDescent="0.45">
      <c r="A86" s="1">
        <v>41844</v>
      </c>
      <c r="B86">
        <v>0</v>
      </c>
      <c r="C86">
        <f t="shared" si="1"/>
        <v>2253240</v>
      </c>
      <c r="D86">
        <f>IF(deszcz4[[#This Row],[opady ]] = 0, $M$5, 0)</f>
        <v>100000</v>
      </c>
      <c r="E86">
        <f>deszcz4[[#This Row],[Stan zbiornika przed]]-deszcz4[[#This Row],[Podlanie]]</f>
        <v>2153240</v>
      </c>
      <c r="F86">
        <f>MIN(IF(deszcz4[[#This Row],[opady ]] = 0, deszcz4[[#This Row],[Stan zbiornika po podlaniu]]*0.99, deszcz4[[#This Row],[Stan zbiornika po podlaniu]]*1.03), $L$2)</f>
        <v>2131707.6</v>
      </c>
      <c r="G86">
        <f>IF(deszcz4[[#This Row],[Dzień]] = 6, MIN(deszcz4[[#This Row],[Stan po pogodzie]]+$M$2, $L$2), deszcz4[[#This Row],[Stan po pogodzie]])</f>
        <v>2131707.6</v>
      </c>
      <c r="H86">
        <f>deszcz4[[#This Row],[Dolanie]]</f>
        <v>2131707.6</v>
      </c>
      <c r="I86">
        <f>WEEKDAY(deszcz4[[#This Row],[data]],2)</f>
        <v>4</v>
      </c>
      <c r="J86" s="2">
        <f>deszcz4[[#This Row],[Dolanie]]-deszcz4[[#This Row],[Stan po pogodzie]]</f>
        <v>0</v>
      </c>
    </row>
    <row r="87" spans="1:10" x14ac:dyDescent="0.45">
      <c r="A87" s="1">
        <v>41845</v>
      </c>
      <c r="B87">
        <v>0</v>
      </c>
      <c r="C87">
        <f t="shared" si="1"/>
        <v>2131707.6</v>
      </c>
      <c r="D87">
        <f>IF(deszcz4[[#This Row],[opady ]] = 0, $M$5, 0)</f>
        <v>100000</v>
      </c>
      <c r="E87">
        <f>deszcz4[[#This Row],[Stan zbiornika przed]]-deszcz4[[#This Row],[Podlanie]]</f>
        <v>2031707.6</v>
      </c>
      <c r="F87">
        <f>MIN(IF(deszcz4[[#This Row],[opady ]] = 0, deszcz4[[#This Row],[Stan zbiornika po podlaniu]]*0.99, deszcz4[[#This Row],[Stan zbiornika po podlaniu]]*1.03), $L$2)</f>
        <v>2011390.524</v>
      </c>
      <c r="G87">
        <f>IF(deszcz4[[#This Row],[Dzień]] = 6, MIN(deszcz4[[#This Row],[Stan po pogodzie]]+$M$2, $L$2), deszcz4[[#This Row],[Stan po pogodzie]])</f>
        <v>2011390.524</v>
      </c>
      <c r="H87">
        <f>deszcz4[[#This Row],[Dolanie]]</f>
        <v>2011390.524</v>
      </c>
      <c r="I87">
        <f>WEEKDAY(deszcz4[[#This Row],[data]],2)</f>
        <v>5</v>
      </c>
      <c r="J87" s="2">
        <f>deszcz4[[#This Row],[Dolanie]]-deszcz4[[#This Row],[Stan po pogodzie]]</f>
        <v>0</v>
      </c>
    </row>
    <row r="88" spans="1:10" x14ac:dyDescent="0.45">
      <c r="A88" s="1">
        <v>41846</v>
      </c>
      <c r="B88">
        <v>0</v>
      </c>
      <c r="C88">
        <f t="shared" si="1"/>
        <v>2011390.524</v>
      </c>
      <c r="D88">
        <f>IF(deszcz4[[#This Row],[opady ]] = 0, $M$5, 0)</f>
        <v>100000</v>
      </c>
      <c r="E88">
        <f>deszcz4[[#This Row],[Stan zbiornika przed]]-deszcz4[[#This Row],[Podlanie]]</f>
        <v>1911390.524</v>
      </c>
      <c r="F88">
        <f>MIN(IF(deszcz4[[#This Row],[opady ]] = 0, deszcz4[[#This Row],[Stan zbiornika po podlaniu]]*0.99, deszcz4[[#This Row],[Stan zbiornika po podlaniu]]*1.03), $L$2)</f>
        <v>1892276.61876</v>
      </c>
      <c r="G88">
        <f>IF(deszcz4[[#This Row],[Dzień]] = 6, MIN(deszcz4[[#This Row],[Stan po pogodzie]]+$M$2, $L$2), deszcz4[[#This Row],[Stan po pogodzie]])</f>
        <v>2392276.61876</v>
      </c>
      <c r="H88">
        <f>deszcz4[[#This Row],[Dolanie]]</f>
        <v>2392276.61876</v>
      </c>
      <c r="I88">
        <f>WEEKDAY(deszcz4[[#This Row],[data]],2)</f>
        <v>6</v>
      </c>
      <c r="J88" s="2">
        <f>deszcz4[[#This Row],[Dolanie]]-deszcz4[[#This Row],[Stan po pogodzie]]</f>
        <v>500000</v>
      </c>
    </row>
    <row r="89" spans="1:10" x14ac:dyDescent="0.45">
      <c r="A89" s="1">
        <v>41847</v>
      </c>
      <c r="B89">
        <v>0</v>
      </c>
      <c r="C89">
        <f t="shared" si="1"/>
        <v>2392276.61876</v>
      </c>
      <c r="D89">
        <f>IF(deszcz4[[#This Row],[opady ]] = 0, $M$5, 0)</f>
        <v>100000</v>
      </c>
      <c r="E89">
        <f>deszcz4[[#This Row],[Stan zbiornika przed]]-deszcz4[[#This Row],[Podlanie]]</f>
        <v>2292276.61876</v>
      </c>
      <c r="F89">
        <f>MIN(IF(deszcz4[[#This Row],[opady ]] = 0, deszcz4[[#This Row],[Stan zbiornika po podlaniu]]*0.99, deszcz4[[#This Row],[Stan zbiornika po podlaniu]]*1.03), $L$2)</f>
        <v>2269353.8525724001</v>
      </c>
      <c r="G89">
        <f>IF(deszcz4[[#This Row],[Dzień]] = 6, MIN(deszcz4[[#This Row],[Stan po pogodzie]]+$M$2, $L$2), deszcz4[[#This Row],[Stan po pogodzie]])</f>
        <v>2269353.8525724001</v>
      </c>
      <c r="H89">
        <f>deszcz4[[#This Row],[Dolanie]]</f>
        <v>2269353.8525724001</v>
      </c>
      <c r="I89">
        <f>WEEKDAY(deszcz4[[#This Row],[data]],2)</f>
        <v>7</v>
      </c>
      <c r="J89" s="2">
        <f>deszcz4[[#This Row],[Dolanie]]-deszcz4[[#This Row],[Stan po pogodzie]]</f>
        <v>0</v>
      </c>
    </row>
    <row r="90" spans="1:10" x14ac:dyDescent="0.45">
      <c r="A90" s="1">
        <v>41848</v>
      </c>
      <c r="B90">
        <v>1</v>
      </c>
      <c r="C90">
        <f t="shared" si="1"/>
        <v>2269353.8525724001</v>
      </c>
      <c r="D90">
        <f>IF(deszcz4[[#This Row],[opady ]] = 0, $M$5, 0)</f>
        <v>0</v>
      </c>
      <c r="E90">
        <f>deszcz4[[#This Row],[Stan zbiornika przed]]-deszcz4[[#This Row],[Podlanie]]</f>
        <v>2269353.8525724001</v>
      </c>
      <c r="F90">
        <f>MIN(IF(deszcz4[[#This Row],[opady ]] = 0, deszcz4[[#This Row],[Stan zbiornika po podlaniu]]*0.99, deszcz4[[#This Row],[Stan zbiornika po podlaniu]]*1.03), $L$2)</f>
        <v>2337434.4681495721</v>
      </c>
      <c r="G90">
        <f>IF(deszcz4[[#This Row],[Dzień]] = 6, MIN(deszcz4[[#This Row],[Stan po pogodzie]]+$M$2, $L$2), deszcz4[[#This Row],[Stan po pogodzie]])</f>
        <v>2337434.4681495721</v>
      </c>
      <c r="H90">
        <f>deszcz4[[#This Row],[Dolanie]]</f>
        <v>2337434.4681495721</v>
      </c>
      <c r="I90">
        <f>WEEKDAY(deszcz4[[#This Row],[data]],2)</f>
        <v>1</v>
      </c>
      <c r="J90" s="2">
        <f>deszcz4[[#This Row],[Dolanie]]-deszcz4[[#This Row],[Stan po pogodzie]]</f>
        <v>0</v>
      </c>
    </row>
    <row r="91" spans="1:10" x14ac:dyDescent="0.45">
      <c r="A91" s="1">
        <v>41849</v>
      </c>
      <c r="B91">
        <v>1</v>
      </c>
      <c r="C91">
        <f t="shared" si="1"/>
        <v>2337434.4681495721</v>
      </c>
      <c r="D91">
        <f>IF(deszcz4[[#This Row],[opady ]] = 0, $M$5, 0)</f>
        <v>0</v>
      </c>
      <c r="E91">
        <f>deszcz4[[#This Row],[Stan zbiornika przed]]-deszcz4[[#This Row],[Podlanie]]</f>
        <v>2337434.4681495721</v>
      </c>
      <c r="F91">
        <f>MIN(IF(deszcz4[[#This Row],[opady ]] = 0, deszcz4[[#This Row],[Stan zbiornika po podlaniu]]*0.99, deszcz4[[#This Row],[Stan zbiornika po podlaniu]]*1.03), $L$2)</f>
        <v>2407557.5021940595</v>
      </c>
      <c r="G91">
        <f>IF(deszcz4[[#This Row],[Dzień]] = 6, MIN(deszcz4[[#This Row],[Stan po pogodzie]]+$M$2, $L$2), deszcz4[[#This Row],[Stan po pogodzie]])</f>
        <v>2407557.5021940595</v>
      </c>
      <c r="H91">
        <f>deszcz4[[#This Row],[Dolanie]]</f>
        <v>2407557.5021940595</v>
      </c>
      <c r="I91">
        <f>WEEKDAY(deszcz4[[#This Row],[data]],2)</f>
        <v>2</v>
      </c>
      <c r="J91" s="2">
        <f>deszcz4[[#This Row],[Dolanie]]-deszcz4[[#This Row],[Stan po pogodzie]]</f>
        <v>0</v>
      </c>
    </row>
    <row r="92" spans="1:10" x14ac:dyDescent="0.45">
      <c r="A92" s="1">
        <v>41850</v>
      </c>
      <c r="B92">
        <v>0</v>
      </c>
      <c r="C92">
        <f t="shared" si="1"/>
        <v>2407557.5021940595</v>
      </c>
      <c r="D92">
        <f>IF(deszcz4[[#This Row],[opady ]] = 0, $M$5, 0)</f>
        <v>100000</v>
      </c>
      <c r="E92">
        <f>deszcz4[[#This Row],[Stan zbiornika przed]]-deszcz4[[#This Row],[Podlanie]]</f>
        <v>2307557.5021940595</v>
      </c>
      <c r="F92">
        <f>MIN(IF(deszcz4[[#This Row],[opady ]] = 0, deszcz4[[#This Row],[Stan zbiornika po podlaniu]]*0.99, deszcz4[[#This Row],[Stan zbiornika po podlaniu]]*1.03), $L$2)</f>
        <v>2284481.9271721188</v>
      </c>
      <c r="G92">
        <f>IF(deszcz4[[#This Row],[Dzień]] = 6, MIN(deszcz4[[#This Row],[Stan po pogodzie]]+$M$2, $L$2), deszcz4[[#This Row],[Stan po pogodzie]])</f>
        <v>2284481.9271721188</v>
      </c>
      <c r="H92">
        <f>deszcz4[[#This Row],[Dolanie]]</f>
        <v>2284481.9271721188</v>
      </c>
      <c r="I92">
        <f>WEEKDAY(deszcz4[[#This Row],[data]],2)</f>
        <v>3</v>
      </c>
      <c r="J92" s="2">
        <f>deszcz4[[#This Row],[Dolanie]]-deszcz4[[#This Row],[Stan po pogodzie]]</f>
        <v>0</v>
      </c>
    </row>
    <row r="93" spans="1:10" x14ac:dyDescent="0.45">
      <c r="A93" s="1">
        <v>41851</v>
      </c>
      <c r="B93">
        <v>0</v>
      </c>
      <c r="C93">
        <f t="shared" si="1"/>
        <v>2284481.9271721188</v>
      </c>
      <c r="D93">
        <f>IF(deszcz4[[#This Row],[opady ]] = 0, $M$5, 0)</f>
        <v>100000</v>
      </c>
      <c r="E93">
        <f>deszcz4[[#This Row],[Stan zbiornika przed]]-deszcz4[[#This Row],[Podlanie]]</f>
        <v>2184481.9271721188</v>
      </c>
      <c r="F93">
        <f>MIN(IF(deszcz4[[#This Row],[opady ]] = 0, deszcz4[[#This Row],[Stan zbiornika po podlaniu]]*0.99, deszcz4[[#This Row],[Stan zbiornika po podlaniu]]*1.03), $L$2)</f>
        <v>2162637.1079003974</v>
      </c>
      <c r="G93">
        <f>IF(deszcz4[[#This Row],[Dzień]] = 6, MIN(deszcz4[[#This Row],[Stan po pogodzie]]+$M$2, $L$2), deszcz4[[#This Row],[Stan po pogodzie]])</f>
        <v>2162637.1079003974</v>
      </c>
      <c r="H93">
        <f>deszcz4[[#This Row],[Dolanie]]</f>
        <v>2162637.1079003974</v>
      </c>
      <c r="I93">
        <f>WEEKDAY(deszcz4[[#This Row],[data]],2)</f>
        <v>4</v>
      </c>
      <c r="J93" s="2">
        <f>deszcz4[[#This Row],[Dolanie]]-deszcz4[[#This Row],[Stan po pogodzie]]</f>
        <v>0</v>
      </c>
    </row>
    <row r="94" spans="1:10" x14ac:dyDescent="0.45">
      <c r="A94" s="1">
        <v>41852</v>
      </c>
      <c r="B94">
        <v>0</v>
      </c>
      <c r="C94">
        <f t="shared" si="1"/>
        <v>2162637.1079003974</v>
      </c>
      <c r="D94">
        <f>IF(deszcz4[[#This Row],[opady ]] = 0, $M$5, 0)</f>
        <v>100000</v>
      </c>
      <c r="E94">
        <f>deszcz4[[#This Row],[Stan zbiornika przed]]-deszcz4[[#This Row],[Podlanie]]</f>
        <v>2062637.1079003974</v>
      </c>
      <c r="F94">
        <f>MIN(IF(deszcz4[[#This Row],[opady ]] = 0, deszcz4[[#This Row],[Stan zbiornika po podlaniu]]*0.99, deszcz4[[#This Row],[Stan zbiornika po podlaniu]]*1.03), $L$2)</f>
        <v>2042010.7368213935</v>
      </c>
      <c r="G94">
        <f>IF(deszcz4[[#This Row],[Dzień]] = 6, MIN(deszcz4[[#This Row],[Stan po pogodzie]]+$M$2, $L$2), deszcz4[[#This Row],[Stan po pogodzie]])</f>
        <v>2042010.7368213935</v>
      </c>
      <c r="H94">
        <f>deszcz4[[#This Row],[Dolanie]]</f>
        <v>2042010.7368213935</v>
      </c>
      <c r="I94">
        <f>WEEKDAY(deszcz4[[#This Row],[data]],2)</f>
        <v>5</v>
      </c>
      <c r="J94" s="2">
        <f>deszcz4[[#This Row],[Dolanie]]-deszcz4[[#This Row],[Stan po pogodzie]]</f>
        <v>0</v>
      </c>
    </row>
    <row r="95" spans="1:10" x14ac:dyDescent="0.45">
      <c r="A95" s="1">
        <v>41853</v>
      </c>
      <c r="B95">
        <v>0</v>
      </c>
      <c r="C95">
        <f t="shared" si="1"/>
        <v>2042010.7368213935</v>
      </c>
      <c r="D95">
        <f>IF(deszcz4[[#This Row],[opady ]] = 0, $M$5, 0)</f>
        <v>100000</v>
      </c>
      <c r="E95">
        <f>deszcz4[[#This Row],[Stan zbiornika przed]]-deszcz4[[#This Row],[Podlanie]]</f>
        <v>1942010.7368213935</v>
      </c>
      <c r="F95">
        <f>MIN(IF(deszcz4[[#This Row],[opady ]] = 0, deszcz4[[#This Row],[Stan zbiornika po podlaniu]]*0.99, deszcz4[[#This Row],[Stan zbiornika po podlaniu]]*1.03), $L$2)</f>
        <v>1922590.6294531794</v>
      </c>
      <c r="G95">
        <f>IF(deszcz4[[#This Row],[Dzień]] = 6, MIN(deszcz4[[#This Row],[Stan po pogodzie]]+$M$2, $L$2), deszcz4[[#This Row],[Stan po pogodzie]])</f>
        <v>2422590.6294531794</v>
      </c>
      <c r="H95">
        <f>deszcz4[[#This Row],[Dolanie]]</f>
        <v>2422590.6294531794</v>
      </c>
      <c r="I95">
        <f>WEEKDAY(deszcz4[[#This Row],[data]],2)</f>
        <v>6</v>
      </c>
      <c r="J95" s="2">
        <f>deszcz4[[#This Row],[Dolanie]]-deszcz4[[#This Row],[Stan po pogodzie]]</f>
        <v>500000</v>
      </c>
    </row>
    <row r="96" spans="1:10" x14ac:dyDescent="0.45">
      <c r="A96" s="1">
        <v>41854</v>
      </c>
      <c r="B96">
        <v>0</v>
      </c>
      <c r="C96">
        <f t="shared" si="1"/>
        <v>2422590.6294531794</v>
      </c>
      <c r="D96">
        <f>IF(deszcz4[[#This Row],[opady ]] = 0, $M$5, 0)</f>
        <v>100000</v>
      </c>
      <c r="E96">
        <f>deszcz4[[#This Row],[Stan zbiornika przed]]-deszcz4[[#This Row],[Podlanie]]</f>
        <v>2322590.6294531794</v>
      </c>
      <c r="F96">
        <f>MIN(IF(deszcz4[[#This Row],[opady ]] = 0, deszcz4[[#This Row],[Stan zbiornika po podlaniu]]*0.99, deszcz4[[#This Row],[Stan zbiornika po podlaniu]]*1.03), $L$2)</f>
        <v>2299364.7231586478</v>
      </c>
      <c r="G96">
        <f>IF(deszcz4[[#This Row],[Dzień]] = 6, MIN(deszcz4[[#This Row],[Stan po pogodzie]]+$M$2, $L$2), deszcz4[[#This Row],[Stan po pogodzie]])</f>
        <v>2299364.7231586478</v>
      </c>
      <c r="H96">
        <f>deszcz4[[#This Row],[Dolanie]]</f>
        <v>2299364.7231586478</v>
      </c>
      <c r="I96">
        <f>WEEKDAY(deszcz4[[#This Row],[data]],2)</f>
        <v>7</v>
      </c>
      <c r="J96" s="2">
        <f>deszcz4[[#This Row],[Dolanie]]-deszcz4[[#This Row],[Stan po pogodzie]]</f>
        <v>0</v>
      </c>
    </row>
    <row r="97" spans="1:10" x14ac:dyDescent="0.45">
      <c r="A97" s="1">
        <v>41855</v>
      </c>
      <c r="B97">
        <v>0</v>
      </c>
      <c r="C97">
        <f t="shared" si="1"/>
        <v>2299364.7231586478</v>
      </c>
      <c r="D97">
        <f>IF(deszcz4[[#This Row],[opady ]] = 0, $M$5, 0)</f>
        <v>100000</v>
      </c>
      <c r="E97">
        <f>deszcz4[[#This Row],[Stan zbiornika przed]]-deszcz4[[#This Row],[Podlanie]]</f>
        <v>2199364.7231586478</v>
      </c>
      <c r="F97">
        <f>MIN(IF(deszcz4[[#This Row],[opady ]] = 0, deszcz4[[#This Row],[Stan zbiornika po podlaniu]]*0.99, deszcz4[[#This Row],[Stan zbiornika po podlaniu]]*1.03), $L$2)</f>
        <v>2177371.0759270615</v>
      </c>
      <c r="G97">
        <f>IF(deszcz4[[#This Row],[Dzień]] = 6, MIN(deszcz4[[#This Row],[Stan po pogodzie]]+$M$2, $L$2), deszcz4[[#This Row],[Stan po pogodzie]])</f>
        <v>2177371.0759270615</v>
      </c>
      <c r="H97">
        <f>deszcz4[[#This Row],[Dolanie]]</f>
        <v>2177371.0759270615</v>
      </c>
      <c r="I97">
        <f>WEEKDAY(deszcz4[[#This Row],[data]],2)</f>
        <v>1</v>
      </c>
      <c r="J97" s="2">
        <f>deszcz4[[#This Row],[Dolanie]]-deszcz4[[#This Row],[Stan po pogodzie]]</f>
        <v>0</v>
      </c>
    </row>
    <row r="98" spans="1:10" x14ac:dyDescent="0.45">
      <c r="A98" s="1">
        <v>41856</v>
      </c>
      <c r="B98">
        <v>1</v>
      </c>
      <c r="C98">
        <f t="shared" si="1"/>
        <v>2177371.0759270615</v>
      </c>
      <c r="D98">
        <f>IF(deszcz4[[#This Row],[opady ]] = 0, $M$5, 0)</f>
        <v>0</v>
      </c>
      <c r="E98">
        <f>deszcz4[[#This Row],[Stan zbiornika przed]]-deszcz4[[#This Row],[Podlanie]]</f>
        <v>2177371.0759270615</v>
      </c>
      <c r="F98">
        <f>MIN(IF(deszcz4[[#This Row],[opady ]] = 0, deszcz4[[#This Row],[Stan zbiornika po podlaniu]]*0.99, deszcz4[[#This Row],[Stan zbiornika po podlaniu]]*1.03), $L$2)</f>
        <v>2242692.2082048734</v>
      </c>
      <c r="G98">
        <f>IF(deszcz4[[#This Row],[Dzień]] = 6, MIN(deszcz4[[#This Row],[Stan po pogodzie]]+$M$2, $L$2), deszcz4[[#This Row],[Stan po pogodzie]])</f>
        <v>2242692.2082048734</v>
      </c>
      <c r="H98">
        <f>deszcz4[[#This Row],[Dolanie]]</f>
        <v>2242692.2082048734</v>
      </c>
      <c r="I98">
        <f>WEEKDAY(deszcz4[[#This Row],[data]],2)</f>
        <v>2</v>
      </c>
      <c r="J98" s="2">
        <f>deszcz4[[#This Row],[Dolanie]]-deszcz4[[#This Row],[Stan po pogodzie]]</f>
        <v>0</v>
      </c>
    </row>
    <row r="99" spans="1:10" x14ac:dyDescent="0.45">
      <c r="A99" s="1">
        <v>41857</v>
      </c>
      <c r="B99">
        <v>0</v>
      </c>
      <c r="C99">
        <f t="shared" si="1"/>
        <v>2242692.2082048734</v>
      </c>
      <c r="D99">
        <f>IF(deszcz4[[#This Row],[opady ]] = 0, $M$5, 0)</f>
        <v>100000</v>
      </c>
      <c r="E99">
        <f>deszcz4[[#This Row],[Stan zbiornika przed]]-deszcz4[[#This Row],[Podlanie]]</f>
        <v>2142692.2082048734</v>
      </c>
      <c r="F99">
        <f>MIN(IF(deszcz4[[#This Row],[opady ]] = 0, deszcz4[[#This Row],[Stan zbiornika po podlaniu]]*0.99, deszcz4[[#This Row],[Stan zbiornika po podlaniu]]*1.03), $L$2)</f>
        <v>2121265.2861228245</v>
      </c>
      <c r="G99">
        <f>IF(deszcz4[[#This Row],[Dzień]] = 6, MIN(deszcz4[[#This Row],[Stan po pogodzie]]+$M$2, $L$2), deszcz4[[#This Row],[Stan po pogodzie]])</f>
        <v>2121265.2861228245</v>
      </c>
      <c r="H99">
        <f>deszcz4[[#This Row],[Dolanie]]</f>
        <v>2121265.2861228245</v>
      </c>
      <c r="I99">
        <f>WEEKDAY(deszcz4[[#This Row],[data]],2)</f>
        <v>3</v>
      </c>
      <c r="J99" s="2">
        <f>deszcz4[[#This Row],[Dolanie]]-deszcz4[[#This Row],[Stan po pogodzie]]</f>
        <v>0</v>
      </c>
    </row>
    <row r="100" spans="1:10" x14ac:dyDescent="0.45">
      <c r="A100" s="1">
        <v>41858</v>
      </c>
      <c r="B100">
        <v>1</v>
      </c>
      <c r="C100">
        <f t="shared" si="1"/>
        <v>2121265.2861228245</v>
      </c>
      <c r="D100">
        <f>IF(deszcz4[[#This Row],[opady ]] = 0, $M$5, 0)</f>
        <v>0</v>
      </c>
      <c r="E100">
        <f>deszcz4[[#This Row],[Stan zbiornika przed]]-deszcz4[[#This Row],[Podlanie]]</f>
        <v>2121265.2861228245</v>
      </c>
      <c r="F100">
        <f>MIN(IF(deszcz4[[#This Row],[opady ]] = 0, deszcz4[[#This Row],[Stan zbiornika po podlaniu]]*0.99, deszcz4[[#This Row],[Stan zbiornika po podlaniu]]*1.03), $L$2)</f>
        <v>2184903.2447065092</v>
      </c>
      <c r="G100">
        <f>IF(deszcz4[[#This Row],[Dzień]] = 6, MIN(deszcz4[[#This Row],[Stan po pogodzie]]+$M$2, $L$2), deszcz4[[#This Row],[Stan po pogodzie]])</f>
        <v>2184903.2447065092</v>
      </c>
      <c r="H100">
        <f>deszcz4[[#This Row],[Dolanie]]</f>
        <v>2184903.2447065092</v>
      </c>
      <c r="I100">
        <f>WEEKDAY(deszcz4[[#This Row],[data]],2)</f>
        <v>4</v>
      </c>
      <c r="J100" s="2">
        <f>deszcz4[[#This Row],[Dolanie]]-deszcz4[[#This Row],[Stan po pogodzie]]</f>
        <v>0</v>
      </c>
    </row>
    <row r="101" spans="1:10" x14ac:dyDescent="0.45">
      <c r="A101" s="1">
        <v>41859</v>
      </c>
      <c r="B101">
        <v>1</v>
      </c>
      <c r="C101">
        <f t="shared" si="1"/>
        <v>2184903.2447065092</v>
      </c>
      <c r="D101">
        <f>IF(deszcz4[[#This Row],[opady ]] = 0, $M$5, 0)</f>
        <v>0</v>
      </c>
      <c r="E101">
        <f>deszcz4[[#This Row],[Stan zbiornika przed]]-deszcz4[[#This Row],[Podlanie]]</f>
        <v>2184903.2447065092</v>
      </c>
      <c r="F101">
        <f>MIN(IF(deszcz4[[#This Row],[opady ]] = 0, deszcz4[[#This Row],[Stan zbiornika po podlaniu]]*0.99, deszcz4[[#This Row],[Stan zbiornika po podlaniu]]*1.03), $L$2)</f>
        <v>2250450.3420477044</v>
      </c>
      <c r="G101">
        <f>IF(deszcz4[[#This Row],[Dzień]] = 6, MIN(deszcz4[[#This Row],[Stan po pogodzie]]+$M$2, $L$2), deszcz4[[#This Row],[Stan po pogodzie]])</f>
        <v>2250450.3420477044</v>
      </c>
      <c r="H101">
        <f>deszcz4[[#This Row],[Dolanie]]</f>
        <v>2250450.3420477044</v>
      </c>
      <c r="I101">
        <f>WEEKDAY(deszcz4[[#This Row],[data]],2)</f>
        <v>5</v>
      </c>
      <c r="J101" s="2">
        <f>deszcz4[[#This Row],[Dolanie]]-deszcz4[[#This Row],[Stan po pogodzie]]</f>
        <v>0</v>
      </c>
    </row>
    <row r="102" spans="1:10" x14ac:dyDescent="0.45">
      <c r="A102" s="1">
        <v>41860</v>
      </c>
      <c r="B102">
        <v>0</v>
      </c>
      <c r="C102">
        <f t="shared" si="1"/>
        <v>2250450.3420477044</v>
      </c>
      <c r="D102">
        <f>IF(deszcz4[[#This Row],[opady ]] = 0, $M$5, 0)</f>
        <v>100000</v>
      </c>
      <c r="E102">
        <f>deszcz4[[#This Row],[Stan zbiornika przed]]-deszcz4[[#This Row],[Podlanie]]</f>
        <v>2150450.3420477044</v>
      </c>
      <c r="F102">
        <f>MIN(IF(deszcz4[[#This Row],[opady ]] = 0, deszcz4[[#This Row],[Stan zbiornika po podlaniu]]*0.99, deszcz4[[#This Row],[Stan zbiornika po podlaniu]]*1.03), $L$2)</f>
        <v>2128945.8386272271</v>
      </c>
      <c r="G102">
        <f>IF(deszcz4[[#This Row],[Dzień]] = 6, MIN(deszcz4[[#This Row],[Stan po pogodzie]]+$M$2, $L$2), deszcz4[[#This Row],[Stan po pogodzie]])</f>
        <v>2500000</v>
      </c>
      <c r="H102">
        <f>deszcz4[[#This Row],[Dolanie]]</f>
        <v>2500000</v>
      </c>
      <c r="I102">
        <f>WEEKDAY(deszcz4[[#This Row],[data]],2)</f>
        <v>6</v>
      </c>
      <c r="J102" s="2">
        <f>deszcz4[[#This Row],[Dolanie]]-deszcz4[[#This Row],[Stan po pogodzie]]</f>
        <v>371054.16137277288</v>
      </c>
    </row>
    <row r="103" spans="1:10" x14ac:dyDescent="0.45">
      <c r="A103" s="1">
        <v>41861</v>
      </c>
      <c r="B103">
        <v>0</v>
      </c>
      <c r="C103">
        <f t="shared" si="1"/>
        <v>2500000</v>
      </c>
      <c r="D103">
        <f>IF(deszcz4[[#This Row],[opady ]] = 0, $M$5, 0)</f>
        <v>100000</v>
      </c>
      <c r="E103">
        <f>deszcz4[[#This Row],[Stan zbiornika przed]]-deszcz4[[#This Row],[Podlanie]]</f>
        <v>2400000</v>
      </c>
      <c r="F103">
        <f>MIN(IF(deszcz4[[#This Row],[opady ]] = 0, deszcz4[[#This Row],[Stan zbiornika po podlaniu]]*0.99, deszcz4[[#This Row],[Stan zbiornika po podlaniu]]*1.03), $L$2)</f>
        <v>2376000</v>
      </c>
      <c r="G103">
        <f>IF(deszcz4[[#This Row],[Dzień]] = 6, MIN(deszcz4[[#This Row],[Stan po pogodzie]]+$M$2, $L$2), deszcz4[[#This Row],[Stan po pogodzie]])</f>
        <v>2376000</v>
      </c>
      <c r="H103">
        <f>deszcz4[[#This Row],[Dolanie]]</f>
        <v>2376000</v>
      </c>
      <c r="I103">
        <f>WEEKDAY(deszcz4[[#This Row],[data]],2)</f>
        <v>7</v>
      </c>
      <c r="J103" s="2">
        <f>deszcz4[[#This Row],[Dolanie]]-deszcz4[[#This Row],[Stan po pogodzie]]</f>
        <v>0</v>
      </c>
    </row>
    <row r="104" spans="1:10" x14ac:dyDescent="0.45">
      <c r="A104" s="1">
        <v>41862</v>
      </c>
      <c r="B104">
        <v>0</v>
      </c>
      <c r="C104">
        <f t="shared" si="1"/>
        <v>2376000</v>
      </c>
      <c r="D104">
        <f>IF(deszcz4[[#This Row],[opady ]] = 0, $M$5, 0)</f>
        <v>100000</v>
      </c>
      <c r="E104">
        <f>deszcz4[[#This Row],[Stan zbiornika przed]]-deszcz4[[#This Row],[Podlanie]]</f>
        <v>2276000</v>
      </c>
      <c r="F104">
        <f>MIN(IF(deszcz4[[#This Row],[opady ]] = 0, deszcz4[[#This Row],[Stan zbiornika po podlaniu]]*0.99, deszcz4[[#This Row],[Stan zbiornika po podlaniu]]*1.03), $L$2)</f>
        <v>2253240</v>
      </c>
      <c r="G104">
        <f>IF(deszcz4[[#This Row],[Dzień]] = 6, MIN(deszcz4[[#This Row],[Stan po pogodzie]]+$M$2, $L$2), deszcz4[[#This Row],[Stan po pogodzie]])</f>
        <v>2253240</v>
      </c>
      <c r="H104">
        <f>deszcz4[[#This Row],[Dolanie]]</f>
        <v>2253240</v>
      </c>
      <c r="I104">
        <f>WEEKDAY(deszcz4[[#This Row],[data]],2)</f>
        <v>1</v>
      </c>
      <c r="J104" s="2">
        <f>deszcz4[[#This Row],[Dolanie]]-deszcz4[[#This Row],[Stan po pogodzie]]</f>
        <v>0</v>
      </c>
    </row>
    <row r="105" spans="1:10" x14ac:dyDescent="0.45">
      <c r="A105" s="1">
        <v>41863</v>
      </c>
      <c r="B105">
        <v>0</v>
      </c>
      <c r="C105">
        <f t="shared" si="1"/>
        <v>2253240</v>
      </c>
      <c r="D105">
        <f>IF(deszcz4[[#This Row],[opady ]] = 0, $M$5, 0)</f>
        <v>100000</v>
      </c>
      <c r="E105">
        <f>deszcz4[[#This Row],[Stan zbiornika przed]]-deszcz4[[#This Row],[Podlanie]]</f>
        <v>2153240</v>
      </c>
      <c r="F105">
        <f>MIN(IF(deszcz4[[#This Row],[opady ]] = 0, deszcz4[[#This Row],[Stan zbiornika po podlaniu]]*0.99, deszcz4[[#This Row],[Stan zbiornika po podlaniu]]*1.03), $L$2)</f>
        <v>2131707.6</v>
      </c>
      <c r="G105">
        <f>IF(deszcz4[[#This Row],[Dzień]] = 6, MIN(deszcz4[[#This Row],[Stan po pogodzie]]+$M$2, $L$2), deszcz4[[#This Row],[Stan po pogodzie]])</f>
        <v>2131707.6</v>
      </c>
      <c r="H105">
        <f>deszcz4[[#This Row],[Dolanie]]</f>
        <v>2131707.6</v>
      </c>
      <c r="I105">
        <f>WEEKDAY(deszcz4[[#This Row],[data]],2)</f>
        <v>2</v>
      </c>
      <c r="J105" s="2">
        <f>deszcz4[[#This Row],[Dolanie]]-deszcz4[[#This Row],[Stan po pogodzie]]</f>
        <v>0</v>
      </c>
    </row>
    <row r="106" spans="1:10" x14ac:dyDescent="0.45">
      <c r="A106" s="1">
        <v>41864</v>
      </c>
      <c r="B106">
        <v>1</v>
      </c>
      <c r="C106">
        <f t="shared" si="1"/>
        <v>2131707.6</v>
      </c>
      <c r="D106">
        <f>IF(deszcz4[[#This Row],[opady ]] = 0, $M$5, 0)</f>
        <v>0</v>
      </c>
      <c r="E106">
        <f>deszcz4[[#This Row],[Stan zbiornika przed]]-deszcz4[[#This Row],[Podlanie]]</f>
        <v>2131707.6</v>
      </c>
      <c r="F106">
        <f>MIN(IF(deszcz4[[#This Row],[opady ]] = 0, deszcz4[[#This Row],[Stan zbiornika po podlaniu]]*0.99, deszcz4[[#This Row],[Stan zbiornika po podlaniu]]*1.03), $L$2)</f>
        <v>2195658.8280000002</v>
      </c>
      <c r="G106">
        <f>IF(deszcz4[[#This Row],[Dzień]] = 6, MIN(deszcz4[[#This Row],[Stan po pogodzie]]+$M$2, $L$2), deszcz4[[#This Row],[Stan po pogodzie]])</f>
        <v>2195658.8280000002</v>
      </c>
      <c r="H106">
        <f>deszcz4[[#This Row],[Dolanie]]</f>
        <v>2195658.8280000002</v>
      </c>
      <c r="I106">
        <f>WEEKDAY(deszcz4[[#This Row],[data]],2)</f>
        <v>3</v>
      </c>
      <c r="J106" s="2">
        <f>deszcz4[[#This Row],[Dolanie]]-deszcz4[[#This Row],[Stan po pogodzie]]</f>
        <v>0</v>
      </c>
    </row>
    <row r="107" spans="1:10" x14ac:dyDescent="0.45">
      <c r="A107" s="1">
        <v>41865</v>
      </c>
      <c r="B107">
        <v>0</v>
      </c>
      <c r="C107">
        <f t="shared" si="1"/>
        <v>2195658.8280000002</v>
      </c>
      <c r="D107">
        <f>IF(deszcz4[[#This Row],[opady ]] = 0, $M$5, 0)</f>
        <v>100000</v>
      </c>
      <c r="E107">
        <f>deszcz4[[#This Row],[Stan zbiornika przed]]-deszcz4[[#This Row],[Podlanie]]</f>
        <v>2095658.8280000002</v>
      </c>
      <c r="F107">
        <f>MIN(IF(deszcz4[[#This Row],[opady ]] = 0, deszcz4[[#This Row],[Stan zbiornika po podlaniu]]*0.99, deszcz4[[#This Row],[Stan zbiornika po podlaniu]]*1.03), $L$2)</f>
        <v>2074702.2397200002</v>
      </c>
      <c r="G107">
        <f>IF(deszcz4[[#This Row],[Dzień]] = 6, MIN(deszcz4[[#This Row],[Stan po pogodzie]]+$M$2, $L$2), deszcz4[[#This Row],[Stan po pogodzie]])</f>
        <v>2074702.2397200002</v>
      </c>
      <c r="H107">
        <f>deszcz4[[#This Row],[Dolanie]]</f>
        <v>2074702.2397200002</v>
      </c>
      <c r="I107">
        <f>WEEKDAY(deszcz4[[#This Row],[data]],2)</f>
        <v>4</v>
      </c>
      <c r="J107" s="2">
        <f>deszcz4[[#This Row],[Dolanie]]-deszcz4[[#This Row],[Stan po pogodzie]]</f>
        <v>0</v>
      </c>
    </row>
    <row r="108" spans="1:10" x14ac:dyDescent="0.45">
      <c r="A108" s="1">
        <v>41866</v>
      </c>
      <c r="B108">
        <v>1</v>
      </c>
      <c r="C108">
        <f t="shared" si="1"/>
        <v>2074702.2397200002</v>
      </c>
      <c r="D108">
        <f>IF(deszcz4[[#This Row],[opady ]] = 0, $M$5, 0)</f>
        <v>0</v>
      </c>
      <c r="E108">
        <f>deszcz4[[#This Row],[Stan zbiornika przed]]-deszcz4[[#This Row],[Podlanie]]</f>
        <v>2074702.2397200002</v>
      </c>
      <c r="F108">
        <f>MIN(IF(deszcz4[[#This Row],[opady ]] = 0, deszcz4[[#This Row],[Stan zbiornika po podlaniu]]*0.99, deszcz4[[#This Row],[Stan zbiornika po podlaniu]]*1.03), $L$2)</f>
        <v>2136943.3069116003</v>
      </c>
      <c r="G108">
        <f>IF(deszcz4[[#This Row],[Dzień]] = 6, MIN(deszcz4[[#This Row],[Stan po pogodzie]]+$M$2, $L$2), deszcz4[[#This Row],[Stan po pogodzie]])</f>
        <v>2136943.3069116003</v>
      </c>
      <c r="H108">
        <f>deszcz4[[#This Row],[Dolanie]]</f>
        <v>2136943.3069116003</v>
      </c>
      <c r="I108">
        <f>WEEKDAY(deszcz4[[#This Row],[data]],2)</f>
        <v>5</v>
      </c>
      <c r="J108" s="2">
        <f>deszcz4[[#This Row],[Dolanie]]-deszcz4[[#This Row],[Stan po pogodzie]]</f>
        <v>0</v>
      </c>
    </row>
    <row r="109" spans="1:10" x14ac:dyDescent="0.45">
      <c r="A109" s="1">
        <v>41867</v>
      </c>
      <c r="B109">
        <v>1</v>
      </c>
      <c r="C109">
        <f t="shared" si="1"/>
        <v>2136943.3069116003</v>
      </c>
      <c r="D109">
        <f>IF(deszcz4[[#This Row],[opady ]] = 0, $M$5, 0)</f>
        <v>0</v>
      </c>
      <c r="E109">
        <f>deszcz4[[#This Row],[Stan zbiornika przed]]-deszcz4[[#This Row],[Podlanie]]</f>
        <v>2136943.3069116003</v>
      </c>
      <c r="F109">
        <f>MIN(IF(deszcz4[[#This Row],[opady ]] = 0, deszcz4[[#This Row],[Stan zbiornika po podlaniu]]*0.99, deszcz4[[#This Row],[Stan zbiornika po podlaniu]]*1.03), $L$2)</f>
        <v>2201051.6061189482</v>
      </c>
      <c r="G109">
        <f>IF(deszcz4[[#This Row],[Dzień]] = 6, MIN(deszcz4[[#This Row],[Stan po pogodzie]]+$M$2, $L$2), deszcz4[[#This Row],[Stan po pogodzie]])</f>
        <v>2500000</v>
      </c>
      <c r="H109">
        <f>deszcz4[[#This Row],[Dolanie]]</f>
        <v>2500000</v>
      </c>
      <c r="I109">
        <f>WEEKDAY(deszcz4[[#This Row],[data]],2)</f>
        <v>6</v>
      </c>
      <c r="J109" s="2">
        <f>deszcz4[[#This Row],[Dolanie]]-deszcz4[[#This Row],[Stan po pogodzie]]</f>
        <v>298948.3938810518</v>
      </c>
    </row>
    <row r="110" spans="1:10" x14ac:dyDescent="0.45">
      <c r="A110" s="1">
        <v>41868</v>
      </c>
      <c r="B110">
        <v>1</v>
      </c>
      <c r="C110">
        <f t="shared" si="1"/>
        <v>2500000</v>
      </c>
      <c r="D110">
        <f>IF(deszcz4[[#This Row],[opady ]] = 0, $M$5, 0)</f>
        <v>0</v>
      </c>
      <c r="E110">
        <f>deszcz4[[#This Row],[Stan zbiornika przed]]-deszcz4[[#This Row],[Podlanie]]</f>
        <v>2500000</v>
      </c>
      <c r="F110">
        <f>MIN(IF(deszcz4[[#This Row],[opady ]] = 0, deszcz4[[#This Row],[Stan zbiornika po podlaniu]]*0.99, deszcz4[[#This Row],[Stan zbiornika po podlaniu]]*1.03), $L$2)</f>
        <v>2500000</v>
      </c>
      <c r="G110">
        <f>IF(deszcz4[[#This Row],[Dzień]] = 6, MIN(deszcz4[[#This Row],[Stan po pogodzie]]+$M$2, $L$2), deszcz4[[#This Row],[Stan po pogodzie]])</f>
        <v>2500000</v>
      </c>
      <c r="H110">
        <f>deszcz4[[#This Row],[Dolanie]]</f>
        <v>2500000</v>
      </c>
      <c r="I110">
        <f>WEEKDAY(deszcz4[[#This Row],[data]],2)</f>
        <v>7</v>
      </c>
      <c r="J110" s="2">
        <f>deszcz4[[#This Row],[Dolanie]]-deszcz4[[#This Row],[Stan po pogodzie]]</f>
        <v>0</v>
      </c>
    </row>
    <row r="111" spans="1:10" x14ac:dyDescent="0.45">
      <c r="A111" s="1">
        <v>41869</v>
      </c>
      <c r="B111">
        <v>0</v>
      </c>
      <c r="C111">
        <f t="shared" si="1"/>
        <v>2500000</v>
      </c>
      <c r="D111">
        <f>IF(deszcz4[[#This Row],[opady ]] = 0, $M$5, 0)</f>
        <v>100000</v>
      </c>
      <c r="E111">
        <f>deszcz4[[#This Row],[Stan zbiornika przed]]-deszcz4[[#This Row],[Podlanie]]</f>
        <v>2400000</v>
      </c>
      <c r="F111">
        <f>MIN(IF(deszcz4[[#This Row],[opady ]] = 0, deszcz4[[#This Row],[Stan zbiornika po podlaniu]]*0.99, deszcz4[[#This Row],[Stan zbiornika po podlaniu]]*1.03), $L$2)</f>
        <v>2376000</v>
      </c>
      <c r="G111">
        <f>IF(deszcz4[[#This Row],[Dzień]] = 6, MIN(deszcz4[[#This Row],[Stan po pogodzie]]+$M$2, $L$2), deszcz4[[#This Row],[Stan po pogodzie]])</f>
        <v>2376000</v>
      </c>
      <c r="H111">
        <f>deszcz4[[#This Row],[Dolanie]]</f>
        <v>2376000</v>
      </c>
      <c r="I111">
        <f>WEEKDAY(deszcz4[[#This Row],[data]],2)</f>
        <v>1</v>
      </c>
      <c r="J111" s="2">
        <f>deszcz4[[#This Row],[Dolanie]]-deszcz4[[#This Row],[Stan po pogodzie]]</f>
        <v>0</v>
      </c>
    </row>
    <row r="112" spans="1:10" x14ac:dyDescent="0.45">
      <c r="A112" s="1">
        <v>41870</v>
      </c>
      <c r="B112">
        <v>0</v>
      </c>
      <c r="C112">
        <f t="shared" si="1"/>
        <v>2376000</v>
      </c>
      <c r="D112">
        <f>IF(deszcz4[[#This Row],[opady ]] = 0, $M$5, 0)</f>
        <v>100000</v>
      </c>
      <c r="E112">
        <f>deszcz4[[#This Row],[Stan zbiornika przed]]-deszcz4[[#This Row],[Podlanie]]</f>
        <v>2276000</v>
      </c>
      <c r="F112">
        <f>MIN(IF(deszcz4[[#This Row],[opady ]] = 0, deszcz4[[#This Row],[Stan zbiornika po podlaniu]]*0.99, deszcz4[[#This Row],[Stan zbiornika po podlaniu]]*1.03), $L$2)</f>
        <v>2253240</v>
      </c>
      <c r="G112">
        <f>IF(deszcz4[[#This Row],[Dzień]] = 6, MIN(deszcz4[[#This Row],[Stan po pogodzie]]+$M$2, $L$2), deszcz4[[#This Row],[Stan po pogodzie]])</f>
        <v>2253240</v>
      </c>
      <c r="H112">
        <f>deszcz4[[#This Row],[Dolanie]]</f>
        <v>2253240</v>
      </c>
      <c r="I112">
        <f>WEEKDAY(deszcz4[[#This Row],[data]],2)</f>
        <v>2</v>
      </c>
      <c r="J112" s="2">
        <f>deszcz4[[#This Row],[Dolanie]]-deszcz4[[#This Row],[Stan po pogodzie]]</f>
        <v>0</v>
      </c>
    </row>
    <row r="113" spans="1:10" x14ac:dyDescent="0.45">
      <c r="A113" s="1">
        <v>41871</v>
      </c>
      <c r="B113">
        <v>0</v>
      </c>
      <c r="C113">
        <f t="shared" si="1"/>
        <v>2253240</v>
      </c>
      <c r="D113">
        <f>IF(deszcz4[[#This Row],[opady ]] = 0, $M$5, 0)</f>
        <v>100000</v>
      </c>
      <c r="E113">
        <f>deszcz4[[#This Row],[Stan zbiornika przed]]-deszcz4[[#This Row],[Podlanie]]</f>
        <v>2153240</v>
      </c>
      <c r="F113">
        <f>MIN(IF(deszcz4[[#This Row],[opady ]] = 0, deszcz4[[#This Row],[Stan zbiornika po podlaniu]]*0.99, deszcz4[[#This Row],[Stan zbiornika po podlaniu]]*1.03), $L$2)</f>
        <v>2131707.6</v>
      </c>
      <c r="G113">
        <f>IF(deszcz4[[#This Row],[Dzień]] = 6, MIN(deszcz4[[#This Row],[Stan po pogodzie]]+$M$2, $L$2), deszcz4[[#This Row],[Stan po pogodzie]])</f>
        <v>2131707.6</v>
      </c>
      <c r="H113">
        <f>deszcz4[[#This Row],[Dolanie]]</f>
        <v>2131707.6</v>
      </c>
      <c r="I113">
        <f>WEEKDAY(deszcz4[[#This Row],[data]],2)</f>
        <v>3</v>
      </c>
      <c r="J113" s="2">
        <f>deszcz4[[#This Row],[Dolanie]]-deszcz4[[#This Row],[Stan po pogodzie]]</f>
        <v>0</v>
      </c>
    </row>
    <row r="114" spans="1:10" x14ac:dyDescent="0.45">
      <c r="A114" s="1">
        <v>41872</v>
      </c>
      <c r="B114">
        <v>0</v>
      </c>
      <c r="C114">
        <f t="shared" si="1"/>
        <v>2131707.6</v>
      </c>
      <c r="D114">
        <f>IF(deszcz4[[#This Row],[opady ]] = 0, $M$5, 0)</f>
        <v>100000</v>
      </c>
      <c r="E114">
        <f>deszcz4[[#This Row],[Stan zbiornika przed]]-deszcz4[[#This Row],[Podlanie]]</f>
        <v>2031707.6</v>
      </c>
      <c r="F114">
        <f>MIN(IF(deszcz4[[#This Row],[opady ]] = 0, deszcz4[[#This Row],[Stan zbiornika po podlaniu]]*0.99, deszcz4[[#This Row],[Stan zbiornika po podlaniu]]*1.03), $L$2)</f>
        <v>2011390.524</v>
      </c>
      <c r="G114">
        <f>IF(deszcz4[[#This Row],[Dzień]] = 6, MIN(deszcz4[[#This Row],[Stan po pogodzie]]+$M$2, $L$2), deszcz4[[#This Row],[Stan po pogodzie]])</f>
        <v>2011390.524</v>
      </c>
      <c r="H114">
        <f>deszcz4[[#This Row],[Dolanie]]</f>
        <v>2011390.524</v>
      </c>
      <c r="I114">
        <f>WEEKDAY(deszcz4[[#This Row],[data]],2)</f>
        <v>4</v>
      </c>
      <c r="J114" s="2">
        <f>deszcz4[[#This Row],[Dolanie]]-deszcz4[[#This Row],[Stan po pogodzie]]</f>
        <v>0</v>
      </c>
    </row>
    <row r="115" spans="1:10" x14ac:dyDescent="0.45">
      <c r="A115" s="1">
        <v>41873</v>
      </c>
      <c r="B115">
        <v>0</v>
      </c>
      <c r="C115">
        <f t="shared" si="1"/>
        <v>2011390.524</v>
      </c>
      <c r="D115">
        <f>IF(deszcz4[[#This Row],[opady ]] = 0, $M$5, 0)</f>
        <v>100000</v>
      </c>
      <c r="E115">
        <f>deszcz4[[#This Row],[Stan zbiornika przed]]-deszcz4[[#This Row],[Podlanie]]</f>
        <v>1911390.524</v>
      </c>
      <c r="F115">
        <f>MIN(IF(deszcz4[[#This Row],[opady ]] = 0, deszcz4[[#This Row],[Stan zbiornika po podlaniu]]*0.99, deszcz4[[#This Row],[Stan zbiornika po podlaniu]]*1.03), $L$2)</f>
        <v>1892276.61876</v>
      </c>
      <c r="G115">
        <f>IF(deszcz4[[#This Row],[Dzień]] = 6, MIN(deszcz4[[#This Row],[Stan po pogodzie]]+$M$2, $L$2), deszcz4[[#This Row],[Stan po pogodzie]])</f>
        <v>1892276.61876</v>
      </c>
      <c r="H115">
        <f>deszcz4[[#This Row],[Dolanie]]</f>
        <v>1892276.61876</v>
      </c>
      <c r="I115">
        <f>WEEKDAY(deszcz4[[#This Row],[data]],2)</f>
        <v>5</v>
      </c>
      <c r="J115" s="2">
        <f>deszcz4[[#This Row],[Dolanie]]-deszcz4[[#This Row],[Stan po pogodzie]]</f>
        <v>0</v>
      </c>
    </row>
    <row r="116" spans="1:10" x14ac:dyDescent="0.45">
      <c r="A116" s="1">
        <v>41874</v>
      </c>
      <c r="B116">
        <v>0</v>
      </c>
      <c r="C116">
        <f t="shared" si="1"/>
        <v>1892276.61876</v>
      </c>
      <c r="D116">
        <f>IF(deszcz4[[#This Row],[opady ]] = 0, $M$5, 0)</f>
        <v>100000</v>
      </c>
      <c r="E116">
        <f>deszcz4[[#This Row],[Stan zbiornika przed]]-deszcz4[[#This Row],[Podlanie]]</f>
        <v>1792276.61876</v>
      </c>
      <c r="F116">
        <f>MIN(IF(deszcz4[[#This Row],[opady ]] = 0, deszcz4[[#This Row],[Stan zbiornika po podlaniu]]*0.99, deszcz4[[#This Row],[Stan zbiornika po podlaniu]]*1.03), $L$2)</f>
        <v>1774353.8525723999</v>
      </c>
      <c r="G116">
        <f>IF(deszcz4[[#This Row],[Dzień]] = 6, MIN(deszcz4[[#This Row],[Stan po pogodzie]]+$M$2, $L$2), deszcz4[[#This Row],[Stan po pogodzie]])</f>
        <v>2274353.8525724001</v>
      </c>
      <c r="H116">
        <f>deszcz4[[#This Row],[Dolanie]]</f>
        <v>2274353.8525724001</v>
      </c>
      <c r="I116">
        <f>WEEKDAY(deszcz4[[#This Row],[data]],2)</f>
        <v>6</v>
      </c>
      <c r="J116" s="2">
        <f>deszcz4[[#This Row],[Dolanie]]-deszcz4[[#This Row],[Stan po pogodzie]]</f>
        <v>500000.00000000023</v>
      </c>
    </row>
    <row r="117" spans="1:10" x14ac:dyDescent="0.45">
      <c r="A117" s="1">
        <v>41875</v>
      </c>
      <c r="B117">
        <v>0</v>
      </c>
      <c r="C117">
        <f t="shared" si="1"/>
        <v>2274353.8525724001</v>
      </c>
      <c r="D117">
        <f>IF(deszcz4[[#This Row],[opady ]] = 0, $M$5, 0)</f>
        <v>100000</v>
      </c>
      <c r="E117">
        <f>deszcz4[[#This Row],[Stan zbiornika przed]]-deszcz4[[#This Row],[Podlanie]]</f>
        <v>2174353.8525724001</v>
      </c>
      <c r="F117">
        <f>MIN(IF(deszcz4[[#This Row],[opady ]] = 0, deszcz4[[#This Row],[Stan zbiornika po podlaniu]]*0.99, deszcz4[[#This Row],[Stan zbiornika po podlaniu]]*1.03), $L$2)</f>
        <v>2152610.3140466763</v>
      </c>
      <c r="G117">
        <f>IF(deszcz4[[#This Row],[Dzień]] = 6, MIN(deszcz4[[#This Row],[Stan po pogodzie]]+$M$2, $L$2), deszcz4[[#This Row],[Stan po pogodzie]])</f>
        <v>2152610.3140466763</v>
      </c>
      <c r="H117">
        <f>deszcz4[[#This Row],[Dolanie]]</f>
        <v>2152610.3140466763</v>
      </c>
      <c r="I117">
        <f>WEEKDAY(deszcz4[[#This Row],[data]],2)</f>
        <v>7</v>
      </c>
      <c r="J117" s="2">
        <f>deszcz4[[#This Row],[Dolanie]]-deszcz4[[#This Row],[Stan po pogodzie]]</f>
        <v>0</v>
      </c>
    </row>
    <row r="118" spans="1:10" x14ac:dyDescent="0.45">
      <c r="A118" s="1">
        <v>41876</v>
      </c>
      <c r="B118">
        <v>0</v>
      </c>
      <c r="C118">
        <f t="shared" si="1"/>
        <v>2152610.3140466763</v>
      </c>
      <c r="D118">
        <f>IF(deszcz4[[#This Row],[opady ]] = 0, $M$5, 0)</f>
        <v>100000</v>
      </c>
      <c r="E118">
        <f>deszcz4[[#This Row],[Stan zbiornika przed]]-deszcz4[[#This Row],[Podlanie]]</f>
        <v>2052610.3140466763</v>
      </c>
      <c r="F118">
        <f>MIN(IF(deszcz4[[#This Row],[opady ]] = 0, deszcz4[[#This Row],[Stan zbiornika po podlaniu]]*0.99, deszcz4[[#This Row],[Stan zbiornika po podlaniu]]*1.03), $L$2)</f>
        <v>2032084.2109062094</v>
      </c>
      <c r="G118">
        <f>IF(deszcz4[[#This Row],[Dzień]] = 6, MIN(deszcz4[[#This Row],[Stan po pogodzie]]+$M$2, $L$2), deszcz4[[#This Row],[Stan po pogodzie]])</f>
        <v>2032084.2109062094</v>
      </c>
      <c r="H118">
        <f>deszcz4[[#This Row],[Dolanie]]</f>
        <v>2032084.2109062094</v>
      </c>
      <c r="I118">
        <f>WEEKDAY(deszcz4[[#This Row],[data]],2)</f>
        <v>1</v>
      </c>
      <c r="J118" s="2">
        <f>deszcz4[[#This Row],[Dolanie]]-deszcz4[[#This Row],[Stan po pogodzie]]</f>
        <v>0</v>
      </c>
    </row>
    <row r="119" spans="1:10" x14ac:dyDescent="0.45">
      <c r="A119" s="1">
        <v>41877</v>
      </c>
      <c r="B119">
        <v>0</v>
      </c>
      <c r="C119">
        <f t="shared" si="1"/>
        <v>2032084.2109062094</v>
      </c>
      <c r="D119">
        <f>IF(deszcz4[[#This Row],[opady ]] = 0, $M$5, 0)</f>
        <v>100000</v>
      </c>
      <c r="E119">
        <f>deszcz4[[#This Row],[Stan zbiornika przed]]-deszcz4[[#This Row],[Podlanie]]</f>
        <v>1932084.2109062094</v>
      </c>
      <c r="F119">
        <f>MIN(IF(deszcz4[[#This Row],[opady ]] = 0, deszcz4[[#This Row],[Stan zbiornika po podlaniu]]*0.99, deszcz4[[#This Row],[Stan zbiornika po podlaniu]]*1.03), $L$2)</f>
        <v>1912763.3687971474</v>
      </c>
      <c r="G119">
        <f>IF(deszcz4[[#This Row],[Dzień]] = 6, MIN(deszcz4[[#This Row],[Stan po pogodzie]]+$M$2, $L$2), deszcz4[[#This Row],[Stan po pogodzie]])</f>
        <v>1912763.3687971474</v>
      </c>
      <c r="H119">
        <f>deszcz4[[#This Row],[Dolanie]]</f>
        <v>1912763.3687971474</v>
      </c>
      <c r="I119">
        <f>WEEKDAY(deszcz4[[#This Row],[data]],2)</f>
        <v>2</v>
      </c>
      <c r="J119" s="2">
        <f>deszcz4[[#This Row],[Dolanie]]-deszcz4[[#This Row],[Stan po pogodzie]]</f>
        <v>0</v>
      </c>
    </row>
    <row r="120" spans="1:10" x14ac:dyDescent="0.45">
      <c r="A120" s="1">
        <v>41878</v>
      </c>
      <c r="B120">
        <v>0</v>
      </c>
      <c r="C120">
        <f t="shared" si="1"/>
        <v>1912763.3687971474</v>
      </c>
      <c r="D120">
        <f>IF(deszcz4[[#This Row],[opady ]] = 0, $M$5, 0)</f>
        <v>100000</v>
      </c>
      <c r="E120">
        <f>deszcz4[[#This Row],[Stan zbiornika przed]]-deszcz4[[#This Row],[Podlanie]]</f>
        <v>1812763.3687971474</v>
      </c>
      <c r="F120">
        <f>MIN(IF(deszcz4[[#This Row],[opady ]] = 0, deszcz4[[#This Row],[Stan zbiornika po podlaniu]]*0.99, deszcz4[[#This Row],[Stan zbiornika po podlaniu]]*1.03), $L$2)</f>
        <v>1794635.735109176</v>
      </c>
      <c r="G120">
        <f>IF(deszcz4[[#This Row],[Dzień]] = 6, MIN(deszcz4[[#This Row],[Stan po pogodzie]]+$M$2, $L$2), deszcz4[[#This Row],[Stan po pogodzie]])</f>
        <v>1794635.735109176</v>
      </c>
      <c r="H120">
        <f>deszcz4[[#This Row],[Dolanie]]</f>
        <v>1794635.735109176</v>
      </c>
      <c r="I120">
        <f>WEEKDAY(deszcz4[[#This Row],[data]],2)</f>
        <v>3</v>
      </c>
      <c r="J120" s="2">
        <f>deszcz4[[#This Row],[Dolanie]]-deszcz4[[#This Row],[Stan po pogodzie]]</f>
        <v>0</v>
      </c>
    </row>
    <row r="121" spans="1:10" x14ac:dyDescent="0.45">
      <c r="A121" s="1">
        <v>41879</v>
      </c>
      <c r="B121">
        <v>1</v>
      </c>
      <c r="C121">
        <f t="shared" si="1"/>
        <v>1794635.735109176</v>
      </c>
      <c r="D121">
        <f>IF(deszcz4[[#This Row],[opady ]] = 0, $M$5, 0)</f>
        <v>0</v>
      </c>
      <c r="E121">
        <f>deszcz4[[#This Row],[Stan zbiornika przed]]-deszcz4[[#This Row],[Podlanie]]</f>
        <v>1794635.735109176</v>
      </c>
      <c r="F121">
        <f>MIN(IF(deszcz4[[#This Row],[opady ]] = 0, deszcz4[[#This Row],[Stan zbiornika po podlaniu]]*0.99, deszcz4[[#This Row],[Stan zbiornika po podlaniu]]*1.03), $L$2)</f>
        <v>1848474.8071624513</v>
      </c>
      <c r="G121">
        <f>IF(deszcz4[[#This Row],[Dzień]] = 6, MIN(deszcz4[[#This Row],[Stan po pogodzie]]+$M$2, $L$2), deszcz4[[#This Row],[Stan po pogodzie]])</f>
        <v>1848474.8071624513</v>
      </c>
      <c r="H121">
        <f>deszcz4[[#This Row],[Dolanie]]</f>
        <v>1848474.8071624513</v>
      </c>
      <c r="I121">
        <f>WEEKDAY(deszcz4[[#This Row],[data]],2)</f>
        <v>4</v>
      </c>
      <c r="J121" s="2">
        <f>deszcz4[[#This Row],[Dolanie]]-deszcz4[[#This Row],[Stan po pogodzie]]</f>
        <v>0</v>
      </c>
    </row>
    <row r="122" spans="1:10" x14ac:dyDescent="0.45">
      <c r="A122" s="1">
        <v>41880</v>
      </c>
      <c r="B122">
        <v>0</v>
      </c>
      <c r="C122">
        <f t="shared" si="1"/>
        <v>1848474.8071624513</v>
      </c>
      <c r="D122">
        <f>IF(deszcz4[[#This Row],[opady ]] = 0, $M$5, 0)</f>
        <v>100000</v>
      </c>
      <c r="E122">
        <f>deszcz4[[#This Row],[Stan zbiornika przed]]-deszcz4[[#This Row],[Podlanie]]</f>
        <v>1748474.8071624513</v>
      </c>
      <c r="F122">
        <f>MIN(IF(deszcz4[[#This Row],[opady ]] = 0, deszcz4[[#This Row],[Stan zbiornika po podlaniu]]*0.99, deszcz4[[#This Row],[Stan zbiornika po podlaniu]]*1.03), $L$2)</f>
        <v>1730990.0590908269</v>
      </c>
      <c r="G122">
        <f>IF(deszcz4[[#This Row],[Dzień]] = 6, MIN(deszcz4[[#This Row],[Stan po pogodzie]]+$M$2, $L$2), deszcz4[[#This Row],[Stan po pogodzie]])</f>
        <v>1730990.0590908269</v>
      </c>
      <c r="H122">
        <f>deszcz4[[#This Row],[Dolanie]]</f>
        <v>1730990.0590908269</v>
      </c>
      <c r="I122">
        <f>WEEKDAY(deszcz4[[#This Row],[data]],2)</f>
        <v>5</v>
      </c>
      <c r="J122" s="2">
        <f>deszcz4[[#This Row],[Dolanie]]-deszcz4[[#This Row],[Stan po pogodzie]]</f>
        <v>0</v>
      </c>
    </row>
    <row r="123" spans="1:10" x14ac:dyDescent="0.45">
      <c r="A123" s="1">
        <v>41881</v>
      </c>
      <c r="B123">
        <v>0</v>
      </c>
      <c r="C123">
        <f t="shared" si="1"/>
        <v>1730990.0590908269</v>
      </c>
      <c r="D123">
        <f>IF(deszcz4[[#This Row],[opady ]] = 0, $M$5, 0)</f>
        <v>100000</v>
      </c>
      <c r="E123">
        <f>deszcz4[[#This Row],[Stan zbiornika przed]]-deszcz4[[#This Row],[Podlanie]]</f>
        <v>1630990.0590908269</v>
      </c>
      <c r="F123">
        <f>MIN(IF(deszcz4[[#This Row],[opady ]] = 0, deszcz4[[#This Row],[Stan zbiornika po podlaniu]]*0.99, deszcz4[[#This Row],[Stan zbiornika po podlaniu]]*1.03), $L$2)</f>
        <v>1614680.1584999186</v>
      </c>
      <c r="G123">
        <f>IF(deszcz4[[#This Row],[Dzień]] = 6, MIN(deszcz4[[#This Row],[Stan po pogodzie]]+$M$2, $L$2), deszcz4[[#This Row],[Stan po pogodzie]])</f>
        <v>2114680.1584999189</v>
      </c>
      <c r="H123">
        <f>deszcz4[[#This Row],[Dolanie]]</f>
        <v>2114680.1584999189</v>
      </c>
      <c r="I123">
        <f>WEEKDAY(deszcz4[[#This Row],[data]],2)</f>
        <v>6</v>
      </c>
      <c r="J123" s="2">
        <f>deszcz4[[#This Row],[Dolanie]]-deszcz4[[#This Row],[Stan po pogodzie]]</f>
        <v>500000.00000000023</v>
      </c>
    </row>
    <row r="124" spans="1:10" x14ac:dyDescent="0.45">
      <c r="A124" s="1">
        <v>41882</v>
      </c>
      <c r="B124">
        <v>1</v>
      </c>
      <c r="C124">
        <f t="shared" si="1"/>
        <v>2114680.1584999189</v>
      </c>
      <c r="D124">
        <f>IF(deszcz4[[#This Row],[opady ]] = 0, $M$5, 0)</f>
        <v>0</v>
      </c>
      <c r="E124">
        <f>deszcz4[[#This Row],[Stan zbiornika przed]]-deszcz4[[#This Row],[Podlanie]]</f>
        <v>2114680.1584999189</v>
      </c>
      <c r="F124">
        <f>MIN(IF(deszcz4[[#This Row],[opady ]] = 0, deszcz4[[#This Row],[Stan zbiornika po podlaniu]]*0.99, deszcz4[[#This Row],[Stan zbiornika po podlaniu]]*1.03), $L$2)</f>
        <v>2178120.5632549166</v>
      </c>
      <c r="G124">
        <f>IF(deszcz4[[#This Row],[Dzień]] = 6, MIN(deszcz4[[#This Row],[Stan po pogodzie]]+$M$2, $L$2), deszcz4[[#This Row],[Stan po pogodzie]])</f>
        <v>2178120.5632549166</v>
      </c>
      <c r="H124">
        <f>deszcz4[[#This Row],[Dolanie]]</f>
        <v>2178120.5632549166</v>
      </c>
      <c r="I124">
        <f>WEEKDAY(deszcz4[[#This Row],[data]],2)</f>
        <v>7</v>
      </c>
      <c r="J124" s="2">
        <f>deszcz4[[#This Row],[Dolanie]]-deszcz4[[#This Row],[Stan po pogodzie]]</f>
        <v>0</v>
      </c>
    </row>
    <row r="125" spans="1:10" x14ac:dyDescent="0.45">
      <c r="A125" s="1">
        <v>41883</v>
      </c>
      <c r="B125">
        <v>0</v>
      </c>
      <c r="C125">
        <f t="shared" si="1"/>
        <v>2178120.5632549166</v>
      </c>
      <c r="D125">
        <f>IF(deszcz4[[#This Row],[opady ]] = 0, $M$5, 0)</f>
        <v>100000</v>
      </c>
      <c r="E125">
        <f>deszcz4[[#This Row],[Stan zbiornika przed]]-deszcz4[[#This Row],[Podlanie]]</f>
        <v>2078120.5632549166</v>
      </c>
      <c r="F125">
        <f>MIN(IF(deszcz4[[#This Row],[opady ]] = 0, deszcz4[[#This Row],[Stan zbiornika po podlaniu]]*0.99, deszcz4[[#This Row],[Stan zbiornika po podlaniu]]*1.03), $L$2)</f>
        <v>2057339.3576223673</v>
      </c>
      <c r="G125">
        <f>IF(deszcz4[[#This Row],[Dzień]] = 6, MIN(deszcz4[[#This Row],[Stan po pogodzie]]+$M$2, $L$2), deszcz4[[#This Row],[Stan po pogodzie]])</f>
        <v>2057339.3576223673</v>
      </c>
      <c r="H125">
        <f>deszcz4[[#This Row],[Dolanie]]</f>
        <v>2057339.3576223673</v>
      </c>
      <c r="I125">
        <f>WEEKDAY(deszcz4[[#This Row],[data]],2)</f>
        <v>1</v>
      </c>
      <c r="J125" s="2">
        <f>deszcz4[[#This Row],[Dolanie]]-deszcz4[[#This Row],[Stan po pogodzie]]</f>
        <v>0</v>
      </c>
    </row>
    <row r="126" spans="1:10" x14ac:dyDescent="0.45">
      <c r="A126" s="1">
        <v>41884</v>
      </c>
      <c r="B126">
        <v>0</v>
      </c>
      <c r="C126">
        <f t="shared" si="1"/>
        <v>2057339.3576223673</v>
      </c>
      <c r="D126">
        <f>IF(deszcz4[[#This Row],[opady ]] = 0, $M$5, 0)</f>
        <v>100000</v>
      </c>
      <c r="E126">
        <f>deszcz4[[#This Row],[Stan zbiornika przed]]-deszcz4[[#This Row],[Podlanie]]</f>
        <v>1957339.3576223673</v>
      </c>
      <c r="F126">
        <f>MIN(IF(deszcz4[[#This Row],[opady ]] = 0, deszcz4[[#This Row],[Stan zbiornika po podlaniu]]*0.99, deszcz4[[#This Row],[Stan zbiornika po podlaniu]]*1.03), $L$2)</f>
        <v>1937765.9640461437</v>
      </c>
      <c r="G126">
        <f>IF(deszcz4[[#This Row],[Dzień]] = 6, MIN(deszcz4[[#This Row],[Stan po pogodzie]]+$M$2, $L$2), deszcz4[[#This Row],[Stan po pogodzie]])</f>
        <v>1937765.9640461437</v>
      </c>
      <c r="H126">
        <f>deszcz4[[#This Row],[Dolanie]]</f>
        <v>1937765.9640461437</v>
      </c>
      <c r="I126">
        <f>WEEKDAY(deszcz4[[#This Row],[data]],2)</f>
        <v>2</v>
      </c>
      <c r="J126" s="2">
        <f>deszcz4[[#This Row],[Dolanie]]-deszcz4[[#This Row],[Stan po pogodzie]]</f>
        <v>0</v>
      </c>
    </row>
    <row r="127" spans="1:10" x14ac:dyDescent="0.45">
      <c r="A127" s="1">
        <v>41885</v>
      </c>
      <c r="B127">
        <v>0</v>
      </c>
      <c r="C127">
        <f t="shared" si="1"/>
        <v>1937765.9640461437</v>
      </c>
      <c r="D127">
        <f>IF(deszcz4[[#This Row],[opady ]] = 0, $M$5, 0)</f>
        <v>100000</v>
      </c>
      <c r="E127">
        <f>deszcz4[[#This Row],[Stan zbiornika przed]]-deszcz4[[#This Row],[Podlanie]]</f>
        <v>1837765.9640461437</v>
      </c>
      <c r="F127">
        <f>MIN(IF(deszcz4[[#This Row],[opady ]] = 0, deszcz4[[#This Row],[Stan zbiornika po podlaniu]]*0.99, deszcz4[[#This Row],[Stan zbiornika po podlaniu]]*1.03), $L$2)</f>
        <v>1819388.3044056823</v>
      </c>
      <c r="G127">
        <f>IF(deszcz4[[#This Row],[Dzień]] = 6, MIN(deszcz4[[#This Row],[Stan po pogodzie]]+$M$2, $L$2), deszcz4[[#This Row],[Stan po pogodzie]])</f>
        <v>1819388.3044056823</v>
      </c>
      <c r="H127">
        <f>deszcz4[[#This Row],[Dolanie]]</f>
        <v>1819388.3044056823</v>
      </c>
      <c r="I127">
        <f>WEEKDAY(deszcz4[[#This Row],[data]],2)</f>
        <v>3</v>
      </c>
      <c r="J127" s="2">
        <f>deszcz4[[#This Row],[Dolanie]]-deszcz4[[#This Row],[Stan po pogodzie]]</f>
        <v>0</v>
      </c>
    </row>
    <row r="128" spans="1:10" x14ac:dyDescent="0.45">
      <c r="A128" s="1">
        <v>41886</v>
      </c>
      <c r="B128">
        <v>0</v>
      </c>
      <c r="C128">
        <f t="shared" si="1"/>
        <v>1819388.3044056823</v>
      </c>
      <c r="D128">
        <f>IF(deszcz4[[#This Row],[opady ]] = 0, $M$5, 0)</f>
        <v>100000</v>
      </c>
      <c r="E128">
        <f>deszcz4[[#This Row],[Stan zbiornika przed]]-deszcz4[[#This Row],[Podlanie]]</f>
        <v>1719388.3044056823</v>
      </c>
      <c r="F128">
        <f>MIN(IF(deszcz4[[#This Row],[opady ]] = 0, deszcz4[[#This Row],[Stan zbiornika po podlaniu]]*0.99, deszcz4[[#This Row],[Stan zbiornika po podlaniu]]*1.03), $L$2)</f>
        <v>1702194.4213616254</v>
      </c>
      <c r="G128">
        <f>IF(deszcz4[[#This Row],[Dzień]] = 6, MIN(deszcz4[[#This Row],[Stan po pogodzie]]+$M$2, $L$2), deszcz4[[#This Row],[Stan po pogodzie]])</f>
        <v>1702194.4213616254</v>
      </c>
      <c r="H128">
        <f>deszcz4[[#This Row],[Dolanie]]</f>
        <v>1702194.4213616254</v>
      </c>
      <c r="I128">
        <f>WEEKDAY(deszcz4[[#This Row],[data]],2)</f>
        <v>4</v>
      </c>
      <c r="J128" s="2">
        <f>deszcz4[[#This Row],[Dolanie]]-deszcz4[[#This Row],[Stan po pogodzie]]</f>
        <v>0</v>
      </c>
    </row>
    <row r="129" spans="1:10" x14ac:dyDescent="0.45">
      <c r="A129" s="1">
        <v>41887</v>
      </c>
      <c r="B129">
        <v>0</v>
      </c>
      <c r="C129">
        <f t="shared" si="1"/>
        <v>1702194.4213616254</v>
      </c>
      <c r="D129">
        <f>IF(deszcz4[[#This Row],[opady ]] = 0, $M$5, 0)</f>
        <v>100000</v>
      </c>
      <c r="E129">
        <f>deszcz4[[#This Row],[Stan zbiornika przed]]-deszcz4[[#This Row],[Podlanie]]</f>
        <v>1602194.4213616254</v>
      </c>
      <c r="F129">
        <f>MIN(IF(deszcz4[[#This Row],[opady ]] = 0, deszcz4[[#This Row],[Stan zbiornika po podlaniu]]*0.99, deszcz4[[#This Row],[Stan zbiornika po podlaniu]]*1.03), $L$2)</f>
        <v>1586172.4771480092</v>
      </c>
      <c r="G129">
        <f>IF(deszcz4[[#This Row],[Dzień]] = 6, MIN(deszcz4[[#This Row],[Stan po pogodzie]]+$M$2, $L$2), deszcz4[[#This Row],[Stan po pogodzie]])</f>
        <v>1586172.4771480092</v>
      </c>
      <c r="H129">
        <f>deszcz4[[#This Row],[Dolanie]]</f>
        <v>1586172.4771480092</v>
      </c>
      <c r="I129">
        <f>WEEKDAY(deszcz4[[#This Row],[data]],2)</f>
        <v>5</v>
      </c>
      <c r="J129" s="2">
        <f>deszcz4[[#This Row],[Dolanie]]-deszcz4[[#This Row],[Stan po pogodzie]]</f>
        <v>0</v>
      </c>
    </row>
    <row r="130" spans="1:10" x14ac:dyDescent="0.45">
      <c r="A130" s="1">
        <v>41888</v>
      </c>
      <c r="B130">
        <v>0</v>
      </c>
      <c r="C130">
        <f t="shared" si="1"/>
        <v>1586172.4771480092</v>
      </c>
      <c r="D130">
        <f>IF(deszcz4[[#This Row],[opady ]] = 0, $M$5, 0)</f>
        <v>100000</v>
      </c>
      <c r="E130">
        <f>deszcz4[[#This Row],[Stan zbiornika przed]]-deszcz4[[#This Row],[Podlanie]]</f>
        <v>1486172.4771480092</v>
      </c>
      <c r="F130">
        <f>MIN(IF(deszcz4[[#This Row],[opady ]] = 0, deszcz4[[#This Row],[Stan zbiornika po podlaniu]]*0.99, deszcz4[[#This Row],[Stan zbiornika po podlaniu]]*1.03), $L$2)</f>
        <v>1471310.7523765292</v>
      </c>
      <c r="G130">
        <f>IF(deszcz4[[#This Row],[Dzień]] = 6, MIN(deszcz4[[#This Row],[Stan po pogodzie]]+$M$2, $L$2), deszcz4[[#This Row],[Stan po pogodzie]])</f>
        <v>1971310.7523765292</v>
      </c>
      <c r="H130">
        <f>deszcz4[[#This Row],[Dolanie]]</f>
        <v>1971310.7523765292</v>
      </c>
      <c r="I130">
        <f>WEEKDAY(deszcz4[[#This Row],[data]],2)</f>
        <v>6</v>
      </c>
      <c r="J130" s="2">
        <f>deszcz4[[#This Row],[Dolanie]]-deszcz4[[#This Row],[Stan po pogodzie]]</f>
        <v>500000</v>
      </c>
    </row>
    <row r="131" spans="1:10" x14ac:dyDescent="0.45">
      <c r="A131" s="1">
        <v>41889</v>
      </c>
      <c r="B131">
        <v>0</v>
      </c>
      <c r="C131">
        <f t="shared" ref="C131:C155" si="2">H130</f>
        <v>1971310.7523765292</v>
      </c>
      <c r="D131">
        <f>IF(deszcz4[[#This Row],[opady ]] = 0, $M$5, 0)</f>
        <v>100000</v>
      </c>
      <c r="E131">
        <f>deszcz4[[#This Row],[Stan zbiornika przed]]-deszcz4[[#This Row],[Podlanie]]</f>
        <v>1871310.7523765292</v>
      </c>
      <c r="F131">
        <f>MIN(IF(deszcz4[[#This Row],[opady ]] = 0, deszcz4[[#This Row],[Stan zbiornika po podlaniu]]*0.99, deszcz4[[#This Row],[Stan zbiornika po podlaniu]]*1.03), $L$2)</f>
        <v>1852597.6448527637</v>
      </c>
      <c r="G131">
        <f>IF(deszcz4[[#This Row],[Dzień]] = 6, MIN(deszcz4[[#This Row],[Stan po pogodzie]]+$M$2, $L$2), deszcz4[[#This Row],[Stan po pogodzie]])</f>
        <v>1852597.6448527637</v>
      </c>
      <c r="H131">
        <f>deszcz4[[#This Row],[Dolanie]]</f>
        <v>1852597.6448527637</v>
      </c>
      <c r="I131">
        <f>WEEKDAY(deszcz4[[#This Row],[data]],2)</f>
        <v>7</v>
      </c>
      <c r="J131" s="2">
        <f>deszcz4[[#This Row],[Dolanie]]-deszcz4[[#This Row],[Stan po pogodzie]]</f>
        <v>0</v>
      </c>
    </row>
    <row r="132" spans="1:10" x14ac:dyDescent="0.45">
      <c r="A132" s="1">
        <v>41890</v>
      </c>
      <c r="B132">
        <v>1</v>
      </c>
      <c r="C132">
        <f t="shared" si="2"/>
        <v>1852597.6448527637</v>
      </c>
      <c r="D132">
        <f>IF(deszcz4[[#This Row],[opady ]] = 0, $M$5, 0)</f>
        <v>0</v>
      </c>
      <c r="E132">
        <f>deszcz4[[#This Row],[Stan zbiornika przed]]-deszcz4[[#This Row],[Podlanie]]</f>
        <v>1852597.6448527637</v>
      </c>
      <c r="F132">
        <f>MIN(IF(deszcz4[[#This Row],[opady ]] = 0, deszcz4[[#This Row],[Stan zbiornika po podlaniu]]*0.99, deszcz4[[#This Row],[Stan zbiornika po podlaniu]]*1.03), $L$2)</f>
        <v>1908175.5741983468</v>
      </c>
      <c r="G132">
        <f>IF(deszcz4[[#This Row],[Dzień]] = 6, MIN(deszcz4[[#This Row],[Stan po pogodzie]]+$M$2, $L$2), deszcz4[[#This Row],[Stan po pogodzie]])</f>
        <v>1908175.5741983468</v>
      </c>
      <c r="H132">
        <f>deszcz4[[#This Row],[Dolanie]]</f>
        <v>1908175.5741983468</v>
      </c>
      <c r="I132">
        <f>WEEKDAY(deszcz4[[#This Row],[data]],2)</f>
        <v>1</v>
      </c>
      <c r="J132" s="2">
        <f>deszcz4[[#This Row],[Dolanie]]-deszcz4[[#This Row],[Stan po pogodzie]]</f>
        <v>0</v>
      </c>
    </row>
    <row r="133" spans="1:10" x14ac:dyDescent="0.45">
      <c r="A133" s="1">
        <v>41891</v>
      </c>
      <c r="B133">
        <v>0</v>
      </c>
      <c r="C133">
        <f t="shared" si="2"/>
        <v>1908175.5741983468</v>
      </c>
      <c r="D133">
        <f>IF(deszcz4[[#This Row],[opady ]] = 0, $M$5, 0)</f>
        <v>100000</v>
      </c>
      <c r="E133">
        <f>deszcz4[[#This Row],[Stan zbiornika przed]]-deszcz4[[#This Row],[Podlanie]]</f>
        <v>1808175.5741983468</v>
      </c>
      <c r="F133">
        <f>MIN(IF(deszcz4[[#This Row],[opady ]] = 0, deszcz4[[#This Row],[Stan zbiornika po podlaniu]]*0.99, deszcz4[[#This Row],[Stan zbiornika po podlaniu]]*1.03), $L$2)</f>
        <v>1790093.8184563634</v>
      </c>
      <c r="G133">
        <f>IF(deszcz4[[#This Row],[Dzień]] = 6, MIN(deszcz4[[#This Row],[Stan po pogodzie]]+$M$2, $L$2), deszcz4[[#This Row],[Stan po pogodzie]])</f>
        <v>1790093.8184563634</v>
      </c>
      <c r="H133">
        <f>deszcz4[[#This Row],[Dolanie]]</f>
        <v>1790093.8184563634</v>
      </c>
      <c r="I133">
        <f>WEEKDAY(deszcz4[[#This Row],[data]],2)</f>
        <v>2</v>
      </c>
      <c r="J133" s="2">
        <f>deszcz4[[#This Row],[Dolanie]]-deszcz4[[#This Row],[Stan po pogodzie]]</f>
        <v>0</v>
      </c>
    </row>
    <row r="134" spans="1:10" x14ac:dyDescent="0.45">
      <c r="A134" s="1">
        <v>41892</v>
      </c>
      <c r="B134">
        <v>0</v>
      </c>
      <c r="C134">
        <f t="shared" si="2"/>
        <v>1790093.8184563634</v>
      </c>
      <c r="D134">
        <f>IF(deszcz4[[#This Row],[opady ]] = 0, $M$5, 0)</f>
        <v>100000</v>
      </c>
      <c r="E134">
        <f>deszcz4[[#This Row],[Stan zbiornika przed]]-deszcz4[[#This Row],[Podlanie]]</f>
        <v>1690093.8184563634</v>
      </c>
      <c r="F134">
        <f>MIN(IF(deszcz4[[#This Row],[opady ]] = 0, deszcz4[[#This Row],[Stan zbiornika po podlaniu]]*0.99, deszcz4[[#This Row],[Stan zbiornika po podlaniu]]*1.03), $L$2)</f>
        <v>1673192.8802717999</v>
      </c>
      <c r="G134">
        <f>IF(deszcz4[[#This Row],[Dzień]] = 6, MIN(deszcz4[[#This Row],[Stan po pogodzie]]+$M$2, $L$2), deszcz4[[#This Row],[Stan po pogodzie]])</f>
        <v>1673192.8802717999</v>
      </c>
      <c r="H134">
        <f>deszcz4[[#This Row],[Dolanie]]</f>
        <v>1673192.8802717999</v>
      </c>
      <c r="I134">
        <f>WEEKDAY(deszcz4[[#This Row],[data]],2)</f>
        <v>3</v>
      </c>
      <c r="J134" s="2">
        <f>deszcz4[[#This Row],[Dolanie]]-deszcz4[[#This Row],[Stan po pogodzie]]</f>
        <v>0</v>
      </c>
    </row>
    <row r="135" spans="1:10" x14ac:dyDescent="0.45">
      <c r="A135" s="1">
        <v>41893</v>
      </c>
      <c r="B135">
        <v>0</v>
      </c>
      <c r="C135">
        <f t="shared" si="2"/>
        <v>1673192.8802717999</v>
      </c>
      <c r="D135">
        <f>IF(deszcz4[[#This Row],[opady ]] = 0, $M$5, 0)</f>
        <v>100000</v>
      </c>
      <c r="E135">
        <f>deszcz4[[#This Row],[Stan zbiornika przed]]-deszcz4[[#This Row],[Podlanie]]</f>
        <v>1573192.8802717999</v>
      </c>
      <c r="F135">
        <f>MIN(IF(deszcz4[[#This Row],[opady ]] = 0, deszcz4[[#This Row],[Stan zbiornika po podlaniu]]*0.99, deszcz4[[#This Row],[Stan zbiornika po podlaniu]]*1.03), $L$2)</f>
        <v>1557460.9514690819</v>
      </c>
      <c r="G135">
        <f>IF(deszcz4[[#This Row],[Dzień]] = 6, MIN(deszcz4[[#This Row],[Stan po pogodzie]]+$M$2, $L$2), deszcz4[[#This Row],[Stan po pogodzie]])</f>
        <v>1557460.9514690819</v>
      </c>
      <c r="H135">
        <f>deszcz4[[#This Row],[Dolanie]]</f>
        <v>1557460.9514690819</v>
      </c>
      <c r="I135">
        <f>WEEKDAY(deszcz4[[#This Row],[data]],2)</f>
        <v>4</v>
      </c>
      <c r="J135" s="2">
        <f>deszcz4[[#This Row],[Dolanie]]-deszcz4[[#This Row],[Stan po pogodzie]]</f>
        <v>0</v>
      </c>
    </row>
    <row r="136" spans="1:10" x14ac:dyDescent="0.45">
      <c r="A136" s="1">
        <v>41894</v>
      </c>
      <c r="B136">
        <v>0</v>
      </c>
      <c r="C136">
        <f t="shared" si="2"/>
        <v>1557460.9514690819</v>
      </c>
      <c r="D136">
        <f>IF(deszcz4[[#This Row],[opady ]] = 0, $M$5, 0)</f>
        <v>100000</v>
      </c>
      <c r="E136">
        <f>deszcz4[[#This Row],[Stan zbiornika przed]]-deszcz4[[#This Row],[Podlanie]]</f>
        <v>1457460.9514690819</v>
      </c>
      <c r="F136">
        <f>MIN(IF(deszcz4[[#This Row],[opady ]] = 0, deszcz4[[#This Row],[Stan zbiornika po podlaniu]]*0.99, deszcz4[[#This Row],[Stan zbiornika po podlaniu]]*1.03), $L$2)</f>
        <v>1442886.341954391</v>
      </c>
      <c r="G136">
        <f>IF(deszcz4[[#This Row],[Dzień]] = 6, MIN(deszcz4[[#This Row],[Stan po pogodzie]]+$M$2, $L$2), deszcz4[[#This Row],[Stan po pogodzie]])</f>
        <v>1442886.341954391</v>
      </c>
      <c r="H136">
        <f>deszcz4[[#This Row],[Dolanie]]</f>
        <v>1442886.341954391</v>
      </c>
      <c r="I136">
        <f>WEEKDAY(deszcz4[[#This Row],[data]],2)</f>
        <v>5</v>
      </c>
      <c r="J136" s="2">
        <f>deszcz4[[#This Row],[Dolanie]]-deszcz4[[#This Row],[Stan po pogodzie]]</f>
        <v>0</v>
      </c>
    </row>
    <row r="137" spans="1:10" x14ac:dyDescent="0.45">
      <c r="A137" s="1">
        <v>41895</v>
      </c>
      <c r="B137">
        <v>0</v>
      </c>
      <c r="C137">
        <f t="shared" si="2"/>
        <v>1442886.341954391</v>
      </c>
      <c r="D137">
        <f>IF(deszcz4[[#This Row],[opady ]] = 0, $M$5, 0)</f>
        <v>100000</v>
      </c>
      <c r="E137">
        <f>deszcz4[[#This Row],[Stan zbiornika przed]]-deszcz4[[#This Row],[Podlanie]]</f>
        <v>1342886.341954391</v>
      </c>
      <c r="F137">
        <f>MIN(IF(deszcz4[[#This Row],[opady ]] = 0, deszcz4[[#This Row],[Stan zbiornika po podlaniu]]*0.99, deszcz4[[#This Row],[Stan zbiornika po podlaniu]]*1.03), $L$2)</f>
        <v>1329457.478534847</v>
      </c>
      <c r="G137">
        <f>IF(deszcz4[[#This Row],[Dzień]] = 6, MIN(deszcz4[[#This Row],[Stan po pogodzie]]+$M$2, $L$2), deszcz4[[#This Row],[Stan po pogodzie]])</f>
        <v>1829457.478534847</v>
      </c>
      <c r="H137">
        <f>deszcz4[[#This Row],[Dolanie]]</f>
        <v>1829457.478534847</v>
      </c>
      <c r="I137">
        <f>WEEKDAY(deszcz4[[#This Row],[data]],2)</f>
        <v>6</v>
      </c>
      <c r="J137" s="2">
        <f>deszcz4[[#This Row],[Dolanie]]-deszcz4[[#This Row],[Stan po pogodzie]]</f>
        <v>500000</v>
      </c>
    </row>
    <row r="138" spans="1:10" x14ac:dyDescent="0.45">
      <c r="A138" s="1">
        <v>41896</v>
      </c>
      <c r="B138">
        <v>0</v>
      </c>
      <c r="C138">
        <f t="shared" si="2"/>
        <v>1829457.478534847</v>
      </c>
      <c r="D138">
        <f>IF(deszcz4[[#This Row],[opady ]] = 0, $M$5, 0)</f>
        <v>100000</v>
      </c>
      <c r="E138">
        <f>deszcz4[[#This Row],[Stan zbiornika przed]]-deszcz4[[#This Row],[Podlanie]]</f>
        <v>1729457.478534847</v>
      </c>
      <c r="F138">
        <f>MIN(IF(deszcz4[[#This Row],[opady ]] = 0, deszcz4[[#This Row],[Stan zbiornika po podlaniu]]*0.99, deszcz4[[#This Row],[Stan zbiornika po podlaniu]]*1.03), $L$2)</f>
        <v>1712162.9037494985</v>
      </c>
      <c r="G138">
        <f>IF(deszcz4[[#This Row],[Dzień]] = 6, MIN(deszcz4[[#This Row],[Stan po pogodzie]]+$M$2, $L$2), deszcz4[[#This Row],[Stan po pogodzie]])</f>
        <v>1712162.9037494985</v>
      </c>
      <c r="H138">
        <f>deszcz4[[#This Row],[Dolanie]]</f>
        <v>1712162.9037494985</v>
      </c>
      <c r="I138">
        <f>WEEKDAY(deszcz4[[#This Row],[data]],2)</f>
        <v>7</v>
      </c>
      <c r="J138" s="2">
        <f>deszcz4[[#This Row],[Dolanie]]-deszcz4[[#This Row],[Stan po pogodzie]]</f>
        <v>0</v>
      </c>
    </row>
    <row r="139" spans="1:10" x14ac:dyDescent="0.45">
      <c r="A139" s="1">
        <v>41897</v>
      </c>
      <c r="B139">
        <v>1</v>
      </c>
      <c r="C139">
        <f t="shared" si="2"/>
        <v>1712162.9037494985</v>
      </c>
      <c r="D139">
        <f>IF(deszcz4[[#This Row],[opady ]] = 0, $M$5, 0)</f>
        <v>0</v>
      </c>
      <c r="E139">
        <f>deszcz4[[#This Row],[Stan zbiornika przed]]-deszcz4[[#This Row],[Podlanie]]</f>
        <v>1712162.9037494985</v>
      </c>
      <c r="F139">
        <f>MIN(IF(deszcz4[[#This Row],[opady ]] = 0, deszcz4[[#This Row],[Stan zbiornika po podlaniu]]*0.99, deszcz4[[#This Row],[Stan zbiornika po podlaniu]]*1.03), $L$2)</f>
        <v>1763527.7908619836</v>
      </c>
      <c r="G139">
        <f>IF(deszcz4[[#This Row],[Dzień]] = 6, MIN(deszcz4[[#This Row],[Stan po pogodzie]]+$M$2, $L$2), deszcz4[[#This Row],[Stan po pogodzie]])</f>
        <v>1763527.7908619836</v>
      </c>
      <c r="H139">
        <f>deszcz4[[#This Row],[Dolanie]]</f>
        <v>1763527.7908619836</v>
      </c>
      <c r="I139">
        <f>WEEKDAY(deszcz4[[#This Row],[data]],2)</f>
        <v>1</v>
      </c>
      <c r="J139" s="2">
        <f>deszcz4[[#This Row],[Dolanie]]-deszcz4[[#This Row],[Stan po pogodzie]]</f>
        <v>0</v>
      </c>
    </row>
    <row r="140" spans="1:10" x14ac:dyDescent="0.45">
      <c r="A140" s="1">
        <v>41898</v>
      </c>
      <c r="B140">
        <v>0</v>
      </c>
      <c r="C140">
        <f t="shared" si="2"/>
        <v>1763527.7908619836</v>
      </c>
      <c r="D140">
        <f>IF(deszcz4[[#This Row],[opady ]] = 0, $M$5, 0)</f>
        <v>100000</v>
      </c>
      <c r="E140">
        <f>deszcz4[[#This Row],[Stan zbiornika przed]]-deszcz4[[#This Row],[Podlanie]]</f>
        <v>1663527.7908619836</v>
      </c>
      <c r="F140">
        <f>MIN(IF(deszcz4[[#This Row],[opady ]] = 0, deszcz4[[#This Row],[Stan zbiornika po podlaniu]]*0.99, deszcz4[[#This Row],[Stan zbiornika po podlaniu]]*1.03), $L$2)</f>
        <v>1646892.5129533636</v>
      </c>
      <c r="G140">
        <f>IF(deszcz4[[#This Row],[Dzień]] = 6, MIN(deszcz4[[#This Row],[Stan po pogodzie]]+$M$2, $L$2), deszcz4[[#This Row],[Stan po pogodzie]])</f>
        <v>1646892.5129533636</v>
      </c>
      <c r="H140">
        <f>deszcz4[[#This Row],[Dolanie]]</f>
        <v>1646892.5129533636</v>
      </c>
      <c r="I140">
        <f>WEEKDAY(deszcz4[[#This Row],[data]],2)</f>
        <v>2</v>
      </c>
      <c r="J140" s="2">
        <f>deszcz4[[#This Row],[Dolanie]]-deszcz4[[#This Row],[Stan po pogodzie]]</f>
        <v>0</v>
      </c>
    </row>
    <row r="141" spans="1:10" x14ac:dyDescent="0.45">
      <c r="A141" s="1">
        <v>41899</v>
      </c>
      <c r="B141">
        <v>0</v>
      </c>
      <c r="C141">
        <f t="shared" si="2"/>
        <v>1646892.5129533636</v>
      </c>
      <c r="D141">
        <f>IF(deszcz4[[#This Row],[opady ]] = 0, $M$5, 0)</f>
        <v>100000</v>
      </c>
      <c r="E141">
        <f>deszcz4[[#This Row],[Stan zbiornika przed]]-deszcz4[[#This Row],[Podlanie]]</f>
        <v>1546892.5129533636</v>
      </c>
      <c r="F141">
        <f>MIN(IF(deszcz4[[#This Row],[opady ]] = 0, deszcz4[[#This Row],[Stan zbiornika po podlaniu]]*0.99, deszcz4[[#This Row],[Stan zbiornika po podlaniu]]*1.03), $L$2)</f>
        <v>1531423.5878238298</v>
      </c>
      <c r="G141">
        <f>IF(deszcz4[[#This Row],[Dzień]] = 6, MIN(deszcz4[[#This Row],[Stan po pogodzie]]+$M$2, $L$2), deszcz4[[#This Row],[Stan po pogodzie]])</f>
        <v>1531423.5878238298</v>
      </c>
      <c r="H141">
        <f>deszcz4[[#This Row],[Dolanie]]</f>
        <v>1531423.5878238298</v>
      </c>
      <c r="I141">
        <f>WEEKDAY(deszcz4[[#This Row],[data]],2)</f>
        <v>3</v>
      </c>
      <c r="J141" s="2">
        <f>deszcz4[[#This Row],[Dolanie]]-deszcz4[[#This Row],[Stan po pogodzie]]</f>
        <v>0</v>
      </c>
    </row>
    <row r="142" spans="1:10" x14ac:dyDescent="0.45">
      <c r="A142" s="1">
        <v>41900</v>
      </c>
      <c r="B142">
        <v>0</v>
      </c>
      <c r="C142">
        <f t="shared" si="2"/>
        <v>1531423.5878238298</v>
      </c>
      <c r="D142">
        <f>IF(deszcz4[[#This Row],[opady ]] = 0, $M$5, 0)</f>
        <v>100000</v>
      </c>
      <c r="E142">
        <f>deszcz4[[#This Row],[Stan zbiornika przed]]-deszcz4[[#This Row],[Podlanie]]</f>
        <v>1431423.5878238298</v>
      </c>
      <c r="F142">
        <f>MIN(IF(deszcz4[[#This Row],[opady ]] = 0, deszcz4[[#This Row],[Stan zbiornika po podlaniu]]*0.99, deszcz4[[#This Row],[Stan zbiornika po podlaniu]]*1.03), $L$2)</f>
        <v>1417109.3519455916</v>
      </c>
      <c r="G142">
        <f>IF(deszcz4[[#This Row],[Dzień]] = 6, MIN(deszcz4[[#This Row],[Stan po pogodzie]]+$M$2, $L$2), deszcz4[[#This Row],[Stan po pogodzie]])</f>
        <v>1417109.3519455916</v>
      </c>
      <c r="H142">
        <f>deszcz4[[#This Row],[Dolanie]]</f>
        <v>1417109.3519455916</v>
      </c>
      <c r="I142">
        <f>WEEKDAY(deszcz4[[#This Row],[data]],2)</f>
        <v>4</v>
      </c>
      <c r="J142" s="2">
        <f>deszcz4[[#This Row],[Dolanie]]-deszcz4[[#This Row],[Stan po pogodzie]]</f>
        <v>0</v>
      </c>
    </row>
    <row r="143" spans="1:10" x14ac:dyDescent="0.45">
      <c r="A143" s="1">
        <v>41901</v>
      </c>
      <c r="B143">
        <v>0</v>
      </c>
      <c r="C143">
        <f t="shared" si="2"/>
        <v>1417109.3519455916</v>
      </c>
      <c r="D143">
        <f>IF(deszcz4[[#This Row],[opady ]] = 0, $M$5, 0)</f>
        <v>100000</v>
      </c>
      <c r="E143">
        <f>deszcz4[[#This Row],[Stan zbiornika przed]]-deszcz4[[#This Row],[Podlanie]]</f>
        <v>1317109.3519455916</v>
      </c>
      <c r="F143">
        <f>MIN(IF(deszcz4[[#This Row],[opady ]] = 0, deszcz4[[#This Row],[Stan zbiornika po podlaniu]]*0.99, deszcz4[[#This Row],[Stan zbiornika po podlaniu]]*1.03), $L$2)</f>
        <v>1303938.2584261356</v>
      </c>
      <c r="G143">
        <f>IF(deszcz4[[#This Row],[Dzień]] = 6, MIN(deszcz4[[#This Row],[Stan po pogodzie]]+$M$2, $L$2), deszcz4[[#This Row],[Stan po pogodzie]])</f>
        <v>1303938.2584261356</v>
      </c>
      <c r="H143">
        <f>deszcz4[[#This Row],[Dolanie]]</f>
        <v>1303938.2584261356</v>
      </c>
      <c r="I143">
        <f>WEEKDAY(deszcz4[[#This Row],[data]],2)</f>
        <v>5</v>
      </c>
      <c r="J143" s="2">
        <f>deszcz4[[#This Row],[Dolanie]]-deszcz4[[#This Row],[Stan po pogodzie]]</f>
        <v>0</v>
      </c>
    </row>
    <row r="144" spans="1:10" x14ac:dyDescent="0.45">
      <c r="A144" s="1">
        <v>41902</v>
      </c>
      <c r="B144">
        <v>0</v>
      </c>
      <c r="C144">
        <f t="shared" si="2"/>
        <v>1303938.2584261356</v>
      </c>
      <c r="D144">
        <f>IF(deszcz4[[#This Row],[opady ]] = 0, $M$5, 0)</f>
        <v>100000</v>
      </c>
      <c r="E144">
        <f>deszcz4[[#This Row],[Stan zbiornika przed]]-deszcz4[[#This Row],[Podlanie]]</f>
        <v>1203938.2584261356</v>
      </c>
      <c r="F144">
        <f>MIN(IF(deszcz4[[#This Row],[opady ]] = 0, deszcz4[[#This Row],[Stan zbiornika po podlaniu]]*0.99, deszcz4[[#This Row],[Stan zbiornika po podlaniu]]*1.03), $L$2)</f>
        <v>1191898.8758418742</v>
      </c>
      <c r="G144">
        <f>IF(deszcz4[[#This Row],[Dzień]] = 6, MIN(deszcz4[[#This Row],[Stan po pogodzie]]+$M$2, $L$2), deszcz4[[#This Row],[Stan po pogodzie]])</f>
        <v>1691898.8758418742</v>
      </c>
      <c r="H144">
        <f>deszcz4[[#This Row],[Dolanie]]</f>
        <v>1691898.8758418742</v>
      </c>
      <c r="I144">
        <f>WEEKDAY(deszcz4[[#This Row],[data]],2)</f>
        <v>6</v>
      </c>
      <c r="J144" s="2">
        <f>deszcz4[[#This Row],[Dolanie]]-deszcz4[[#This Row],[Stan po pogodzie]]</f>
        <v>500000</v>
      </c>
    </row>
    <row r="145" spans="1:10" x14ac:dyDescent="0.45">
      <c r="A145" s="1">
        <v>41903</v>
      </c>
      <c r="B145">
        <v>0</v>
      </c>
      <c r="C145">
        <f t="shared" si="2"/>
        <v>1691898.8758418742</v>
      </c>
      <c r="D145">
        <f>IF(deszcz4[[#This Row],[opady ]] = 0, $M$5, 0)</f>
        <v>100000</v>
      </c>
      <c r="E145">
        <f>deszcz4[[#This Row],[Stan zbiornika przed]]-deszcz4[[#This Row],[Podlanie]]</f>
        <v>1591898.8758418742</v>
      </c>
      <c r="F145">
        <f>MIN(IF(deszcz4[[#This Row],[opady ]] = 0, deszcz4[[#This Row],[Stan zbiornika po podlaniu]]*0.99, deszcz4[[#This Row],[Stan zbiornika po podlaniu]]*1.03), $L$2)</f>
        <v>1575979.8870834555</v>
      </c>
      <c r="G145">
        <f>IF(deszcz4[[#This Row],[Dzień]] = 6, MIN(deszcz4[[#This Row],[Stan po pogodzie]]+$M$2, $L$2), deszcz4[[#This Row],[Stan po pogodzie]])</f>
        <v>1575979.8870834555</v>
      </c>
      <c r="H145">
        <f>deszcz4[[#This Row],[Dolanie]]</f>
        <v>1575979.8870834555</v>
      </c>
      <c r="I145">
        <f>WEEKDAY(deszcz4[[#This Row],[data]],2)</f>
        <v>7</v>
      </c>
      <c r="J145" s="2">
        <f>deszcz4[[#This Row],[Dolanie]]-deszcz4[[#This Row],[Stan po pogodzie]]</f>
        <v>0</v>
      </c>
    </row>
    <row r="146" spans="1:10" x14ac:dyDescent="0.45">
      <c r="A146" s="1">
        <v>41904</v>
      </c>
      <c r="B146">
        <v>0</v>
      </c>
      <c r="C146">
        <f t="shared" si="2"/>
        <v>1575979.8870834555</v>
      </c>
      <c r="D146">
        <f>IF(deszcz4[[#This Row],[opady ]] = 0, $M$5, 0)</f>
        <v>100000</v>
      </c>
      <c r="E146">
        <f>deszcz4[[#This Row],[Stan zbiornika przed]]-deszcz4[[#This Row],[Podlanie]]</f>
        <v>1475979.8870834555</v>
      </c>
      <c r="F146">
        <f>MIN(IF(deszcz4[[#This Row],[opady ]] = 0, deszcz4[[#This Row],[Stan zbiornika po podlaniu]]*0.99, deszcz4[[#This Row],[Stan zbiornika po podlaniu]]*1.03), $L$2)</f>
        <v>1461220.0882126209</v>
      </c>
      <c r="G146">
        <f>IF(deszcz4[[#This Row],[Dzień]] = 6, MIN(deszcz4[[#This Row],[Stan po pogodzie]]+$M$2, $L$2), deszcz4[[#This Row],[Stan po pogodzie]])</f>
        <v>1461220.0882126209</v>
      </c>
      <c r="H146">
        <f>deszcz4[[#This Row],[Dolanie]]</f>
        <v>1461220.0882126209</v>
      </c>
      <c r="I146">
        <f>WEEKDAY(deszcz4[[#This Row],[data]],2)</f>
        <v>1</v>
      </c>
      <c r="J146" s="2">
        <f>deszcz4[[#This Row],[Dolanie]]-deszcz4[[#This Row],[Stan po pogodzie]]</f>
        <v>0</v>
      </c>
    </row>
    <row r="147" spans="1:10" x14ac:dyDescent="0.45">
      <c r="A147" s="1">
        <v>41905</v>
      </c>
      <c r="B147">
        <v>1</v>
      </c>
      <c r="C147">
        <f t="shared" si="2"/>
        <v>1461220.0882126209</v>
      </c>
      <c r="D147">
        <f>IF(deszcz4[[#This Row],[opady ]] = 0, $M$5, 0)</f>
        <v>0</v>
      </c>
      <c r="E147">
        <f>deszcz4[[#This Row],[Stan zbiornika przed]]-deszcz4[[#This Row],[Podlanie]]</f>
        <v>1461220.0882126209</v>
      </c>
      <c r="F147">
        <f>MIN(IF(deszcz4[[#This Row],[opady ]] = 0, deszcz4[[#This Row],[Stan zbiornika po podlaniu]]*0.99, deszcz4[[#This Row],[Stan zbiornika po podlaniu]]*1.03), $L$2)</f>
        <v>1505056.6908589995</v>
      </c>
      <c r="G147">
        <f>IF(deszcz4[[#This Row],[Dzień]] = 6, MIN(deszcz4[[#This Row],[Stan po pogodzie]]+$M$2, $L$2), deszcz4[[#This Row],[Stan po pogodzie]])</f>
        <v>1505056.6908589995</v>
      </c>
      <c r="H147">
        <f>deszcz4[[#This Row],[Dolanie]]</f>
        <v>1505056.6908589995</v>
      </c>
      <c r="I147">
        <f>WEEKDAY(deszcz4[[#This Row],[data]],2)</f>
        <v>2</v>
      </c>
      <c r="J147" s="2">
        <f>deszcz4[[#This Row],[Dolanie]]-deszcz4[[#This Row],[Stan po pogodzie]]</f>
        <v>0</v>
      </c>
    </row>
    <row r="148" spans="1:10" x14ac:dyDescent="0.45">
      <c r="A148" s="1">
        <v>41906</v>
      </c>
      <c r="B148">
        <v>0</v>
      </c>
      <c r="C148">
        <f t="shared" si="2"/>
        <v>1505056.6908589995</v>
      </c>
      <c r="D148">
        <f>IF(deszcz4[[#This Row],[opady ]] = 0, $M$5, 0)</f>
        <v>100000</v>
      </c>
      <c r="E148">
        <f>deszcz4[[#This Row],[Stan zbiornika przed]]-deszcz4[[#This Row],[Podlanie]]</f>
        <v>1405056.6908589995</v>
      </c>
      <c r="F148">
        <f>MIN(IF(deszcz4[[#This Row],[opady ]] = 0, deszcz4[[#This Row],[Stan zbiornika po podlaniu]]*0.99, deszcz4[[#This Row],[Stan zbiornika po podlaniu]]*1.03), $L$2)</f>
        <v>1391006.1239504095</v>
      </c>
      <c r="G148">
        <f>IF(deszcz4[[#This Row],[Dzień]] = 6, MIN(deszcz4[[#This Row],[Stan po pogodzie]]+$M$2, $L$2), deszcz4[[#This Row],[Stan po pogodzie]])</f>
        <v>1391006.1239504095</v>
      </c>
      <c r="H148">
        <f>deszcz4[[#This Row],[Dolanie]]</f>
        <v>1391006.1239504095</v>
      </c>
      <c r="I148">
        <f>WEEKDAY(deszcz4[[#This Row],[data]],2)</f>
        <v>3</v>
      </c>
      <c r="J148" s="2">
        <f>deszcz4[[#This Row],[Dolanie]]-deszcz4[[#This Row],[Stan po pogodzie]]</f>
        <v>0</v>
      </c>
    </row>
    <row r="149" spans="1:10" x14ac:dyDescent="0.45">
      <c r="A149" s="1">
        <v>41907</v>
      </c>
      <c r="B149">
        <v>1</v>
      </c>
      <c r="C149">
        <f t="shared" si="2"/>
        <v>1391006.1239504095</v>
      </c>
      <c r="D149">
        <f>IF(deszcz4[[#This Row],[opady ]] = 0, $M$5, 0)</f>
        <v>0</v>
      </c>
      <c r="E149">
        <f>deszcz4[[#This Row],[Stan zbiornika przed]]-deszcz4[[#This Row],[Podlanie]]</f>
        <v>1391006.1239504095</v>
      </c>
      <c r="F149">
        <f>MIN(IF(deszcz4[[#This Row],[opady ]] = 0, deszcz4[[#This Row],[Stan zbiornika po podlaniu]]*0.99, deszcz4[[#This Row],[Stan zbiornika po podlaniu]]*1.03), $L$2)</f>
        <v>1432736.3076689218</v>
      </c>
      <c r="G149">
        <f>IF(deszcz4[[#This Row],[Dzień]] = 6, MIN(deszcz4[[#This Row],[Stan po pogodzie]]+$M$2, $L$2), deszcz4[[#This Row],[Stan po pogodzie]])</f>
        <v>1432736.3076689218</v>
      </c>
      <c r="H149">
        <f>deszcz4[[#This Row],[Dolanie]]</f>
        <v>1432736.3076689218</v>
      </c>
      <c r="I149">
        <f>WEEKDAY(deszcz4[[#This Row],[data]],2)</f>
        <v>4</v>
      </c>
      <c r="J149" s="2">
        <f>deszcz4[[#This Row],[Dolanie]]-deszcz4[[#This Row],[Stan po pogodzie]]</f>
        <v>0</v>
      </c>
    </row>
    <row r="150" spans="1:10" x14ac:dyDescent="0.45">
      <c r="A150" s="1">
        <v>41908</v>
      </c>
      <c r="B150">
        <v>0</v>
      </c>
      <c r="C150">
        <f t="shared" si="2"/>
        <v>1432736.3076689218</v>
      </c>
      <c r="D150">
        <f>IF(deszcz4[[#This Row],[opady ]] = 0, $M$5, 0)</f>
        <v>100000</v>
      </c>
      <c r="E150">
        <f>deszcz4[[#This Row],[Stan zbiornika przed]]-deszcz4[[#This Row],[Podlanie]]</f>
        <v>1332736.3076689218</v>
      </c>
      <c r="F150">
        <f>MIN(IF(deszcz4[[#This Row],[opady ]] = 0, deszcz4[[#This Row],[Stan zbiornika po podlaniu]]*0.99, deszcz4[[#This Row],[Stan zbiornika po podlaniu]]*1.03), $L$2)</f>
        <v>1319408.9445922326</v>
      </c>
      <c r="G150">
        <f>IF(deszcz4[[#This Row],[Dzień]] = 6, MIN(deszcz4[[#This Row],[Stan po pogodzie]]+$M$2, $L$2), deszcz4[[#This Row],[Stan po pogodzie]])</f>
        <v>1319408.9445922326</v>
      </c>
      <c r="H150">
        <f>deszcz4[[#This Row],[Dolanie]]</f>
        <v>1319408.9445922326</v>
      </c>
      <c r="I150">
        <f>WEEKDAY(deszcz4[[#This Row],[data]],2)</f>
        <v>5</v>
      </c>
      <c r="J150" s="2">
        <f>deszcz4[[#This Row],[Dolanie]]-deszcz4[[#This Row],[Stan po pogodzie]]</f>
        <v>0</v>
      </c>
    </row>
    <row r="151" spans="1:10" x14ac:dyDescent="0.45">
      <c r="A151" s="1">
        <v>41909</v>
      </c>
      <c r="B151">
        <v>0</v>
      </c>
      <c r="C151">
        <f t="shared" si="2"/>
        <v>1319408.9445922326</v>
      </c>
      <c r="D151">
        <f>IF(deszcz4[[#This Row],[opady ]] = 0, $M$5, 0)</f>
        <v>100000</v>
      </c>
      <c r="E151">
        <f>deszcz4[[#This Row],[Stan zbiornika przed]]-deszcz4[[#This Row],[Podlanie]]</f>
        <v>1219408.9445922326</v>
      </c>
      <c r="F151">
        <f>MIN(IF(deszcz4[[#This Row],[opady ]] = 0, deszcz4[[#This Row],[Stan zbiornika po podlaniu]]*0.99, deszcz4[[#This Row],[Stan zbiornika po podlaniu]]*1.03), $L$2)</f>
        <v>1207214.8551463103</v>
      </c>
      <c r="G151">
        <f>IF(deszcz4[[#This Row],[Dzień]] = 6, MIN(deszcz4[[#This Row],[Stan po pogodzie]]+$M$2, $L$2), deszcz4[[#This Row],[Stan po pogodzie]])</f>
        <v>1707214.8551463103</v>
      </c>
      <c r="H151">
        <f>deszcz4[[#This Row],[Dolanie]]</f>
        <v>1707214.8551463103</v>
      </c>
      <c r="I151">
        <f>WEEKDAY(deszcz4[[#This Row],[data]],2)</f>
        <v>6</v>
      </c>
      <c r="J151" s="2">
        <f>deszcz4[[#This Row],[Dolanie]]-deszcz4[[#This Row],[Stan po pogodzie]]</f>
        <v>500000</v>
      </c>
    </row>
    <row r="152" spans="1:10" x14ac:dyDescent="0.45">
      <c r="A152" s="1">
        <v>41910</v>
      </c>
      <c r="B152">
        <v>0</v>
      </c>
      <c r="C152">
        <f t="shared" si="2"/>
        <v>1707214.8551463103</v>
      </c>
      <c r="D152">
        <f>IF(deszcz4[[#This Row],[opady ]] = 0, $M$5, 0)</f>
        <v>100000</v>
      </c>
      <c r="E152">
        <f>deszcz4[[#This Row],[Stan zbiornika przed]]-deszcz4[[#This Row],[Podlanie]]</f>
        <v>1607214.8551463103</v>
      </c>
      <c r="F152">
        <f>MIN(IF(deszcz4[[#This Row],[opady ]] = 0, deszcz4[[#This Row],[Stan zbiornika po podlaniu]]*0.99, deszcz4[[#This Row],[Stan zbiornika po podlaniu]]*1.03), $L$2)</f>
        <v>1591142.7065948471</v>
      </c>
      <c r="G152">
        <f>IF(deszcz4[[#This Row],[Dzień]] = 6, MIN(deszcz4[[#This Row],[Stan po pogodzie]]+$M$2, $L$2), deszcz4[[#This Row],[Stan po pogodzie]])</f>
        <v>1591142.7065948471</v>
      </c>
      <c r="H152">
        <f>deszcz4[[#This Row],[Dolanie]]</f>
        <v>1591142.7065948471</v>
      </c>
      <c r="I152">
        <f>WEEKDAY(deszcz4[[#This Row],[data]],2)</f>
        <v>7</v>
      </c>
      <c r="J152" s="2">
        <f>deszcz4[[#This Row],[Dolanie]]-deszcz4[[#This Row],[Stan po pogodzie]]</f>
        <v>0</v>
      </c>
    </row>
    <row r="153" spans="1:10" x14ac:dyDescent="0.45">
      <c r="A153" s="1">
        <v>41911</v>
      </c>
      <c r="B153">
        <v>1</v>
      </c>
      <c r="C153">
        <f t="shared" si="2"/>
        <v>1591142.7065948471</v>
      </c>
      <c r="D153">
        <f>IF(deszcz4[[#This Row],[opady ]] = 0, $M$5, 0)</f>
        <v>0</v>
      </c>
      <c r="E153">
        <f>deszcz4[[#This Row],[Stan zbiornika przed]]-deszcz4[[#This Row],[Podlanie]]</f>
        <v>1591142.7065948471</v>
      </c>
      <c r="F153">
        <f>MIN(IF(deszcz4[[#This Row],[opady ]] = 0, deszcz4[[#This Row],[Stan zbiornika po podlaniu]]*0.99, deszcz4[[#This Row],[Stan zbiornika po podlaniu]]*1.03), $L$2)</f>
        <v>1638876.9877926926</v>
      </c>
      <c r="G153">
        <f>IF(deszcz4[[#This Row],[Dzień]] = 6, MIN(deszcz4[[#This Row],[Stan po pogodzie]]+$M$2, $L$2), deszcz4[[#This Row],[Stan po pogodzie]])</f>
        <v>1638876.9877926926</v>
      </c>
      <c r="H153">
        <f>deszcz4[[#This Row],[Dolanie]]</f>
        <v>1638876.9877926926</v>
      </c>
      <c r="I153">
        <f>WEEKDAY(deszcz4[[#This Row],[data]],2)</f>
        <v>1</v>
      </c>
      <c r="J153" s="2">
        <f>deszcz4[[#This Row],[Dolanie]]-deszcz4[[#This Row],[Stan po pogodzie]]</f>
        <v>0</v>
      </c>
    </row>
    <row r="154" spans="1:10" x14ac:dyDescent="0.45">
      <c r="A154" s="1">
        <v>41912</v>
      </c>
      <c r="B154">
        <v>1</v>
      </c>
      <c r="C154">
        <f t="shared" si="2"/>
        <v>1638876.9877926926</v>
      </c>
      <c r="D154">
        <f>IF(deszcz4[[#This Row],[opady ]] = 0, $M$5, 0)</f>
        <v>0</v>
      </c>
      <c r="E154">
        <f>deszcz4[[#This Row],[Stan zbiornika przed]]-deszcz4[[#This Row],[Podlanie]]</f>
        <v>1638876.9877926926</v>
      </c>
      <c r="F154">
        <f>MIN(IF(deszcz4[[#This Row],[opady ]] = 0, deszcz4[[#This Row],[Stan zbiornika po podlaniu]]*0.99, deszcz4[[#This Row],[Stan zbiornika po podlaniu]]*1.03), $L$2)</f>
        <v>1688043.2974264733</v>
      </c>
      <c r="G154">
        <f>IF(deszcz4[[#This Row],[Dzień]] = 6, MIN(deszcz4[[#This Row],[Stan po pogodzie]]+$M$2, $L$2), deszcz4[[#This Row],[Stan po pogodzie]])</f>
        <v>1688043.2974264733</v>
      </c>
      <c r="H154">
        <f>deszcz4[[#This Row],[Dolanie]]</f>
        <v>1688043.2974264733</v>
      </c>
      <c r="I154">
        <f>WEEKDAY(deszcz4[[#This Row],[data]],2)</f>
        <v>2</v>
      </c>
      <c r="J154" s="2">
        <f>deszcz4[[#This Row],[Dolanie]]-deszcz4[[#This Row],[Stan po pogodzie]]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F093B-472D-4296-81C6-0F32FDE98292}">
  <dimension ref="A1:M154"/>
  <sheetViews>
    <sheetView workbookViewId="0">
      <selection activeCell="C2" sqref="C2"/>
    </sheetView>
  </sheetViews>
  <sheetFormatPr defaultRowHeight="14.25" x14ac:dyDescent="0.45"/>
  <cols>
    <col min="1" max="1" width="9.9296875" bestFit="1" customWidth="1"/>
    <col min="2" max="2" width="8.06640625" bestFit="1" customWidth="1"/>
    <col min="3" max="3" width="23.46484375" customWidth="1"/>
    <col min="5" max="5" width="20.265625" customWidth="1"/>
    <col min="8" max="8" width="21.265625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  <c r="G1" t="s">
        <v>7</v>
      </c>
      <c r="H1" t="s">
        <v>6</v>
      </c>
      <c r="I1" t="s">
        <v>8</v>
      </c>
      <c r="L1" t="s">
        <v>10</v>
      </c>
      <c r="M1" t="s">
        <v>11</v>
      </c>
    </row>
    <row r="2" spans="1:13" hidden="1" x14ac:dyDescent="0.45">
      <c r="A2" s="1">
        <v>41760</v>
      </c>
      <c r="B2">
        <v>0</v>
      </c>
      <c r="C2">
        <v>2500000</v>
      </c>
      <c r="D2">
        <f>IF(deszcz5[[#This Row],[opady ]] = 0, $M$5, 0)</f>
        <v>100000</v>
      </c>
      <c r="E2">
        <f>deszcz5[[#This Row],[Stan zbiornika przed]]-deszcz5[[#This Row],[Podlanie]]</f>
        <v>2400000</v>
      </c>
      <c r="F2">
        <f>MIN(IF(deszcz5[[#This Row],[opady ]] = 0, deszcz5[[#This Row],[Stan zbiornika po podlaniu]]*0.99, deszcz5[[#This Row],[Stan zbiornika po podlaniu]]*1.03), $L$2)</f>
        <v>2376000</v>
      </c>
      <c r="G2">
        <f>IF(deszcz5[[#This Row],[Dzień]] = 6, MIN(deszcz5[[#This Row],[Stan po pogodzie]]+$M$2, $L$2), deszcz5[[#This Row],[Stan po pogodzie]])</f>
        <v>2376000</v>
      </c>
      <c r="H2">
        <f>deszcz5[[#This Row],[Dolanie]]</f>
        <v>2376000</v>
      </c>
      <c r="I2">
        <f>WEEKDAY(deszcz5[[#This Row],[data]],2)</f>
        <v>4</v>
      </c>
      <c r="L2">
        <v>2500000</v>
      </c>
      <c r="M2">
        <v>500000</v>
      </c>
    </row>
    <row r="3" spans="1:13" hidden="1" x14ac:dyDescent="0.45">
      <c r="A3" s="1">
        <v>41761</v>
      </c>
      <c r="B3">
        <v>1</v>
      </c>
      <c r="C3">
        <f t="shared" ref="C3:C66" si="0">H2</f>
        <v>2376000</v>
      </c>
      <c r="D3">
        <f>IF(deszcz5[[#This Row],[opady ]] = 0, $M$5, 0)</f>
        <v>0</v>
      </c>
      <c r="E3">
        <f>deszcz5[[#This Row],[Stan zbiornika przed]]-deszcz5[[#This Row],[Podlanie]]</f>
        <v>2376000</v>
      </c>
      <c r="F3">
        <f>MIN(IF(deszcz5[[#This Row],[opady ]] = 0, deszcz5[[#This Row],[Stan zbiornika po podlaniu]]*0.99, deszcz5[[#This Row],[Stan zbiornika po podlaniu]]*1.03), $L$2)</f>
        <v>2447280</v>
      </c>
      <c r="G3">
        <f>IF(deszcz5[[#This Row],[Dzień]] = 6, MIN(deszcz5[[#This Row],[Stan po pogodzie]]+$M$2, $L$2), deszcz5[[#This Row],[Stan po pogodzie]])</f>
        <v>2447280</v>
      </c>
      <c r="H3">
        <f>deszcz5[[#This Row],[Dolanie]]</f>
        <v>2447280</v>
      </c>
      <c r="I3">
        <f>WEEKDAY(deszcz5[[#This Row],[data]],2)</f>
        <v>5</v>
      </c>
    </row>
    <row r="4" spans="1:13" hidden="1" x14ac:dyDescent="0.45">
      <c r="A4" s="1">
        <v>41762</v>
      </c>
      <c r="B4">
        <v>0</v>
      </c>
      <c r="C4">
        <f t="shared" si="0"/>
        <v>2447280</v>
      </c>
      <c r="D4">
        <f>IF(deszcz5[[#This Row],[opady ]] = 0, $M$5, 0)</f>
        <v>100000</v>
      </c>
      <c r="E4">
        <f>deszcz5[[#This Row],[Stan zbiornika przed]]-deszcz5[[#This Row],[Podlanie]]</f>
        <v>2347280</v>
      </c>
      <c r="F4">
        <f>MIN(IF(deszcz5[[#This Row],[opady ]] = 0, deszcz5[[#This Row],[Stan zbiornika po podlaniu]]*0.99, deszcz5[[#This Row],[Stan zbiornika po podlaniu]]*1.03), $L$2)</f>
        <v>2323807.2000000002</v>
      </c>
      <c r="G4">
        <f>IF(deszcz5[[#This Row],[Dzień]] = 6, MIN(deszcz5[[#This Row],[Stan po pogodzie]]+$M$2, $L$2), deszcz5[[#This Row],[Stan po pogodzie]])</f>
        <v>2500000</v>
      </c>
      <c r="H4">
        <f>deszcz5[[#This Row],[Dolanie]]</f>
        <v>2500000</v>
      </c>
      <c r="I4">
        <f>WEEKDAY(deszcz5[[#This Row],[data]],2)</f>
        <v>6</v>
      </c>
      <c r="K4" t="s">
        <v>14</v>
      </c>
      <c r="L4" t="s">
        <v>12</v>
      </c>
      <c r="M4" t="s">
        <v>13</v>
      </c>
    </row>
    <row r="5" spans="1:13" hidden="1" x14ac:dyDescent="0.45">
      <c r="A5" s="1">
        <v>41763</v>
      </c>
      <c r="B5">
        <v>0</v>
      </c>
      <c r="C5">
        <f t="shared" si="0"/>
        <v>2500000</v>
      </c>
      <c r="D5">
        <f>IF(deszcz5[[#This Row],[opady ]] = 0, $M$5, 0)</f>
        <v>100000</v>
      </c>
      <c r="E5">
        <f>deszcz5[[#This Row],[Stan zbiornika przed]]-deszcz5[[#This Row],[Podlanie]]</f>
        <v>2400000</v>
      </c>
      <c r="F5">
        <f>MIN(IF(deszcz5[[#This Row],[opady ]] = 0, deszcz5[[#This Row],[Stan zbiornika po podlaniu]]*0.99, deszcz5[[#This Row],[Stan zbiornika po podlaniu]]*1.03), $L$2)</f>
        <v>2376000</v>
      </c>
      <c r="G5">
        <f>IF(deszcz5[[#This Row],[Dzień]] = 6, MIN(deszcz5[[#This Row],[Stan po pogodzie]]+$M$2, $L$2), deszcz5[[#This Row],[Stan po pogodzie]])</f>
        <v>2376000</v>
      </c>
      <c r="H5">
        <f>deszcz5[[#This Row],[Dolanie]]</f>
        <v>2376000</v>
      </c>
      <c r="I5">
        <f>WEEKDAY(deszcz5[[#This Row],[data]],2)</f>
        <v>7</v>
      </c>
      <c r="K5">
        <v>500</v>
      </c>
      <c r="L5">
        <v>100</v>
      </c>
      <c r="M5">
        <f>K5*L5*2</f>
        <v>100000</v>
      </c>
    </row>
    <row r="6" spans="1:13" hidden="1" x14ac:dyDescent="0.45">
      <c r="A6" s="1">
        <v>41764</v>
      </c>
      <c r="B6">
        <v>0</v>
      </c>
      <c r="C6">
        <f t="shared" si="0"/>
        <v>2376000</v>
      </c>
      <c r="D6">
        <f>IF(deszcz5[[#This Row],[opady ]] = 0, $M$5, 0)</f>
        <v>100000</v>
      </c>
      <c r="E6">
        <f>deszcz5[[#This Row],[Stan zbiornika przed]]-deszcz5[[#This Row],[Podlanie]]</f>
        <v>2276000</v>
      </c>
      <c r="F6">
        <f>MIN(IF(deszcz5[[#This Row],[opady ]] = 0, deszcz5[[#This Row],[Stan zbiornika po podlaniu]]*0.99, deszcz5[[#This Row],[Stan zbiornika po podlaniu]]*1.03), $L$2)</f>
        <v>2253240</v>
      </c>
      <c r="G6">
        <f>IF(deszcz5[[#This Row],[Dzień]] = 6, MIN(deszcz5[[#This Row],[Stan po pogodzie]]+$M$2, $L$2), deszcz5[[#This Row],[Stan po pogodzie]])</f>
        <v>2253240</v>
      </c>
      <c r="H6">
        <f>deszcz5[[#This Row],[Dolanie]]</f>
        <v>2253240</v>
      </c>
      <c r="I6">
        <f>WEEKDAY(deszcz5[[#This Row],[data]],2)</f>
        <v>1</v>
      </c>
    </row>
    <row r="7" spans="1:13" hidden="1" x14ac:dyDescent="0.45">
      <c r="A7" s="1">
        <v>41765</v>
      </c>
      <c r="B7">
        <v>1</v>
      </c>
      <c r="C7">
        <f t="shared" si="0"/>
        <v>2253240</v>
      </c>
      <c r="D7">
        <f>IF(deszcz5[[#This Row],[opady ]] = 0, $M$5, 0)</f>
        <v>0</v>
      </c>
      <c r="E7">
        <f>deszcz5[[#This Row],[Stan zbiornika przed]]-deszcz5[[#This Row],[Podlanie]]</f>
        <v>2253240</v>
      </c>
      <c r="F7">
        <f>MIN(IF(deszcz5[[#This Row],[opady ]] = 0, deszcz5[[#This Row],[Stan zbiornika po podlaniu]]*0.99, deszcz5[[#This Row],[Stan zbiornika po podlaniu]]*1.03), $L$2)</f>
        <v>2320837.2000000002</v>
      </c>
      <c r="G7">
        <f>IF(deszcz5[[#This Row],[Dzień]] = 6, MIN(deszcz5[[#This Row],[Stan po pogodzie]]+$M$2, $L$2), deszcz5[[#This Row],[Stan po pogodzie]])</f>
        <v>2320837.2000000002</v>
      </c>
      <c r="H7">
        <f>deszcz5[[#This Row],[Dolanie]]</f>
        <v>2320837.2000000002</v>
      </c>
      <c r="I7">
        <f>WEEKDAY(deszcz5[[#This Row],[data]],2)</f>
        <v>2</v>
      </c>
    </row>
    <row r="8" spans="1:13" hidden="1" x14ac:dyDescent="0.45">
      <c r="A8" s="1">
        <v>41766</v>
      </c>
      <c r="B8">
        <v>1</v>
      </c>
      <c r="C8">
        <f t="shared" si="0"/>
        <v>2320837.2000000002</v>
      </c>
      <c r="D8">
        <f>IF(deszcz5[[#This Row],[opady ]] = 0, $M$5, 0)</f>
        <v>0</v>
      </c>
      <c r="E8">
        <f>deszcz5[[#This Row],[Stan zbiornika przed]]-deszcz5[[#This Row],[Podlanie]]</f>
        <v>2320837.2000000002</v>
      </c>
      <c r="F8">
        <f>MIN(IF(deszcz5[[#This Row],[opady ]] = 0, deszcz5[[#This Row],[Stan zbiornika po podlaniu]]*0.99, deszcz5[[#This Row],[Stan zbiornika po podlaniu]]*1.03), $L$2)</f>
        <v>2390462.3160000001</v>
      </c>
      <c r="G8">
        <f>IF(deszcz5[[#This Row],[Dzień]] = 6, MIN(deszcz5[[#This Row],[Stan po pogodzie]]+$M$2, $L$2), deszcz5[[#This Row],[Stan po pogodzie]])</f>
        <v>2390462.3160000001</v>
      </c>
      <c r="H8">
        <f>deszcz5[[#This Row],[Dolanie]]</f>
        <v>2390462.3160000001</v>
      </c>
      <c r="I8">
        <f>WEEKDAY(deszcz5[[#This Row],[data]],2)</f>
        <v>3</v>
      </c>
    </row>
    <row r="9" spans="1:13" hidden="1" x14ac:dyDescent="0.45">
      <c r="A9" s="1">
        <v>41767</v>
      </c>
      <c r="B9">
        <v>1</v>
      </c>
      <c r="C9">
        <f t="shared" si="0"/>
        <v>2390462.3160000001</v>
      </c>
      <c r="D9">
        <f>IF(deszcz5[[#This Row],[opady ]] = 0, $M$5, 0)</f>
        <v>0</v>
      </c>
      <c r="E9">
        <f>deszcz5[[#This Row],[Stan zbiornika przed]]-deszcz5[[#This Row],[Podlanie]]</f>
        <v>2390462.3160000001</v>
      </c>
      <c r="F9">
        <f>MIN(IF(deszcz5[[#This Row],[opady ]] = 0, deszcz5[[#This Row],[Stan zbiornika po podlaniu]]*0.99, deszcz5[[#This Row],[Stan zbiornika po podlaniu]]*1.03), $L$2)</f>
        <v>2462176.18548</v>
      </c>
      <c r="G9">
        <f>IF(deszcz5[[#This Row],[Dzień]] = 6, MIN(deszcz5[[#This Row],[Stan po pogodzie]]+$M$2, $L$2), deszcz5[[#This Row],[Stan po pogodzie]])</f>
        <v>2462176.18548</v>
      </c>
      <c r="H9">
        <f>deszcz5[[#This Row],[Dolanie]]</f>
        <v>2462176.18548</v>
      </c>
      <c r="I9">
        <f>WEEKDAY(deszcz5[[#This Row],[data]],2)</f>
        <v>4</v>
      </c>
    </row>
    <row r="10" spans="1:13" hidden="1" x14ac:dyDescent="0.45">
      <c r="A10" s="1">
        <v>41768</v>
      </c>
      <c r="B10">
        <v>1</v>
      </c>
      <c r="C10">
        <f t="shared" si="0"/>
        <v>2462176.18548</v>
      </c>
      <c r="D10">
        <f>IF(deszcz5[[#This Row],[opady ]] = 0, $M$5, 0)</f>
        <v>0</v>
      </c>
      <c r="E10">
        <f>deszcz5[[#This Row],[Stan zbiornika przed]]-deszcz5[[#This Row],[Podlanie]]</f>
        <v>2462176.18548</v>
      </c>
      <c r="F10">
        <f>MIN(IF(deszcz5[[#This Row],[opady ]] = 0, deszcz5[[#This Row],[Stan zbiornika po podlaniu]]*0.99, deszcz5[[#This Row],[Stan zbiornika po podlaniu]]*1.03), $L$2)</f>
        <v>2500000</v>
      </c>
      <c r="G10">
        <f>IF(deszcz5[[#This Row],[Dzień]] = 6, MIN(deszcz5[[#This Row],[Stan po pogodzie]]+$M$2, $L$2), deszcz5[[#This Row],[Stan po pogodzie]])</f>
        <v>2500000</v>
      </c>
      <c r="H10">
        <f>deszcz5[[#This Row],[Dolanie]]</f>
        <v>2500000</v>
      </c>
      <c r="I10">
        <f>WEEKDAY(deszcz5[[#This Row],[data]],2)</f>
        <v>5</v>
      </c>
    </row>
    <row r="11" spans="1:13" hidden="1" x14ac:dyDescent="0.45">
      <c r="A11" s="1">
        <v>41769</v>
      </c>
      <c r="B11">
        <v>1</v>
      </c>
      <c r="C11">
        <f t="shared" si="0"/>
        <v>2500000</v>
      </c>
      <c r="D11">
        <f>IF(deszcz5[[#This Row],[opady ]] = 0, $M$5, 0)</f>
        <v>0</v>
      </c>
      <c r="E11">
        <f>deszcz5[[#This Row],[Stan zbiornika przed]]-deszcz5[[#This Row],[Podlanie]]</f>
        <v>2500000</v>
      </c>
      <c r="F11">
        <f>MIN(IF(deszcz5[[#This Row],[opady ]] = 0, deszcz5[[#This Row],[Stan zbiornika po podlaniu]]*0.99, deszcz5[[#This Row],[Stan zbiornika po podlaniu]]*1.03), $L$2)</f>
        <v>2500000</v>
      </c>
      <c r="G11">
        <f>IF(deszcz5[[#This Row],[Dzień]] = 6, MIN(deszcz5[[#This Row],[Stan po pogodzie]]+$M$2, $L$2), deszcz5[[#This Row],[Stan po pogodzie]])</f>
        <v>2500000</v>
      </c>
      <c r="H11">
        <f>deszcz5[[#This Row],[Dolanie]]</f>
        <v>2500000</v>
      </c>
      <c r="I11">
        <f>WEEKDAY(deszcz5[[#This Row],[data]],2)</f>
        <v>6</v>
      </c>
    </row>
    <row r="12" spans="1:13" hidden="1" x14ac:dyDescent="0.45">
      <c r="A12" s="1">
        <v>41770</v>
      </c>
      <c r="B12">
        <v>1</v>
      </c>
      <c r="C12">
        <f t="shared" si="0"/>
        <v>2500000</v>
      </c>
      <c r="D12">
        <f>IF(deszcz5[[#This Row],[opady ]] = 0, $M$5, 0)</f>
        <v>0</v>
      </c>
      <c r="E12">
        <f>deszcz5[[#This Row],[Stan zbiornika przed]]-deszcz5[[#This Row],[Podlanie]]</f>
        <v>2500000</v>
      </c>
      <c r="F12">
        <f>MIN(IF(deszcz5[[#This Row],[opady ]] = 0, deszcz5[[#This Row],[Stan zbiornika po podlaniu]]*0.99, deszcz5[[#This Row],[Stan zbiornika po podlaniu]]*1.03), $L$2)</f>
        <v>2500000</v>
      </c>
      <c r="G12">
        <f>IF(deszcz5[[#This Row],[Dzień]] = 6, MIN(deszcz5[[#This Row],[Stan po pogodzie]]+$M$2, $L$2), deszcz5[[#This Row],[Stan po pogodzie]])</f>
        <v>2500000</v>
      </c>
      <c r="H12">
        <f>deszcz5[[#This Row],[Dolanie]]</f>
        <v>2500000</v>
      </c>
      <c r="I12">
        <f>WEEKDAY(deszcz5[[#This Row],[data]],2)</f>
        <v>7</v>
      </c>
    </row>
    <row r="13" spans="1:13" hidden="1" x14ac:dyDescent="0.45">
      <c r="A13" s="1">
        <v>41771</v>
      </c>
      <c r="B13">
        <v>1</v>
      </c>
      <c r="C13">
        <f t="shared" si="0"/>
        <v>2500000</v>
      </c>
      <c r="D13">
        <f>IF(deszcz5[[#This Row],[opady ]] = 0, $M$5, 0)</f>
        <v>0</v>
      </c>
      <c r="E13">
        <f>deszcz5[[#This Row],[Stan zbiornika przed]]-deszcz5[[#This Row],[Podlanie]]</f>
        <v>2500000</v>
      </c>
      <c r="F13">
        <f>MIN(IF(deszcz5[[#This Row],[opady ]] = 0, deszcz5[[#This Row],[Stan zbiornika po podlaniu]]*0.99, deszcz5[[#This Row],[Stan zbiornika po podlaniu]]*1.03), $L$2)</f>
        <v>2500000</v>
      </c>
      <c r="G13">
        <f>IF(deszcz5[[#This Row],[Dzień]] = 6, MIN(deszcz5[[#This Row],[Stan po pogodzie]]+$M$2, $L$2), deszcz5[[#This Row],[Stan po pogodzie]])</f>
        <v>2500000</v>
      </c>
      <c r="H13">
        <f>deszcz5[[#This Row],[Dolanie]]</f>
        <v>2500000</v>
      </c>
      <c r="I13">
        <f>WEEKDAY(deszcz5[[#This Row],[data]],2)</f>
        <v>1</v>
      </c>
    </row>
    <row r="14" spans="1:13" hidden="1" x14ac:dyDescent="0.45">
      <c r="A14" s="1">
        <v>41772</v>
      </c>
      <c r="B14">
        <v>1</v>
      </c>
      <c r="C14">
        <f t="shared" si="0"/>
        <v>2500000</v>
      </c>
      <c r="D14">
        <f>IF(deszcz5[[#This Row],[opady ]] = 0, $M$5, 0)</f>
        <v>0</v>
      </c>
      <c r="E14">
        <f>deszcz5[[#This Row],[Stan zbiornika przed]]-deszcz5[[#This Row],[Podlanie]]</f>
        <v>2500000</v>
      </c>
      <c r="F14">
        <f>MIN(IF(deszcz5[[#This Row],[opady ]] = 0, deszcz5[[#This Row],[Stan zbiornika po podlaniu]]*0.99, deszcz5[[#This Row],[Stan zbiornika po podlaniu]]*1.03), $L$2)</f>
        <v>2500000</v>
      </c>
      <c r="G14">
        <f>IF(deszcz5[[#This Row],[Dzień]] = 6, MIN(deszcz5[[#This Row],[Stan po pogodzie]]+$M$2, $L$2), deszcz5[[#This Row],[Stan po pogodzie]])</f>
        <v>2500000</v>
      </c>
      <c r="H14">
        <f>deszcz5[[#This Row],[Dolanie]]</f>
        <v>2500000</v>
      </c>
      <c r="I14">
        <f>WEEKDAY(deszcz5[[#This Row],[data]],2)</f>
        <v>2</v>
      </c>
    </row>
    <row r="15" spans="1:13" hidden="1" x14ac:dyDescent="0.45">
      <c r="A15" s="1">
        <v>41773</v>
      </c>
      <c r="B15">
        <v>0</v>
      </c>
      <c r="C15">
        <f t="shared" si="0"/>
        <v>2500000</v>
      </c>
      <c r="D15">
        <f>IF(deszcz5[[#This Row],[opady ]] = 0, $M$5, 0)</f>
        <v>100000</v>
      </c>
      <c r="E15">
        <f>deszcz5[[#This Row],[Stan zbiornika przed]]-deszcz5[[#This Row],[Podlanie]]</f>
        <v>2400000</v>
      </c>
      <c r="F15">
        <f>MIN(IF(deszcz5[[#This Row],[opady ]] = 0, deszcz5[[#This Row],[Stan zbiornika po podlaniu]]*0.99, deszcz5[[#This Row],[Stan zbiornika po podlaniu]]*1.03), $L$2)</f>
        <v>2376000</v>
      </c>
      <c r="G15">
        <f>IF(deszcz5[[#This Row],[Dzień]] = 6, MIN(deszcz5[[#This Row],[Stan po pogodzie]]+$M$2, $L$2), deszcz5[[#This Row],[Stan po pogodzie]])</f>
        <v>2376000</v>
      </c>
      <c r="H15">
        <f>deszcz5[[#This Row],[Dolanie]]</f>
        <v>2376000</v>
      </c>
      <c r="I15">
        <f>WEEKDAY(deszcz5[[#This Row],[data]],2)</f>
        <v>3</v>
      </c>
    </row>
    <row r="16" spans="1:13" hidden="1" x14ac:dyDescent="0.45">
      <c r="A16" s="1">
        <v>41774</v>
      </c>
      <c r="B16">
        <v>0</v>
      </c>
      <c r="C16">
        <f t="shared" si="0"/>
        <v>2376000</v>
      </c>
      <c r="D16">
        <f>IF(deszcz5[[#This Row],[opady ]] = 0, $M$5, 0)</f>
        <v>100000</v>
      </c>
      <c r="E16">
        <f>deszcz5[[#This Row],[Stan zbiornika przed]]-deszcz5[[#This Row],[Podlanie]]</f>
        <v>2276000</v>
      </c>
      <c r="F16">
        <f>MIN(IF(deszcz5[[#This Row],[opady ]] = 0, deszcz5[[#This Row],[Stan zbiornika po podlaniu]]*0.99, deszcz5[[#This Row],[Stan zbiornika po podlaniu]]*1.03), $L$2)</f>
        <v>2253240</v>
      </c>
      <c r="G16">
        <f>IF(deszcz5[[#This Row],[Dzień]] = 6, MIN(deszcz5[[#This Row],[Stan po pogodzie]]+$M$2, $L$2), deszcz5[[#This Row],[Stan po pogodzie]])</f>
        <v>2253240</v>
      </c>
      <c r="H16">
        <f>deszcz5[[#This Row],[Dolanie]]</f>
        <v>2253240</v>
      </c>
      <c r="I16">
        <f>WEEKDAY(deszcz5[[#This Row],[data]],2)</f>
        <v>4</v>
      </c>
    </row>
    <row r="17" spans="1:9" hidden="1" x14ac:dyDescent="0.45">
      <c r="A17" s="1">
        <v>41775</v>
      </c>
      <c r="B17">
        <v>1</v>
      </c>
      <c r="C17">
        <f t="shared" si="0"/>
        <v>2253240</v>
      </c>
      <c r="D17">
        <f>IF(deszcz5[[#This Row],[opady ]] = 0, $M$5, 0)</f>
        <v>0</v>
      </c>
      <c r="E17">
        <f>deszcz5[[#This Row],[Stan zbiornika przed]]-deszcz5[[#This Row],[Podlanie]]</f>
        <v>2253240</v>
      </c>
      <c r="F17">
        <f>MIN(IF(deszcz5[[#This Row],[opady ]] = 0, deszcz5[[#This Row],[Stan zbiornika po podlaniu]]*0.99, deszcz5[[#This Row],[Stan zbiornika po podlaniu]]*1.03), $L$2)</f>
        <v>2320837.2000000002</v>
      </c>
      <c r="G17">
        <f>IF(deszcz5[[#This Row],[Dzień]] = 6, MIN(deszcz5[[#This Row],[Stan po pogodzie]]+$M$2, $L$2), deszcz5[[#This Row],[Stan po pogodzie]])</f>
        <v>2320837.2000000002</v>
      </c>
      <c r="H17">
        <f>deszcz5[[#This Row],[Dolanie]]</f>
        <v>2320837.2000000002</v>
      </c>
      <c r="I17">
        <f>WEEKDAY(deszcz5[[#This Row],[data]],2)</f>
        <v>5</v>
      </c>
    </row>
    <row r="18" spans="1:9" hidden="1" x14ac:dyDescent="0.45">
      <c r="A18" s="1">
        <v>41776</v>
      </c>
      <c r="B18">
        <v>1</v>
      </c>
      <c r="C18">
        <f t="shared" si="0"/>
        <v>2320837.2000000002</v>
      </c>
      <c r="D18">
        <f>IF(deszcz5[[#This Row],[opady ]] = 0, $M$5, 0)</f>
        <v>0</v>
      </c>
      <c r="E18">
        <f>deszcz5[[#This Row],[Stan zbiornika przed]]-deszcz5[[#This Row],[Podlanie]]</f>
        <v>2320837.2000000002</v>
      </c>
      <c r="F18">
        <f>MIN(IF(deszcz5[[#This Row],[opady ]] = 0, deszcz5[[#This Row],[Stan zbiornika po podlaniu]]*0.99, deszcz5[[#This Row],[Stan zbiornika po podlaniu]]*1.03), $L$2)</f>
        <v>2390462.3160000001</v>
      </c>
      <c r="G18">
        <f>IF(deszcz5[[#This Row],[Dzień]] = 6, MIN(deszcz5[[#This Row],[Stan po pogodzie]]+$M$2, $L$2), deszcz5[[#This Row],[Stan po pogodzie]])</f>
        <v>2500000</v>
      </c>
      <c r="H18">
        <f>deszcz5[[#This Row],[Dolanie]]</f>
        <v>2500000</v>
      </c>
      <c r="I18">
        <f>WEEKDAY(deszcz5[[#This Row],[data]],2)</f>
        <v>6</v>
      </c>
    </row>
    <row r="19" spans="1:9" hidden="1" x14ac:dyDescent="0.45">
      <c r="A19" s="1">
        <v>41777</v>
      </c>
      <c r="B19">
        <v>1</v>
      </c>
      <c r="C19">
        <f t="shared" si="0"/>
        <v>2500000</v>
      </c>
      <c r="D19">
        <f>IF(deszcz5[[#This Row],[opady ]] = 0, $M$5, 0)</f>
        <v>0</v>
      </c>
      <c r="E19">
        <f>deszcz5[[#This Row],[Stan zbiornika przed]]-deszcz5[[#This Row],[Podlanie]]</f>
        <v>2500000</v>
      </c>
      <c r="F19">
        <f>MIN(IF(deszcz5[[#This Row],[opady ]] = 0, deszcz5[[#This Row],[Stan zbiornika po podlaniu]]*0.99, deszcz5[[#This Row],[Stan zbiornika po podlaniu]]*1.03), $L$2)</f>
        <v>2500000</v>
      </c>
      <c r="G19">
        <f>IF(deszcz5[[#This Row],[Dzień]] = 6, MIN(deszcz5[[#This Row],[Stan po pogodzie]]+$M$2, $L$2), deszcz5[[#This Row],[Stan po pogodzie]])</f>
        <v>2500000</v>
      </c>
      <c r="H19">
        <f>deszcz5[[#This Row],[Dolanie]]</f>
        <v>2500000</v>
      </c>
      <c r="I19">
        <f>WEEKDAY(deszcz5[[#This Row],[data]],2)</f>
        <v>7</v>
      </c>
    </row>
    <row r="20" spans="1:9" hidden="1" x14ac:dyDescent="0.45">
      <c r="A20" s="1">
        <v>41778</v>
      </c>
      <c r="B20">
        <v>0</v>
      </c>
      <c r="C20">
        <f t="shared" si="0"/>
        <v>2500000</v>
      </c>
      <c r="D20">
        <f>IF(deszcz5[[#This Row],[opady ]] = 0, $M$5, 0)</f>
        <v>100000</v>
      </c>
      <c r="E20">
        <f>deszcz5[[#This Row],[Stan zbiornika przed]]-deszcz5[[#This Row],[Podlanie]]</f>
        <v>2400000</v>
      </c>
      <c r="F20">
        <f>MIN(IF(deszcz5[[#This Row],[opady ]] = 0, deszcz5[[#This Row],[Stan zbiornika po podlaniu]]*0.99, deszcz5[[#This Row],[Stan zbiornika po podlaniu]]*1.03), $L$2)</f>
        <v>2376000</v>
      </c>
      <c r="G20">
        <f>IF(deszcz5[[#This Row],[Dzień]] = 6, MIN(deszcz5[[#This Row],[Stan po pogodzie]]+$M$2, $L$2), deszcz5[[#This Row],[Stan po pogodzie]])</f>
        <v>2376000</v>
      </c>
      <c r="H20">
        <f>deszcz5[[#This Row],[Dolanie]]</f>
        <v>2376000</v>
      </c>
      <c r="I20">
        <f>WEEKDAY(deszcz5[[#This Row],[data]],2)</f>
        <v>1</v>
      </c>
    </row>
    <row r="21" spans="1:9" hidden="1" x14ac:dyDescent="0.45">
      <c r="A21" s="1">
        <v>41779</v>
      </c>
      <c r="B21">
        <v>0</v>
      </c>
      <c r="C21">
        <f t="shared" si="0"/>
        <v>2376000</v>
      </c>
      <c r="D21">
        <f>IF(deszcz5[[#This Row],[opady ]] = 0, $M$5, 0)</f>
        <v>100000</v>
      </c>
      <c r="E21">
        <f>deszcz5[[#This Row],[Stan zbiornika przed]]-deszcz5[[#This Row],[Podlanie]]</f>
        <v>2276000</v>
      </c>
      <c r="F21">
        <f>MIN(IF(deszcz5[[#This Row],[opady ]] = 0, deszcz5[[#This Row],[Stan zbiornika po podlaniu]]*0.99, deszcz5[[#This Row],[Stan zbiornika po podlaniu]]*1.03), $L$2)</f>
        <v>2253240</v>
      </c>
      <c r="G21">
        <f>IF(deszcz5[[#This Row],[Dzień]] = 6, MIN(deszcz5[[#This Row],[Stan po pogodzie]]+$M$2, $L$2), deszcz5[[#This Row],[Stan po pogodzie]])</f>
        <v>2253240</v>
      </c>
      <c r="H21">
        <f>deszcz5[[#This Row],[Dolanie]]</f>
        <v>2253240</v>
      </c>
      <c r="I21">
        <f>WEEKDAY(deszcz5[[#This Row],[data]],2)</f>
        <v>2</v>
      </c>
    </row>
    <row r="22" spans="1:9" hidden="1" x14ac:dyDescent="0.45">
      <c r="A22" s="1">
        <v>41780</v>
      </c>
      <c r="B22">
        <v>1</v>
      </c>
      <c r="C22">
        <f t="shared" si="0"/>
        <v>2253240</v>
      </c>
      <c r="D22">
        <f>IF(deszcz5[[#This Row],[opady ]] = 0, $M$5, 0)</f>
        <v>0</v>
      </c>
      <c r="E22">
        <f>deszcz5[[#This Row],[Stan zbiornika przed]]-deszcz5[[#This Row],[Podlanie]]</f>
        <v>2253240</v>
      </c>
      <c r="F22">
        <f>MIN(IF(deszcz5[[#This Row],[opady ]] = 0, deszcz5[[#This Row],[Stan zbiornika po podlaniu]]*0.99, deszcz5[[#This Row],[Stan zbiornika po podlaniu]]*1.03), $L$2)</f>
        <v>2320837.2000000002</v>
      </c>
      <c r="G22">
        <f>IF(deszcz5[[#This Row],[Dzień]] = 6, MIN(deszcz5[[#This Row],[Stan po pogodzie]]+$M$2, $L$2), deszcz5[[#This Row],[Stan po pogodzie]])</f>
        <v>2320837.2000000002</v>
      </c>
      <c r="H22">
        <f>deszcz5[[#This Row],[Dolanie]]</f>
        <v>2320837.2000000002</v>
      </c>
      <c r="I22">
        <f>WEEKDAY(deszcz5[[#This Row],[data]],2)</f>
        <v>3</v>
      </c>
    </row>
    <row r="23" spans="1:9" hidden="1" x14ac:dyDescent="0.45">
      <c r="A23" s="1">
        <v>41781</v>
      </c>
      <c r="B23">
        <v>1</v>
      </c>
      <c r="C23">
        <f t="shared" si="0"/>
        <v>2320837.2000000002</v>
      </c>
      <c r="D23">
        <f>IF(deszcz5[[#This Row],[opady ]] = 0, $M$5, 0)</f>
        <v>0</v>
      </c>
      <c r="E23">
        <f>deszcz5[[#This Row],[Stan zbiornika przed]]-deszcz5[[#This Row],[Podlanie]]</f>
        <v>2320837.2000000002</v>
      </c>
      <c r="F23">
        <f>MIN(IF(deszcz5[[#This Row],[opady ]] = 0, deszcz5[[#This Row],[Stan zbiornika po podlaniu]]*0.99, deszcz5[[#This Row],[Stan zbiornika po podlaniu]]*1.03), $L$2)</f>
        <v>2390462.3160000001</v>
      </c>
      <c r="G23">
        <f>IF(deszcz5[[#This Row],[Dzień]] = 6, MIN(deszcz5[[#This Row],[Stan po pogodzie]]+$M$2, $L$2), deszcz5[[#This Row],[Stan po pogodzie]])</f>
        <v>2390462.3160000001</v>
      </c>
      <c r="H23">
        <f>deszcz5[[#This Row],[Dolanie]]</f>
        <v>2390462.3160000001</v>
      </c>
      <c r="I23">
        <f>WEEKDAY(deszcz5[[#This Row],[data]],2)</f>
        <v>4</v>
      </c>
    </row>
    <row r="24" spans="1:9" hidden="1" x14ac:dyDescent="0.45">
      <c r="A24" s="1">
        <v>41782</v>
      </c>
      <c r="B24">
        <v>0</v>
      </c>
      <c r="C24">
        <f t="shared" si="0"/>
        <v>2390462.3160000001</v>
      </c>
      <c r="D24">
        <f>IF(deszcz5[[#This Row],[opady ]] = 0, $M$5, 0)</f>
        <v>100000</v>
      </c>
      <c r="E24">
        <f>deszcz5[[#This Row],[Stan zbiornika przed]]-deszcz5[[#This Row],[Podlanie]]</f>
        <v>2290462.3160000001</v>
      </c>
      <c r="F24">
        <f>MIN(IF(deszcz5[[#This Row],[opady ]] = 0, deszcz5[[#This Row],[Stan zbiornika po podlaniu]]*0.99, deszcz5[[#This Row],[Stan zbiornika po podlaniu]]*1.03), $L$2)</f>
        <v>2267557.6928400001</v>
      </c>
      <c r="G24">
        <f>IF(deszcz5[[#This Row],[Dzień]] = 6, MIN(deszcz5[[#This Row],[Stan po pogodzie]]+$M$2, $L$2), deszcz5[[#This Row],[Stan po pogodzie]])</f>
        <v>2267557.6928400001</v>
      </c>
      <c r="H24">
        <f>deszcz5[[#This Row],[Dolanie]]</f>
        <v>2267557.6928400001</v>
      </c>
      <c r="I24">
        <f>WEEKDAY(deszcz5[[#This Row],[data]],2)</f>
        <v>5</v>
      </c>
    </row>
    <row r="25" spans="1:9" hidden="1" x14ac:dyDescent="0.45">
      <c r="A25" s="1">
        <v>41783</v>
      </c>
      <c r="B25">
        <v>0</v>
      </c>
      <c r="C25">
        <f t="shared" si="0"/>
        <v>2267557.6928400001</v>
      </c>
      <c r="D25">
        <f>IF(deszcz5[[#This Row],[opady ]] = 0, $M$5, 0)</f>
        <v>100000</v>
      </c>
      <c r="E25">
        <f>deszcz5[[#This Row],[Stan zbiornika przed]]-deszcz5[[#This Row],[Podlanie]]</f>
        <v>2167557.6928400001</v>
      </c>
      <c r="F25">
        <f>MIN(IF(deszcz5[[#This Row],[opady ]] = 0, deszcz5[[#This Row],[Stan zbiornika po podlaniu]]*0.99, deszcz5[[#This Row],[Stan zbiornika po podlaniu]]*1.03), $L$2)</f>
        <v>2145882.1159116002</v>
      </c>
      <c r="G25">
        <f>IF(deszcz5[[#This Row],[Dzień]] = 6, MIN(deszcz5[[#This Row],[Stan po pogodzie]]+$M$2, $L$2), deszcz5[[#This Row],[Stan po pogodzie]])</f>
        <v>2500000</v>
      </c>
      <c r="H25">
        <f>deszcz5[[#This Row],[Dolanie]]</f>
        <v>2500000</v>
      </c>
      <c r="I25">
        <f>WEEKDAY(deszcz5[[#This Row],[data]],2)</f>
        <v>6</v>
      </c>
    </row>
    <row r="26" spans="1:9" hidden="1" x14ac:dyDescent="0.45">
      <c r="A26" s="1">
        <v>41784</v>
      </c>
      <c r="B26">
        <v>0</v>
      </c>
      <c r="C26">
        <f t="shared" si="0"/>
        <v>2500000</v>
      </c>
      <c r="D26">
        <f>IF(deszcz5[[#This Row],[opady ]] = 0, $M$5, 0)</f>
        <v>100000</v>
      </c>
      <c r="E26">
        <f>deszcz5[[#This Row],[Stan zbiornika przed]]-deszcz5[[#This Row],[Podlanie]]</f>
        <v>2400000</v>
      </c>
      <c r="F26">
        <f>MIN(IF(deszcz5[[#This Row],[opady ]] = 0, deszcz5[[#This Row],[Stan zbiornika po podlaniu]]*0.99, deszcz5[[#This Row],[Stan zbiornika po podlaniu]]*1.03), $L$2)</f>
        <v>2376000</v>
      </c>
      <c r="G26">
        <f>IF(deszcz5[[#This Row],[Dzień]] = 6, MIN(deszcz5[[#This Row],[Stan po pogodzie]]+$M$2, $L$2), deszcz5[[#This Row],[Stan po pogodzie]])</f>
        <v>2376000</v>
      </c>
      <c r="H26">
        <f>deszcz5[[#This Row],[Dolanie]]</f>
        <v>2376000</v>
      </c>
      <c r="I26">
        <f>WEEKDAY(deszcz5[[#This Row],[data]],2)</f>
        <v>7</v>
      </c>
    </row>
    <row r="27" spans="1:9" hidden="1" x14ac:dyDescent="0.45">
      <c r="A27" s="1">
        <v>41785</v>
      </c>
      <c r="B27">
        <v>0</v>
      </c>
      <c r="C27">
        <f t="shared" si="0"/>
        <v>2376000</v>
      </c>
      <c r="D27">
        <f>IF(deszcz5[[#This Row],[opady ]] = 0, $M$5, 0)</f>
        <v>100000</v>
      </c>
      <c r="E27">
        <f>deszcz5[[#This Row],[Stan zbiornika przed]]-deszcz5[[#This Row],[Podlanie]]</f>
        <v>2276000</v>
      </c>
      <c r="F27">
        <f>MIN(IF(deszcz5[[#This Row],[opady ]] = 0, deszcz5[[#This Row],[Stan zbiornika po podlaniu]]*0.99, deszcz5[[#This Row],[Stan zbiornika po podlaniu]]*1.03), $L$2)</f>
        <v>2253240</v>
      </c>
      <c r="G27">
        <f>IF(deszcz5[[#This Row],[Dzień]] = 6, MIN(deszcz5[[#This Row],[Stan po pogodzie]]+$M$2, $L$2), deszcz5[[#This Row],[Stan po pogodzie]])</f>
        <v>2253240</v>
      </c>
      <c r="H27">
        <f>deszcz5[[#This Row],[Dolanie]]</f>
        <v>2253240</v>
      </c>
      <c r="I27">
        <f>WEEKDAY(deszcz5[[#This Row],[data]],2)</f>
        <v>1</v>
      </c>
    </row>
    <row r="28" spans="1:9" hidden="1" x14ac:dyDescent="0.45">
      <c r="A28" s="1">
        <v>41786</v>
      </c>
      <c r="B28">
        <v>0</v>
      </c>
      <c r="C28">
        <f t="shared" si="0"/>
        <v>2253240</v>
      </c>
      <c r="D28">
        <f>IF(deszcz5[[#This Row],[opady ]] = 0, $M$5, 0)</f>
        <v>100000</v>
      </c>
      <c r="E28">
        <f>deszcz5[[#This Row],[Stan zbiornika przed]]-deszcz5[[#This Row],[Podlanie]]</f>
        <v>2153240</v>
      </c>
      <c r="F28">
        <f>MIN(IF(deszcz5[[#This Row],[opady ]] = 0, deszcz5[[#This Row],[Stan zbiornika po podlaniu]]*0.99, deszcz5[[#This Row],[Stan zbiornika po podlaniu]]*1.03), $L$2)</f>
        <v>2131707.6</v>
      </c>
      <c r="G28">
        <f>IF(deszcz5[[#This Row],[Dzień]] = 6, MIN(deszcz5[[#This Row],[Stan po pogodzie]]+$M$2, $L$2), deszcz5[[#This Row],[Stan po pogodzie]])</f>
        <v>2131707.6</v>
      </c>
      <c r="H28">
        <f>deszcz5[[#This Row],[Dolanie]]</f>
        <v>2131707.6</v>
      </c>
      <c r="I28">
        <f>WEEKDAY(deszcz5[[#This Row],[data]],2)</f>
        <v>2</v>
      </c>
    </row>
    <row r="29" spans="1:9" hidden="1" x14ac:dyDescent="0.45">
      <c r="A29" s="1">
        <v>41787</v>
      </c>
      <c r="B29">
        <v>1</v>
      </c>
      <c r="C29">
        <f t="shared" si="0"/>
        <v>2131707.6</v>
      </c>
      <c r="D29">
        <f>IF(deszcz5[[#This Row],[opady ]] = 0, $M$5, 0)</f>
        <v>0</v>
      </c>
      <c r="E29">
        <f>deszcz5[[#This Row],[Stan zbiornika przed]]-deszcz5[[#This Row],[Podlanie]]</f>
        <v>2131707.6</v>
      </c>
      <c r="F29">
        <f>MIN(IF(deszcz5[[#This Row],[opady ]] = 0, deszcz5[[#This Row],[Stan zbiornika po podlaniu]]*0.99, deszcz5[[#This Row],[Stan zbiornika po podlaniu]]*1.03), $L$2)</f>
        <v>2195658.8280000002</v>
      </c>
      <c r="G29">
        <f>IF(deszcz5[[#This Row],[Dzień]] = 6, MIN(deszcz5[[#This Row],[Stan po pogodzie]]+$M$2, $L$2), deszcz5[[#This Row],[Stan po pogodzie]])</f>
        <v>2195658.8280000002</v>
      </c>
      <c r="H29">
        <f>deszcz5[[#This Row],[Dolanie]]</f>
        <v>2195658.8280000002</v>
      </c>
      <c r="I29">
        <f>WEEKDAY(deszcz5[[#This Row],[data]],2)</f>
        <v>3</v>
      </c>
    </row>
    <row r="30" spans="1:9" hidden="1" x14ac:dyDescent="0.45">
      <c r="A30" s="1">
        <v>41788</v>
      </c>
      <c r="B30">
        <v>0</v>
      </c>
      <c r="C30">
        <f t="shared" si="0"/>
        <v>2195658.8280000002</v>
      </c>
      <c r="D30">
        <f>IF(deszcz5[[#This Row],[opady ]] = 0, $M$5, 0)</f>
        <v>100000</v>
      </c>
      <c r="E30">
        <f>deszcz5[[#This Row],[Stan zbiornika przed]]-deszcz5[[#This Row],[Podlanie]]</f>
        <v>2095658.8280000002</v>
      </c>
      <c r="F30">
        <f>MIN(IF(deszcz5[[#This Row],[opady ]] = 0, deszcz5[[#This Row],[Stan zbiornika po podlaniu]]*0.99, deszcz5[[#This Row],[Stan zbiornika po podlaniu]]*1.03), $L$2)</f>
        <v>2074702.2397200002</v>
      </c>
      <c r="G30">
        <f>IF(deszcz5[[#This Row],[Dzień]] = 6, MIN(deszcz5[[#This Row],[Stan po pogodzie]]+$M$2, $L$2), deszcz5[[#This Row],[Stan po pogodzie]])</f>
        <v>2074702.2397200002</v>
      </c>
      <c r="H30">
        <f>deszcz5[[#This Row],[Dolanie]]</f>
        <v>2074702.2397200002</v>
      </c>
      <c r="I30">
        <f>WEEKDAY(deszcz5[[#This Row],[data]],2)</f>
        <v>4</v>
      </c>
    </row>
    <row r="31" spans="1:9" hidden="1" x14ac:dyDescent="0.45">
      <c r="A31" s="1">
        <v>41789</v>
      </c>
      <c r="B31">
        <v>0</v>
      </c>
      <c r="C31">
        <f t="shared" si="0"/>
        <v>2074702.2397200002</v>
      </c>
      <c r="D31">
        <f>IF(deszcz5[[#This Row],[opady ]] = 0, $M$5, 0)</f>
        <v>100000</v>
      </c>
      <c r="E31">
        <f>deszcz5[[#This Row],[Stan zbiornika przed]]-deszcz5[[#This Row],[Podlanie]]</f>
        <v>1974702.2397200002</v>
      </c>
      <c r="F31">
        <f>MIN(IF(deszcz5[[#This Row],[opady ]] = 0, deszcz5[[#This Row],[Stan zbiornika po podlaniu]]*0.99, deszcz5[[#This Row],[Stan zbiornika po podlaniu]]*1.03), $L$2)</f>
        <v>1954955.2173228001</v>
      </c>
      <c r="G31">
        <f>IF(deszcz5[[#This Row],[Dzień]] = 6, MIN(deszcz5[[#This Row],[Stan po pogodzie]]+$M$2, $L$2), deszcz5[[#This Row],[Stan po pogodzie]])</f>
        <v>1954955.2173228001</v>
      </c>
      <c r="H31">
        <f>deszcz5[[#This Row],[Dolanie]]</f>
        <v>1954955.2173228001</v>
      </c>
      <c r="I31">
        <f>WEEKDAY(deszcz5[[#This Row],[data]],2)</f>
        <v>5</v>
      </c>
    </row>
    <row r="32" spans="1:9" hidden="1" x14ac:dyDescent="0.45">
      <c r="A32" s="1">
        <v>41790</v>
      </c>
      <c r="B32">
        <v>0</v>
      </c>
      <c r="C32">
        <f t="shared" si="0"/>
        <v>1954955.2173228001</v>
      </c>
      <c r="D32">
        <f>IF(deszcz5[[#This Row],[opady ]] = 0, $M$5, 0)</f>
        <v>100000</v>
      </c>
      <c r="E32">
        <f>deszcz5[[#This Row],[Stan zbiornika przed]]-deszcz5[[#This Row],[Podlanie]]</f>
        <v>1854955.2173228001</v>
      </c>
      <c r="F32">
        <f>MIN(IF(deszcz5[[#This Row],[opady ]] = 0, deszcz5[[#This Row],[Stan zbiornika po podlaniu]]*0.99, deszcz5[[#This Row],[Stan zbiornika po podlaniu]]*1.03), $L$2)</f>
        <v>1836405.6651495721</v>
      </c>
      <c r="G32">
        <f>IF(deszcz5[[#This Row],[Dzień]] = 6, MIN(deszcz5[[#This Row],[Stan po pogodzie]]+$M$2, $L$2), deszcz5[[#This Row],[Stan po pogodzie]])</f>
        <v>2336405.6651495723</v>
      </c>
      <c r="H32">
        <f>deszcz5[[#This Row],[Dolanie]]</f>
        <v>2336405.6651495723</v>
      </c>
      <c r="I32">
        <f>WEEKDAY(deszcz5[[#This Row],[data]],2)</f>
        <v>6</v>
      </c>
    </row>
    <row r="33" spans="1:9" hidden="1" x14ac:dyDescent="0.45">
      <c r="A33" s="1">
        <v>41791</v>
      </c>
      <c r="B33">
        <v>0</v>
      </c>
      <c r="C33">
        <f t="shared" si="0"/>
        <v>2336405.6651495723</v>
      </c>
      <c r="D33">
        <f>IF(deszcz5[[#This Row],[opady ]] = 0, $M$5, 0)</f>
        <v>100000</v>
      </c>
      <c r="E33">
        <f>deszcz5[[#This Row],[Stan zbiornika przed]]-deszcz5[[#This Row],[Podlanie]]</f>
        <v>2236405.6651495723</v>
      </c>
      <c r="F33">
        <f>MIN(IF(deszcz5[[#This Row],[opady ]] = 0, deszcz5[[#This Row],[Stan zbiornika po podlaniu]]*0.99, deszcz5[[#This Row],[Stan zbiornika po podlaniu]]*1.03), $L$2)</f>
        <v>2214041.6084980764</v>
      </c>
      <c r="G33">
        <f>IF(deszcz5[[#This Row],[Dzień]] = 6, MIN(deszcz5[[#This Row],[Stan po pogodzie]]+$M$2, $L$2), deszcz5[[#This Row],[Stan po pogodzie]])</f>
        <v>2214041.6084980764</v>
      </c>
      <c r="H33">
        <f>deszcz5[[#This Row],[Dolanie]]</f>
        <v>2214041.6084980764</v>
      </c>
      <c r="I33">
        <f>WEEKDAY(deszcz5[[#This Row],[data]],2)</f>
        <v>7</v>
      </c>
    </row>
    <row r="34" spans="1:9" hidden="1" x14ac:dyDescent="0.45">
      <c r="A34" s="1">
        <v>41792</v>
      </c>
      <c r="B34">
        <v>0</v>
      </c>
      <c r="C34">
        <f t="shared" si="0"/>
        <v>2214041.6084980764</v>
      </c>
      <c r="D34">
        <f>IF(deszcz5[[#This Row],[opady ]] = 0, $M$5, 0)</f>
        <v>100000</v>
      </c>
      <c r="E34">
        <f>deszcz5[[#This Row],[Stan zbiornika przed]]-deszcz5[[#This Row],[Podlanie]]</f>
        <v>2114041.6084980764</v>
      </c>
      <c r="F34">
        <f>MIN(IF(deszcz5[[#This Row],[opady ]] = 0, deszcz5[[#This Row],[Stan zbiornika po podlaniu]]*0.99, deszcz5[[#This Row],[Stan zbiornika po podlaniu]]*1.03), $L$2)</f>
        <v>2092901.1924130956</v>
      </c>
      <c r="G34">
        <f>IF(deszcz5[[#This Row],[Dzień]] = 6, MIN(deszcz5[[#This Row],[Stan po pogodzie]]+$M$2, $L$2), deszcz5[[#This Row],[Stan po pogodzie]])</f>
        <v>2092901.1924130956</v>
      </c>
      <c r="H34">
        <f>deszcz5[[#This Row],[Dolanie]]</f>
        <v>2092901.1924130956</v>
      </c>
      <c r="I34">
        <f>WEEKDAY(deszcz5[[#This Row],[data]],2)</f>
        <v>1</v>
      </c>
    </row>
    <row r="35" spans="1:9" hidden="1" x14ac:dyDescent="0.45">
      <c r="A35" s="1">
        <v>41793</v>
      </c>
      <c r="B35">
        <v>0</v>
      </c>
      <c r="C35">
        <f t="shared" si="0"/>
        <v>2092901.1924130956</v>
      </c>
      <c r="D35">
        <f>IF(deszcz5[[#This Row],[opady ]] = 0, $M$5, 0)</f>
        <v>100000</v>
      </c>
      <c r="E35">
        <f>deszcz5[[#This Row],[Stan zbiornika przed]]-deszcz5[[#This Row],[Podlanie]]</f>
        <v>1992901.1924130956</v>
      </c>
      <c r="F35">
        <f>MIN(IF(deszcz5[[#This Row],[opady ]] = 0, deszcz5[[#This Row],[Stan zbiornika po podlaniu]]*0.99, deszcz5[[#This Row],[Stan zbiornika po podlaniu]]*1.03), $L$2)</f>
        <v>1972972.1804889645</v>
      </c>
      <c r="G35">
        <f>IF(deszcz5[[#This Row],[Dzień]] = 6, MIN(deszcz5[[#This Row],[Stan po pogodzie]]+$M$2, $L$2), deszcz5[[#This Row],[Stan po pogodzie]])</f>
        <v>1972972.1804889645</v>
      </c>
      <c r="H35">
        <f>deszcz5[[#This Row],[Dolanie]]</f>
        <v>1972972.1804889645</v>
      </c>
      <c r="I35">
        <f>WEEKDAY(deszcz5[[#This Row],[data]],2)</f>
        <v>2</v>
      </c>
    </row>
    <row r="36" spans="1:9" hidden="1" x14ac:dyDescent="0.45">
      <c r="A36" s="1">
        <v>41794</v>
      </c>
      <c r="B36">
        <v>1</v>
      </c>
      <c r="C36">
        <f t="shared" si="0"/>
        <v>1972972.1804889645</v>
      </c>
      <c r="D36">
        <f>IF(deszcz5[[#This Row],[opady ]] = 0, $M$5, 0)</f>
        <v>0</v>
      </c>
      <c r="E36">
        <f>deszcz5[[#This Row],[Stan zbiornika przed]]-deszcz5[[#This Row],[Podlanie]]</f>
        <v>1972972.1804889645</v>
      </c>
      <c r="F36">
        <f>MIN(IF(deszcz5[[#This Row],[opady ]] = 0, deszcz5[[#This Row],[Stan zbiornika po podlaniu]]*0.99, deszcz5[[#This Row],[Stan zbiornika po podlaniu]]*1.03), $L$2)</f>
        <v>2032161.3459036336</v>
      </c>
      <c r="G36">
        <f>IF(deszcz5[[#This Row],[Dzień]] = 6, MIN(deszcz5[[#This Row],[Stan po pogodzie]]+$M$2, $L$2), deszcz5[[#This Row],[Stan po pogodzie]])</f>
        <v>2032161.3459036336</v>
      </c>
      <c r="H36">
        <f>deszcz5[[#This Row],[Dolanie]]</f>
        <v>2032161.3459036336</v>
      </c>
      <c r="I36">
        <f>WEEKDAY(deszcz5[[#This Row],[data]],2)</f>
        <v>3</v>
      </c>
    </row>
    <row r="37" spans="1:9" hidden="1" x14ac:dyDescent="0.45">
      <c r="A37" s="1">
        <v>41795</v>
      </c>
      <c r="B37">
        <v>1</v>
      </c>
      <c r="C37">
        <f t="shared" si="0"/>
        <v>2032161.3459036336</v>
      </c>
      <c r="D37">
        <f>IF(deszcz5[[#This Row],[opady ]] = 0, $M$5, 0)</f>
        <v>0</v>
      </c>
      <c r="E37">
        <f>deszcz5[[#This Row],[Stan zbiornika przed]]-deszcz5[[#This Row],[Podlanie]]</f>
        <v>2032161.3459036336</v>
      </c>
      <c r="F37">
        <f>MIN(IF(deszcz5[[#This Row],[opady ]] = 0, deszcz5[[#This Row],[Stan zbiornika po podlaniu]]*0.99, deszcz5[[#This Row],[Stan zbiornika po podlaniu]]*1.03), $L$2)</f>
        <v>2093126.1862807428</v>
      </c>
      <c r="G37">
        <f>IF(deszcz5[[#This Row],[Dzień]] = 6, MIN(deszcz5[[#This Row],[Stan po pogodzie]]+$M$2, $L$2), deszcz5[[#This Row],[Stan po pogodzie]])</f>
        <v>2093126.1862807428</v>
      </c>
      <c r="H37">
        <f>deszcz5[[#This Row],[Dolanie]]</f>
        <v>2093126.1862807428</v>
      </c>
      <c r="I37">
        <f>WEEKDAY(deszcz5[[#This Row],[data]],2)</f>
        <v>4</v>
      </c>
    </row>
    <row r="38" spans="1:9" hidden="1" x14ac:dyDescent="0.45">
      <c r="A38" s="1">
        <v>41796</v>
      </c>
      <c r="B38">
        <v>1</v>
      </c>
      <c r="C38">
        <f t="shared" si="0"/>
        <v>2093126.1862807428</v>
      </c>
      <c r="D38">
        <f>IF(deszcz5[[#This Row],[opady ]] = 0, $M$5, 0)</f>
        <v>0</v>
      </c>
      <c r="E38">
        <f>deszcz5[[#This Row],[Stan zbiornika przed]]-deszcz5[[#This Row],[Podlanie]]</f>
        <v>2093126.1862807428</v>
      </c>
      <c r="F38">
        <f>MIN(IF(deszcz5[[#This Row],[opady ]] = 0, deszcz5[[#This Row],[Stan zbiornika po podlaniu]]*0.99, deszcz5[[#This Row],[Stan zbiornika po podlaniu]]*1.03), $L$2)</f>
        <v>2155919.9718691651</v>
      </c>
      <c r="G38">
        <f>IF(deszcz5[[#This Row],[Dzień]] = 6, MIN(deszcz5[[#This Row],[Stan po pogodzie]]+$M$2, $L$2), deszcz5[[#This Row],[Stan po pogodzie]])</f>
        <v>2155919.9718691651</v>
      </c>
      <c r="H38">
        <f>deszcz5[[#This Row],[Dolanie]]</f>
        <v>2155919.9718691651</v>
      </c>
      <c r="I38">
        <f>WEEKDAY(deszcz5[[#This Row],[data]],2)</f>
        <v>5</v>
      </c>
    </row>
    <row r="39" spans="1:9" hidden="1" x14ac:dyDescent="0.45">
      <c r="A39" s="1">
        <v>41797</v>
      </c>
      <c r="B39">
        <v>1</v>
      </c>
      <c r="C39">
        <f t="shared" si="0"/>
        <v>2155919.9718691651</v>
      </c>
      <c r="D39">
        <f>IF(deszcz5[[#This Row],[opady ]] = 0, $M$5, 0)</f>
        <v>0</v>
      </c>
      <c r="E39">
        <f>deszcz5[[#This Row],[Stan zbiornika przed]]-deszcz5[[#This Row],[Podlanie]]</f>
        <v>2155919.9718691651</v>
      </c>
      <c r="F39">
        <f>MIN(IF(deszcz5[[#This Row],[opady ]] = 0, deszcz5[[#This Row],[Stan zbiornika po podlaniu]]*0.99, deszcz5[[#This Row],[Stan zbiornika po podlaniu]]*1.03), $L$2)</f>
        <v>2220597.5710252402</v>
      </c>
      <c r="G39">
        <f>IF(deszcz5[[#This Row],[Dzień]] = 6, MIN(deszcz5[[#This Row],[Stan po pogodzie]]+$M$2, $L$2), deszcz5[[#This Row],[Stan po pogodzie]])</f>
        <v>2500000</v>
      </c>
      <c r="H39">
        <f>deszcz5[[#This Row],[Dolanie]]</f>
        <v>2500000</v>
      </c>
      <c r="I39">
        <f>WEEKDAY(deszcz5[[#This Row],[data]],2)</f>
        <v>6</v>
      </c>
    </row>
    <row r="40" spans="1:9" hidden="1" x14ac:dyDescent="0.45">
      <c r="A40" s="1">
        <v>41798</v>
      </c>
      <c r="B40">
        <v>1</v>
      </c>
      <c r="C40">
        <f t="shared" si="0"/>
        <v>2500000</v>
      </c>
      <c r="D40">
        <f>IF(deszcz5[[#This Row],[opady ]] = 0, $M$5, 0)</f>
        <v>0</v>
      </c>
      <c r="E40">
        <f>deszcz5[[#This Row],[Stan zbiornika przed]]-deszcz5[[#This Row],[Podlanie]]</f>
        <v>2500000</v>
      </c>
      <c r="F40">
        <f>MIN(IF(deszcz5[[#This Row],[opady ]] = 0, deszcz5[[#This Row],[Stan zbiornika po podlaniu]]*0.99, deszcz5[[#This Row],[Stan zbiornika po podlaniu]]*1.03), $L$2)</f>
        <v>2500000</v>
      </c>
      <c r="G40">
        <f>IF(deszcz5[[#This Row],[Dzień]] = 6, MIN(deszcz5[[#This Row],[Stan po pogodzie]]+$M$2, $L$2), deszcz5[[#This Row],[Stan po pogodzie]])</f>
        <v>2500000</v>
      </c>
      <c r="H40">
        <f>deszcz5[[#This Row],[Dolanie]]</f>
        <v>2500000</v>
      </c>
      <c r="I40">
        <f>WEEKDAY(deszcz5[[#This Row],[data]],2)</f>
        <v>7</v>
      </c>
    </row>
    <row r="41" spans="1:9" hidden="1" x14ac:dyDescent="0.45">
      <c r="A41" s="1">
        <v>41799</v>
      </c>
      <c r="B41">
        <v>1</v>
      </c>
      <c r="C41">
        <f t="shared" si="0"/>
        <v>2500000</v>
      </c>
      <c r="D41">
        <f>IF(deszcz5[[#This Row],[opady ]] = 0, $M$5, 0)</f>
        <v>0</v>
      </c>
      <c r="E41">
        <f>deszcz5[[#This Row],[Stan zbiornika przed]]-deszcz5[[#This Row],[Podlanie]]</f>
        <v>2500000</v>
      </c>
      <c r="F41">
        <f>MIN(IF(deszcz5[[#This Row],[opady ]] = 0, deszcz5[[#This Row],[Stan zbiornika po podlaniu]]*0.99, deszcz5[[#This Row],[Stan zbiornika po podlaniu]]*1.03), $L$2)</f>
        <v>2500000</v>
      </c>
      <c r="G41">
        <f>IF(deszcz5[[#This Row],[Dzień]] = 6, MIN(deszcz5[[#This Row],[Stan po pogodzie]]+$M$2, $L$2), deszcz5[[#This Row],[Stan po pogodzie]])</f>
        <v>2500000</v>
      </c>
      <c r="H41">
        <f>deszcz5[[#This Row],[Dolanie]]</f>
        <v>2500000</v>
      </c>
      <c r="I41">
        <f>WEEKDAY(deszcz5[[#This Row],[data]],2)</f>
        <v>1</v>
      </c>
    </row>
    <row r="42" spans="1:9" hidden="1" x14ac:dyDescent="0.45">
      <c r="A42" s="1">
        <v>41800</v>
      </c>
      <c r="B42">
        <v>1</v>
      </c>
      <c r="C42">
        <f t="shared" si="0"/>
        <v>2500000</v>
      </c>
      <c r="D42">
        <f>IF(deszcz5[[#This Row],[opady ]] = 0, $M$5, 0)</f>
        <v>0</v>
      </c>
      <c r="E42">
        <f>deszcz5[[#This Row],[Stan zbiornika przed]]-deszcz5[[#This Row],[Podlanie]]</f>
        <v>2500000</v>
      </c>
      <c r="F42">
        <f>MIN(IF(deszcz5[[#This Row],[opady ]] = 0, deszcz5[[#This Row],[Stan zbiornika po podlaniu]]*0.99, deszcz5[[#This Row],[Stan zbiornika po podlaniu]]*1.03), $L$2)</f>
        <v>2500000</v>
      </c>
      <c r="G42">
        <f>IF(deszcz5[[#This Row],[Dzień]] = 6, MIN(deszcz5[[#This Row],[Stan po pogodzie]]+$M$2, $L$2), deszcz5[[#This Row],[Stan po pogodzie]])</f>
        <v>2500000</v>
      </c>
      <c r="H42">
        <f>deszcz5[[#This Row],[Dolanie]]</f>
        <v>2500000</v>
      </c>
      <c r="I42">
        <f>WEEKDAY(deszcz5[[#This Row],[data]],2)</f>
        <v>2</v>
      </c>
    </row>
    <row r="43" spans="1:9" hidden="1" x14ac:dyDescent="0.45">
      <c r="A43" s="1">
        <v>41801</v>
      </c>
      <c r="B43">
        <v>1</v>
      </c>
      <c r="C43">
        <f t="shared" si="0"/>
        <v>2500000</v>
      </c>
      <c r="D43">
        <f>IF(deszcz5[[#This Row],[opady ]] = 0, $M$5, 0)</f>
        <v>0</v>
      </c>
      <c r="E43">
        <f>deszcz5[[#This Row],[Stan zbiornika przed]]-deszcz5[[#This Row],[Podlanie]]</f>
        <v>2500000</v>
      </c>
      <c r="F43">
        <f>MIN(IF(deszcz5[[#This Row],[opady ]] = 0, deszcz5[[#This Row],[Stan zbiornika po podlaniu]]*0.99, deszcz5[[#This Row],[Stan zbiornika po podlaniu]]*1.03), $L$2)</f>
        <v>2500000</v>
      </c>
      <c r="G43">
        <f>IF(deszcz5[[#This Row],[Dzień]] = 6, MIN(deszcz5[[#This Row],[Stan po pogodzie]]+$M$2, $L$2), deszcz5[[#This Row],[Stan po pogodzie]])</f>
        <v>2500000</v>
      </c>
      <c r="H43">
        <f>deszcz5[[#This Row],[Dolanie]]</f>
        <v>2500000</v>
      </c>
      <c r="I43">
        <f>WEEKDAY(deszcz5[[#This Row],[data]],2)</f>
        <v>3</v>
      </c>
    </row>
    <row r="44" spans="1:9" hidden="1" x14ac:dyDescent="0.45">
      <c r="A44" s="1">
        <v>41802</v>
      </c>
      <c r="B44">
        <v>0</v>
      </c>
      <c r="C44">
        <f t="shared" si="0"/>
        <v>2500000</v>
      </c>
      <c r="D44">
        <f>IF(deszcz5[[#This Row],[opady ]] = 0, $M$5, 0)</f>
        <v>100000</v>
      </c>
      <c r="E44">
        <f>deszcz5[[#This Row],[Stan zbiornika przed]]-deszcz5[[#This Row],[Podlanie]]</f>
        <v>2400000</v>
      </c>
      <c r="F44">
        <f>MIN(IF(deszcz5[[#This Row],[opady ]] = 0, deszcz5[[#This Row],[Stan zbiornika po podlaniu]]*0.99, deszcz5[[#This Row],[Stan zbiornika po podlaniu]]*1.03), $L$2)</f>
        <v>2376000</v>
      </c>
      <c r="G44">
        <f>IF(deszcz5[[#This Row],[Dzień]] = 6, MIN(deszcz5[[#This Row],[Stan po pogodzie]]+$M$2, $L$2), deszcz5[[#This Row],[Stan po pogodzie]])</f>
        <v>2376000</v>
      </c>
      <c r="H44">
        <f>deszcz5[[#This Row],[Dolanie]]</f>
        <v>2376000</v>
      </c>
      <c r="I44">
        <f>WEEKDAY(deszcz5[[#This Row],[data]],2)</f>
        <v>4</v>
      </c>
    </row>
    <row r="45" spans="1:9" hidden="1" x14ac:dyDescent="0.45">
      <c r="A45" s="1">
        <v>41803</v>
      </c>
      <c r="B45">
        <v>0</v>
      </c>
      <c r="C45">
        <f t="shared" si="0"/>
        <v>2376000</v>
      </c>
      <c r="D45">
        <f>IF(deszcz5[[#This Row],[opady ]] = 0, $M$5, 0)</f>
        <v>100000</v>
      </c>
      <c r="E45">
        <f>deszcz5[[#This Row],[Stan zbiornika przed]]-deszcz5[[#This Row],[Podlanie]]</f>
        <v>2276000</v>
      </c>
      <c r="F45">
        <f>MIN(IF(deszcz5[[#This Row],[opady ]] = 0, deszcz5[[#This Row],[Stan zbiornika po podlaniu]]*0.99, deszcz5[[#This Row],[Stan zbiornika po podlaniu]]*1.03), $L$2)</f>
        <v>2253240</v>
      </c>
      <c r="G45">
        <f>IF(deszcz5[[#This Row],[Dzień]] = 6, MIN(deszcz5[[#This Row],[Stan po pogodzie]]+$M$2, $L$2), deszcz5[[#This Row],[Stan po pogodzie]])</f>
        <v>2253240</v>
      </c>
      <c r="H45">
        <f>deszcz5[[#This Row],[Dolanie]]</f>
        <v>2253240</v>
      </c>
      <c r="I45">
        <f>WEEKDAY(deszcz5[[#This Row],[data]],2)</f>
        <v>5</v>
      </c>
    </row>
    <row r="46" spans="1:9" hidden="1" x14ac:dyDescent="0.45">
      <c r="A46" s="1">
        <v>41804</v>
      </c>
      <c r="B46">
        <v>0</v>
      </c>
      <c r="C46">
        <f t="shared" si="0"/>
        <v>2253240</v>
      </c>
      <c r="D46">
        <f>IF(deszcz5[[#This Row],[opady ]] = 0, $M$5, 0)</f>
        <v>100000</v>
      </c>
      <c r="E46">
        <f>deszcz5[[#This Row],[Stan zbiornika przed]]-deszcz5[[#This Row],[Podlanie]]</f>
        <v>2153240</v>
      </c>
      <c r="F46">
        <f>MIN(IF(deszcz5[[#This Row],[opady ]] = 0, deszcz5[[#This Row],[Stan zbiornika po podlaniu]]*0.99, deszcz5[[#This Row],[Stan zbiornika po podlaniu]]*1.03), $L$2)</f>
        <v>2131707.6</v>
      </c>
      <c r="G46">
        <f>IF(deszcz5[[#This Row],[Dzień]] = 6, MIN(deszcz5[[#This Row],[Stan po pogodzie]]+$M$2, $L$2), deszcz5[[#This Row],[Stan po pogodzie]])</f>
        <v>2500000</v>
      </c>
      <c r="H46">
        <f>deszcz5[[#This Row],[Dolanie]]</f>
        <v>2500000</v>
      </c>
      <c r="I46">
        <f>WEEKDAY(deszcz5[[#This Row],[data]],2)</f>
        <v>6</v>
      </c>
    </row>
    <row r="47" spans="1:9" hidden="1" x14ac:dyDescent="0.45">
      <c r="A47" s="1">
        <v>41805</v>
      </c>
      <c r="B47">
        <v>0</v>
      </c>
      <c r="C47">
        <f t="shared" si="0"/>
        <v>2500000</v>
      </c>
      <c r="D47">
        <f>IF(deszcz5[[#This Row],[opady ]] = 0, $M$5, 0)</f>
        <v>100000</v>
      </c>
      <c r="E47">
        <f>deszcz5[[#This Row],[Stan zbiornika przed]]-deszcz5[[#This Row],[Podlanie]]</f>
        <v>2400000</v>
      </c>
      <c r="F47">
        <f>MIN(IF(deszcz5[[#This Row],[opady ]] = 0, deszcz5[[#This Row],[Stan zbiornika po podlaniu]]*0.99, deszcz5[[#This Row],[Stan zbiornika po podlaniu]]*1.03), $L$2)</f>
        <v>2376000</v>
      </c>
      <c r="G47">
        <f>IF(deszcz5[[#This Row],[Dzień]] = 6, MIN(deszcz5[[#This Row],[Stan po pogodzie]]+$M$2, $L$2), deszcz5[[#This Row],[Stan po pogodzie]])</f>
        <v>2376000</v>
      </c>
      <c r="H47">
        <f>deszcz5[[#This Row],[Dolanie]]</f>
        <v>2376000</v>
      </c>
      <c r="I47">
        <f>WEEKDAY(deszcz5[[#This Row],[data]],2)</f>
        <v>7</v>
      </c>
    </row>
    <row r="48" spans="1:9" hidden="1" x14ac:dyDescent="0.45">
      <c r="A48" s="1">
        <v>41806</v>
      </c>
      <c r="B48">
        <v>1</v>
      </c>
      <c r="C48">
        <f t="shared" si="0"/>
        <v>2376000</v>
      </c>
      <c r="D48">
        <f>IF(deszcz5[[#This Row],[opady ]] = 0, $M$5, 0)</f>
        <v>0</v>
      </c>
      <c r="E48">
        <f>deszcz5[[#This Row],[Stan zbiornika przed]]-deszcz5[[#This Row],[Podlanie]]</f>
        <v>2376000</v>
      </c>
      <c r="F48">
        <f>MIN(IF(deszcz5[[#This Row],[opady ]] = 0, deszcz5[[#This Row],[Stan zbiornika po podlaniu]]*0.99, deszcz5[[#This Row],[Stan zbiornika po podlaniu]]*1.03), $L$2)</f>
        <v>2447280</v>
      </c>
      <c r="G48">
        <f>IF(deszcz5[[#This Row],[Dzień]] = 6, MIN(deszcz5[[#This Row],[Stan po pogodzie]]+$M$2, $L$2), deszcz5[[#This Row],[Stan po pogodzie]])</f>
        <v>2447280</v>
      </c>
      <c r="H48">
        <f>deszcz5[[#This Row],[Dolanie]]</f>
        <v>2447280</v>
      </c>
      <c r="I48">
        <f>WEEKDAY(deszcz5[[#This Row],[data]],2)</f>
        <v>1</v>
      </c>
    </row>
    <row r="49" spans="1:9" hidden="1" x14ac:dyDescent="0.45">
      <c r="A49" s="1">
        <v>41807</v>
      </c>
      <c r="B49">
        <v>0</v>
      </c>
      <c r="C49">
        <f t="shared" si="0"/>
        <v>2447280</v>
      </c>
      <c r="D49">
        <f>IF(deszcz5[[#This Row],[opady ]] = 0, $M$5, 0)</f>
        <v>100000</v>
      </c>
      <c r="E49">
        <f>deszcz5[[#This Row],[Stan zbiornika przed]]-deszcz5[[#This Row],[Podlanie]]</f>
        <v>2347280</v>
      </c>
      <c r="F49">
        <f>MIN(IF(deszcz5[[#This Row],[opady ]] = 0, deszcz5[[#This Row],[Stan zbiornika po podlaniu]]*0.99, deszcz5[[#This Row],[Stan zbiornika po podlaniu]]*1.03), $L$2)</f>
        <v>2323807.2000000002</v>
      </c>
      <c r="G49">
        <f>IF(deszcz5[[#This Row],[Dzień]] = 6, MIN(deszcz5[[#This Row],[Stan po pogodzie]]+$M$2, $L$2), deszcz5[[#This Row],[Stan po pogodzie]])</f>
        <v>2323807.2000000002</v>
      </c>
      <c r="H49">
        <f>deszcz5[[#This Row],[Dolanie]]</f>
        <v>2323807.2000000002</v>
      </c>
      <c r="I49">
        <f>WEEKDAY(deszcz5[[#This Row],[data]],2)</f>
        <v>2</v>
      </c>
    </row>
    <row r="50" spans="1:9" hidden="1" x14ac:dyDescent="0.45">
      <c r="A50" s="1">
        <v>41808</v>
      </c>
      <c r="B50">
        <v>0</v>
      </c>
      <c r="C50">
        <f t="shared" si="0"/>
        <v>2323807.2000000002</v>
      </c>
      <c r="D50">
        <f>IF(deszcz5[[#This Row],[opady ]] = 0, $M$5, 0)</f>
        <v>100000</v>
      </c>
      <c r="E50">
        <f>deszcz5[[#This Row],[Stan zbiornika przed]]-deszcz5[[#This Row],[Podlanie]]</f>
        <v>2223807.2000000002</v>
      </c>
      <c r="F50">
        <f>MIN(IF(deszcz5[[#This Row],[opady ]] = 0, deszcz5[[#This Row],[Stan zbiornika po podlaniu]]*0.99, deszcz5[[#This Row],[Stan zbiornika po podlaniu]]*1.03), $L$2)</f>
        <v>2201569.128</v>
      </c>
      <c r="G50">
        <f>IF(deszcz5[[#This Row],[Dzień]] = 6, MIN(deszcz5[[#This Row],[Stan po pogodzie]]+$M$2, $L$2), deszcz5[[#This Row],[Stan po pogodzie]])</f>
        <v>2201569.128</v>
      </c>
      <c r="H50">
        <f>deszcz5[[#This Row],[Dolanie]]</f>
        <v>2201569.128</v>
      </c>
      <c r="I50">
        <f>WEEKDAY(deszcz5[[#This Row],[data]],2)</f>
        <v>3</v>
      </c>
    </row>
    <row r="51" spans="1:9" hidden="1" x14ac:dyDescent="0.45">
      <c r="A51" s="1">
        <v>41809</v>
      </c>
      <c r="B51">
        <v>0</v>
      </c>
      <c r="C51">
        <f t="shared" si="0"/>
        <v>2201569.128</v>
      </c>
      <c r="D51">
        <f>IF(deszcz5[[#This Row],[opady ]] = 0, $M$5, 0)</f>
        <v>100000</v>
      </c>
      <c r="E51">
        <f>deszcz5[[#This Row],[Stan zbiornika przed]]-deszcz5[[#This Row],[Podlanie]]</f>
        <v>2101569.128</v>
      </c>
      <c r="F51">
        <f>MIN(IF(deszcz5[[#This Row],[opady ]] = 0, deszcz5[[#This Row],[Stan zbiornika po podlaniu]]*0.99, deszcz5[[#This Row],[Stan zbiornika po podlaniu]]*1.03), $L$2)</f>
        <v>2080553.4367200001</v>
      </c>
      <c r="G51">
        <f>IF(deszcz5[[#This Row],[Dzień]] = 6, MIN(deszcz5[[#This Row],[Stan po pogodzie]]+$M$2, $L$2), deszcz5[[#This Row],[Stan po pogodzie]])</f>
        <v>2080553.4367200001</v>
      </c>
      <c r="H51">
        <f>deszcz5[[#This Row],[Dolanie]]</f>
        <v>2080553.4367200001</v>
      </c>
      <c r="I51">
        <f>WEEKDAY(deszcz5[[#This Row],[data]],2)</f>
        <v>4</v>
      </c>
    </row>
    <row r="52" spans="1:9" hidden="1" x14ac:dyDescent="0.45">
      <c r="A52" s="1">
        <v>41810</v>
      </c>
      <c r="B52">
        <v>0</v>
      </c>
      <c r="C52">
        <f t="shared" si="0"/>
        <v>2080553.4367200001</v>
      </c>
      <c r="D52">
        <f>IF(deszcz5[[#This Row],[opady ]] = 0, $M$5, 0)</f>
        <v>100000</v>
      </c>
      <c r="E52">
        <f>deszcz5[[#This Row],[Stan zbiornika przed]]-deszcz5[[#This Row],[Podlanie]]</f>
        <v>1980553.4367200001</v>
      </c>
      <c r="F52">
        <f>MIN(IF(deszcz5[[#This Row],[opady ]] = 0, deszcz5[[#This Row],[Stan zbiornika po podlaniu]]*0.99, deszcz5[[#This Row],[Stan zbiornika po podlaniu]]*1.03), $L$2)</f>
        <v>1960747.9023528001</v>
      </c>
      <c r="G52">
        <f>IF(deszcz5[[#This Row],[Dzień]] = 6, MIN(deszcz5[[#This Row],[Stan po pogodzie]]+$M$2, $L$2), deszcz5[[#This Row],[Stan po pogodzie]])</f>
        <v>1960747.9023528001</v>
      </c>
      <c r="H52">
        <f>deszcz5[[#This Row],[Dolanie]]</f>
        <v>1960747.9023528001</v>
      </c>
      <c r="I52">
        <f>WEEKDAY(deszcz5[[#This Row],[data]],2)</f>
        <v>5</v>
      </c>
    </row>
    <row r="53" spans="1:9" hidden="1" x14ac:dyDescent="0.45">
      <c r="A53" s="1">
        <v>41811</v>
      </c>
      <c r="B53">
        <v>0</v>
      </c>
      <c r="C53">
        <f t="shared" si="0"/>
        <v>1960747.9023528001</v>
      </c>
      <c r="D53">
        <f>IF(deszcz5[[#This Row],[opady ]] = 0, $M$5, 0)</f>
        <v>100000</v>
      </c>
      <c r="E53">
        <f>deszcz5[[#This Row],[Stan zbiornika przed]]-deszcz5[[#This Row],[Podlanie]]</f>
        <v>1860747.9023528001</v>
      </c>
      <c r="F53">
        <f>MIN(IF(deszcz5[[#This Row],[opady ]] = 0, deszcz5[[#This Row],[Stan zbiornika po podlaniu]]*0.99, deszcz5[[#This Row],[Stan zbiornika po podlaniu]]*1.03), $L$2)</f>
        <v>1842140.4233292721</v>
      </c>
      <c r="G53">
        <f>IF(deszcz5[[#This Row],[Dzień]] = 6, MIN(deszcz5[[#This Row],[Stan po pogodzie]]+$M$2, $L$2), deszcz5[[#This Row],[Stan po pogodzie]])</f>
        <v>2342140.4233292723</v>
      </c>
      <c r="H53">
        <f>deszcz5[[#This Row],[Dolanie]]</f>
        <v>2342140.4233292723</v>
      </c>
      <c r="I53">
        <f>WEEKDAY(deszcz5[[#This Row],[data]],2)</f>
        <v>6</v>
      </c>
    </row>
    <row r="54" spans="1:9" hidden="1" x14ac:dyDescent="0.45">
      <c r="A54" s="1">
        <v>41812</v>
      </c>
      <c r="B54">
        <v>0</v>
      </c>
      <c r="C54">
        <f t="shared" si="0"/>
        <v>2342140.4233292723</v>
      </c>
      <c r="D54">
        <f>IF(deszcz5[[#This Row],[opady ]] = 0, $M$5, 0)</f>
        <v>100000</v>
      </c>
      <c r="E54">
        <f>deszcz5[[#This Row],[Stan zbiornika przed]]-deszcz5[[#This Row],[Podlanie]]</f>
        <v>2242140.4233292723</v>
      </c>
      <c r="F54">
        <f>MIN(IF(deszcz5[[#This Row],[opady ]] = 0, deszcz5[[#This Row],[Stan zbiornika po podlaniu]]*0.99, deszcz5[[#This Row],[Stan zbiornika po podlaniu]]*1.03), $L$2)</f>
        <v>2219719.0190959796</v>
      </c>
      <c r="G54">
        <f>IF(deszcz5[[#This Row],[Dzień]] = 6, MIN(deszcz5[[#This Row],[Stan po pogodzie]]+$M$2, $L$2), deszcz5[[#This Row],[Stan po pogodzie]])</f>
        <v>2219719.0190959796</v>
      </c>
      <c r="H54">
        <f>deszcz5[[#This Row],[Dolanie]]</f>
        <v>2219719.0190959796</v>
      </c>
      <c r="I54">
        <f>WEEKDAY(deszcz5[[#This Row],[data]],2)</f>
        <v>7</v>
      </c>
    </row>
    <row r="55" spans="1:9" hidden="1" x14ac:dyDescent="0.45">
      <c r="A55" s="1">
        <v>41813</v>
      </c>
      <c r="B55">
        <v>0</v>
      </c>
      <c r="C55">
        <f t="shared" si="0"/>
        <v>2219719.0190959796</v>
      </c>
      <c r="D55">
        <f>IF(deszcz5[[#This Row],[opady ]] = 0, $M$5, 0)</f>
        <v>100000</v>
      </c>
      <c r="E55">
        <f>deszcz5[[#This Row],[Stan zbiornika przed]]-deszcz5[[#This Row],[Podlanie]]</f>
        <v>2119719.0190959796</v>
      </c>
      <c r="F55">
        <f>MIN(IF(deszcz5[[#This Row],[opady ]] = 0, deszcz5[[#This Row],[Stan zbiornika po podlaniu]]*0.99, deszcz5[[#This Row],[Stan zbiornika po podlaniu]]*1.03), $L$2)</f>
        <v>2098521.8289050199</v>
      </c>
      <c r="G55">
        <f>IF(deszcz5[[#This Row],[Dzień]] = 6, MIN(deszcz5[[#This Row],[Stan po pogodzie]]+$M$2, $L$2), deszcz5[[#This Row],[Stan po pogodzie]])</f>
        <v>2098521.8289050199</v>
      </c>
      <c r="H55">
        <f>deszcz5[[#This Row],[Dolanie]]</f>
        <v>2098521.8289050199</v>
      </c>
      <c r="I55">
        <f>WEEKDAY(deszcz5[[#This Row],[data]],2)</f>
        <v>1</v>
      </c>
    </row>
    <row r="56" spans="1:9" hidden="1" x14ac:dyDescent="0.45">
      <c r="A56" s="1">
        <v>41814</v>
      </c>
      <c r="B56">
        <v>0</v>
      </c>
      <c r="C56">
        <f t="shared" si="0"/>
        <v>2098521.8289050199</v>
      </c>
      <c r="D56">
        <f>IF(deszcz5[[#This Row],[opady ]] = 0, $M$5, 0)</f>
        <v>100000</v>
      </c>
      <c r="E56">
        <f>deszcz5[[#This Row],[Stan zbiornika przed]]-deszcz5[[#This Row],[Podlanie]]</f>
        <v>1998521.8289050199</v>
      </c>
      <c r="F56">
        <f>MIN(IF(deszcz5[[#This Row],[opady ]] = 0, deszcz5[[#This Row],[Stan zbiornika po podlaniu]]*0.99, deszcz5[[#This Row],[Stan zbiornika po podlaniu]]*1.03), $L$2)</f>
        <v>1978536.6106159696</v>
      </c>
      <c r="G56">
        <f>IF(deszcz5[[#This Row],[Dzień]] = 6, MIN(deszcz5[[#This Row],[Stan po pogodzie]]+$M$2, $L$2), deszcz5[[#This Row],[Stan po pogodzie]])</f>
        <v>1978536.6106159696</v>
      </c>
      <c r="H56">
        <f>deszcz5[[#This Row],[Dolanie]]</f>
        <v>1978536.6106159696</v>
      </c>
      <c r="I56">
        <f>WEEKDAY(deszcz5[[#This Row],[data]],2)</f>
        <v>2</v>
      </c>
    </row>
    <row r="57" spans="1:9" hidden="1" x14ac:dyDescent="0.45">
      <c r="A57" s="1">
        <v>41815</v>
      </c>
      <c r="B57">
        <v>0</v>
      </c>
      <c r="C57">
        <f t="shared" si="0"/>
        <v>1978536.6106159696</v>
      </c>
      <c r="D57">
        <f>IF(deszcz5[[#This Row],[opady ]] = 0, $M$5, 0)</f>
        <v>100000</v>
      </c>
      <c r="E57">
        <f>deszcz5[[#This Row],[Stan zbiornika przed]]-deszcz5[[#This Row],[Podlanie]]</f>
        <v>1878536.6106159696</v>
      </c>
      <c r="F57">
        <f>MIN(IF(deszcz5[[#This Row],[opady ]] = 0, deszcz5[[#This Row],[Stan zbiornika po podlaniu]]*0.99, deszcz5[[#This Row],[Stan zbiornika po podlaniu]]*1.03), $L$2)</f>
        <v>1859751.2445098099</v>
      </c>
      <c r="G57">
        <f>IF(deszcz5[[#This Row],[Dzień]] = 6, MIN(deszcz5[[#This Row],[Stan po pogodzie]]+$M$2, $L$2), deszcz5[[#This Row],[Stan po pogodzie]])</f>
        <v>1859751.2445098099</v>
      </c>
      <c r="H57">
        <f>deszcz5[[#This Row],[Dolanie]]</f>
        <v>1859751.2445098099</v>
      </c>
      <c r="I57">
        <f>WEEKDAY(deszcz5[[#This Row],[data]],2)</f>
        <v>3</v>
      </c>
    </row>
    <row r="58" spans="1:9" hidden="1" x14ac:dyDescent="0.45">
      <c r="A58" s="1">
        <v>41816</v>
      </c>
      <c r="B58">
        <v>1</v>
      </c>
      <c r="C58">
        <f t="shared" si="0"/>
        <v>1859751.2445098099</v>
      </c>
      <c r="D58">
        <f>IF(deszcz5[[#This Row],[opady ]] = 0, $M$5, 0)</f>
        <v>0</v>
      </c>
      <c r="E58">
        <f>deszcz5[[#This Row],[Stan zbiornika przed]]-deszcz5[[#This Row],[Podlanie]]</f>
        <v>1859751.2445098099</v>
      </c>
      <c r="F58">
        <f>MIN(IF(deszcz5[[#This Row],[opady ]] = 0, deszcz5[[#This Row],[Stan zbiornika po podlaniu]]*0.99, deszcz5[[#This Row],[Stan zbiornika po podlaniu]]*1.03), $L$2)</f>
        <v>1915543.7818451042</v>
      </c>
      <c r="G58">
        <f>IF(deszcz5[[#This Row],[Dzień]] = 6, MIN(deszcz5[[#This Row],[Stan po pogodzie]]+$M$2, $L$2), deszcz5[[#This Row],[Stan po pogodzie]])</f>
        <v>1915543.7818451042</v>
      </c>
      <c r="H58">
        <f>deszcz5[[#This Row],[Dolanie]]</f>
        <v>1915543.7818451042</v>
      </c>
      <c r="I58">
        <f>WEEKDAY(deszcz5[[#This Row],[data]],2)</f>
        <v>4</v>
      </c>
    </row>
    <row r="59" spans="1:9" hidden="1" x14ac:dyDescent="0.45">
      <c r="A59" s="1">
        <v>41817</v>
      </c>
      <c r="B59">
        <v>0</v>
      </c>
      <c r="C59">
        <f t="shared" si="0"/>
        <v>1915543.7818451042</v>
      </c>
      <c r="D59">
        <f>IF(deszcz5[[#This Row],[opady ]] = 0, $M$5, 0)</f>
        <v>100000</v>
      </c>
      <c r="E59">
        <f>deszcz5[[#This Row],[Stan zbiornika przed]]-deszcz5[[#This Row],[Podlanie]]</f>
        <v>1815543.7818451042</v>
      </c>
      <c r="F59">
        <f>MIN(IF(deszcz5[[#This Row],[opady ]] = 0, deszcz5[[#This Row],[Stan zbiornika po podlaniu]]*0.99, deszcz5[[#This Row],[Stan zbiornika po podlaniu]]*1.03), $L$2)</f>
        <v>1797388.3440266531</v>
      </c>
      <c r="G59">
        <f>IF(deszcz5[[#This Row],[Dzień]] = 6, MIN(deszcz5[[#This Row],[Stan po pogodzie]]+$M$2, $L$2), deszcz5[[#This Row],[Stan po pogodzie]])</f>
        <v>1797388.3440266531</v>
      </c>
      <c r="H59">
        <f>deszcz5[[#This Row],[Dolanie]]</f>
        <v>1797388.3440266531</v>
      </c>
      <c r="I59">
        <f>WEEKDAY(deszcz5[[#This Row],[data]],2)</f>
        <v>5</v>
      </c>
    </row>
    <row r="60" spans="1:9" hidden="1" x14ac:dyDescent="0.45">
      <c r="A60" s="1">
        <v>41818</v>
      </c>
      <c r="B60">
        <v>1</v>
      </c>
      <c r="C60">
        <f t="shared" si="0"/>
        <v>1797388.3440266531</v>
      </c>
      <c r="D60">
        <f>IF(deszcz5[[#This Row],[opady ]] = 0, $M$5, 0)</f>
        <v>0</v>
      </c>
      <c r="E60">
        <f>deszcz5[[#This Row],[Stan zbiornika przed]]-deszcz5[[#This Row],[Podlanie]]</f>
        <v>1797388.3440266531</v>
      </c>
      <c r="F60">
        <f>MIN(IF(deszcz5[[#This Row],[opady ]] = 0, deszcz5[[#This Row],[Stan zbiornika po podlaniu]]*0.99, deszcz5[[#This Row],[Stan zbiornika po podlaniu]]*1.03), $L$2)</f>
        <v>1851309.9943474527</v>
      </c>
      <c r="G60">
        <f>IF(deszcz5[[#This Row],[Dzień]] = 6, MIN(deszcz5[[#This Row],[Stan po pogodzie]]+$M$2, $L$2), deszcz5[[#This Row],[Stan po pogodzie]])</f>
        <v>2351309.9943474527</v>
      </c>
      <c r="H60">
        <f>deszcz5[[#This Row],[Dolanie]]</f>
        <v>2351309.9943474527</v>
      </c>
      <c r="I60">
        <f>WEEKDAY(deszcz5[[#This Row],[data]],2)</f>
        <v>6</v>
      </c>
    </row>
    <row r="61" spans="1:9" hidden="1" x14ac:dyDescent="0.45">
      <c r="A61" s="1">
        <v>41819</v>
      </c>
      <c r="B61">
        <v>0</v>
      </c>
      <c r="C61">
        <f t="shared" si="0"/>
        <v>2351309.9943474527</v>
      </c>
      <c r="D61">
        <f>IF(deszcz5[[#This Row],[opady ]] = 0, $M$5, 0)</f>
        <v>100000</v>
      </c>
      <c r="E61">
        <f>deszcz5[[#This Row],[Stan zbiornika przed]]-deszcz5[[#This Row],[Podlanie]]</f>
        <v>2251309.9943474527</v>
      </c>
      <c r="F61">
        <f>MIN(IF(deszcz5[[#This Row],[opady ]] = 0, deszcz5[[#This Row],[Stan zbiornika po podlaniu]]*0.99, deszcz5[[#This Row],[Stan zbiornika po podlaniu]]*1.03), $L$2)</f>
        <v>2228796.8944039783</v>
      </c>
      <c r="G61">
        <f>IF(deszcz5[[#This Row],[Dzień]] = 6, MIN(deszcz5[[#This Row],[Stan po pogodzie]]+$M$2, $L$2), deszcz5[[#This Row],[Stan po pogodzie]])</f>
        <v>2228796.8944039783</v>
      </c>
      <c r="H61">
        <f>deszcz5[[#This Row],[Dolanie]]</f>
        <v>2228796.8944039783</v>
      </c>
      <c r="I61">
        <f>WEEKDAY(deszcz5[[#This Row],[data]],2)</f>
        <v>7</v>
      </c>
    </row>
    <row r="62" spans="1:9" hidden="1" x14ac:dyDescent="0.45">
      <c r="A62" s="1">
        <v>41820</v>
      </c>
      <c r="B62">
        <v>1</v>
      </c>
      <c r="C62">
        <f t="shared" si="0"/>
        <v>2228796.8944039783</v>
      </c>
      <c r="D62">
        <f>IF(deszcz5[[#This Row],[opady ]] = 0, $M$5, 0)</f>
        <v>0</v>
      </c>
      <c r="E62">
        <f>deszcz5[[#This Row],[Stan zbiornika przed]]-deszcz5[[#This Row],[Podlanie]]</f>
        <v>2228796.8944039783</v>
      </c>
      <c r="F62">
        <f>MIN(IF(deszcz5[[#This Row],[opady ]] = 0, deszcz5[[#This Row],[Stan zbiornika po podlaniu]]*0.99, deszcz5[[#This Row],[Stan zbiornika po podlaniu]]*1.03), $L$2)</f>
        <v>2295660.8012360977</v>
      </c>
      <c r="G62">
        <f>IF(deszcz5[[#This Row],[Dzień]] = 6, MIN(deszcz5[[#This Row],[Stan po pogodzie]]+$M$2, $L$2), deszcz5[[#This Row],[Stan po pogodzie]])</f>
        <v>2295660.8012360977</v>
      </c>
      <c r="H62">
        <f>deszcz5[[#This Row],[Dolanie]]</f>
        <v>2295660.8012360977</v>
      </c>
      <c r="I62">
        <f>WEEKDAY(deszcz5[[#This Row],[data]],2)</f>
        <v>1</v>
      </c>
    </row>
    <row r="63" spans="1:9" hidden="1" x14ac:dyDescent="0.45">
      <c r="A63" s="1">
        <v>41821</v>
      </c>
      <c r="B63">
        <v>0</v>
      </c>
      <c r="C63">
        <f t="shared" si="0"/>
        <v>2295660.8012360977</v>
      </c>
      <c r="D63">
        <f>IF(deszcz5[[#This Row],[opady ]] = 0, $M$5, 0)</f>
        <v>100000</v>
      </c>
      <c r="E63">
        <f>deszcz5[[#This Row],[Stan zbiornika przed]]-deszcz5[[#This Row],[Podlanie]]</f>
        <v>2195660.8012360977</v>
      </c>
      <c r="F63">
        <f>MIN(IF(deszcz5[[#This Row],[opady ]] = 0, deszcz5[[#This Row],[Stan zbiornika po podlaniu]]*0.99, deszcz5[[#This Row],[Stan zbiornika po podlaniu]]*1.03), $L$2)</f>
        <v>2173704.1932237367</v>
      </c>
      <c r="G63">
        <f>IF(deszcz5[[#This Row],[Dzień]] = 6, MIN(deszcz5[[#This Row],[Stan po pogodzie]]+$M$2, $L$2), deszcz5[[#This Row],[Stan po pogodzie]])</f>
        <v>2173704.1932237367</v>
      </c>
      <c r="H63">
        <f>deszcz5[[#This Row],[Dolanie]]</f>
        <v>2173704.1932237367</v>
      </c>
      <c r="I63">
        <f>WEEKDAY(deszcz5[[#This Row],[data]],2)</f>
        <v>2</v>
      </c>
    </row>
    <row r="64" spans="1:9" hidden="1" x14ac:dyDescent="0.45">
      <c r="A64" s="1">
        <v>41822</v>
      </c>
      <c r="B64">
        <v>0</v>
      </c>
      <c r="C64">
        <f t="shared" si="0"/>
        <v>2173704.1932237367</v>
      </c>
      <c r="D64">
        <f>IF(deszcz5[[#This Row],[opady ]] = 0, $M$5, 0)</f>
        <v>100000</v>
      </c>
      <c r="E64">
        <f>deszcz5[[#This Row],[Stan zbiornika przed]]-deszcz5[[#This Row],[Podlanie]]</f>
        <v>2073704.1932237367</v>
      </c>
      <c r="F64">
        <f>MIN(IF(deszcz5[[#This Row],[opady ]] = 0, deszcz5[[#This Row],[Stan zbiornika po podlaniu]]*0.99, deszcz5[[#This Row],[Stan zbiornika po podlaniu]]*1.03), $L$2)</f>
        <v>2052967.1512914994</v>
      </c>
      <c r="G64">
        <f>IF(deszcz5[[#This Row],[Dzień]] = 6, MIN(deszcz5[[#This Row],[Stan po pogodzie]]+$M$2, $L$2), deszcz5[[#This Row],[Stan po pogodzie]])</f>
        <v>2052967.1512914994</v>
      </c>
      <c r="H64">
        <f>deszcz5[[#This Row],[Dolanie]]</f>
        <v>2052967.1512914994</v>
      </c>
      <c r="I64">
        <f>WEEKDAY(deszcz5[[#This Row],[data]],2)</f>
        <v>3</v>
      </c>
    </row>
    <row r="65" spans="1:9" hidden="1" x14ac:dyDescent="0.45">
      <c r="A65" s="1">
        <v>41823</v>
      </c>
      <c r="B65">
        <v>0</v>
      </c>
      <c r="C65">
        <f t="shared" si="0"/>
        <v>2052967.1512914994</v>
      </c>
      <c r="D65">
        <f>IF(deszcz5[[#This Row],[opady ]] = 0, $M$5, 0)</f>
        <v>100000</v>
      </c>
      <c r="E65">
        <f>deszcz5[[#This Row],[Stan zbiornika przed]]-deszcz5[[#This Row],[Podlanie]]</f>
        <v>1952967.1512914994</v>
      </c>
      <c r="F65">
        <f>MIN(IF(deszcz5[[#This Row],[opady ]] = 0, deszcz5[[#This Row],[Stan zbiornika po podlaniu]]*0.99, deszcz5[[#This Row],[Stan zbiornika po podlaniu]]*1.03), $L$2)</f>
        <v>1933437.4797785843</v>
      </c>
      <c r="G65">
        <f>IF(deszcz5[[#This Row],[Dzień]] = 6, MIN(deszcz5[[#This Row],[Stan po pogodzie]]+$M$2, $L$2), deszcz5[[#This Row],[Stan po pogodzie]])</f>
        <v>1933437.4797785843</v>
      </c>
      <c r="H65">
        <f>deszcz5[[#This Row],[Dolanie]]</f>
        <v>1933437.4797785843</v>
      </c>
      <c r="I65">
        <f>WEEKDAY(deszcz5[[#This Row],[data]],2)</f>
        <v>4</v>
      </c>
    </row>
    <row r="66" spans="1:9" hidden="1" x14ac:dyDescent="0.45">
      <c r="A66" s="1">
        <v>41824</v>
      </c>
      <c r="B66">
        <v>0</v>
      </c>
      <c r="C66">
        <f t="shared" si="0"/>
        <v>1933437.4797785843</v>
      </c>
      <c r="D66">
        <f>IF(deszcz5[[#This Row],[opady ]] = 0, $M$5, 0)</f>
        <v>100000</v>
      </c>
      <c r="E66">
        <f>deszcz5[[#This Row],[Stan zbiornika przed]]-deszcz5[[#This Row],[Podlanie]]</f>
        <v>1833437.4797785843</v>
      </c>
      <c r="F66">
        <f>MIN(IF(deszcz5[[#This Row],[opady ]] = 0, deszcz5[[#This Row],[Stan zbiornika po podlaniu]]*0.99, deszcz5[[#This Row],[Stan zbiornika po podlaniu]]*1.03), $L$2)</f>
        <v>1815103.1049807984</v>
      </c>
      <c r="G66">
        <f>IF(deszcz5[[#This Row],[Dzień]] = 6, MIN(deszcz5[[#This Row],[Stan po pogodzie]]+$M$2, $L$2), deszcz5[[#This Row],[Stan po pogodzie]])</f>
        <v>1815103.1049807984</v>
      </c>
      <c r="H66">
        <f>deszcz5[[#This Row],[Dolanie]]</f>
        <v>1815103.1049807984</v>
      </c>
      <c r="I66">
        <f>WEEKDAY(deszcz5[[#This Row],[data]],2)</f>
        <v>5</v>
      </c>
    </row>
    <row r="67" spans="1:9" hidden="1" x14ac:dyDescent="0.45">
      <c r="A67" s="1">
        <v>41825</v>
      </c>
      <c r="B67">
        <v>0</v>
      </c>
      <c r="C67">
        <f t="shared" ref="C67:C130" si="1">H66</f>
        <v>1815103.1049807984</v>
      </c>
      <c r="D67">
        <f>IF(deszcz5[[#This Row],[opady ]] = 0, $M$5, 0)</f>
        <v>100000</v>
      </c>
      <c r="E67">
        <f>deszcz5[[#This Row],[Stan zbiornika przed]]-deszcz5[[#This Row],[Podlanie]]</f>
        <v>1715103.1049807984</v>
      </c>
      <c r="F67">
        <f>MIN(IF(deszcz5[[#This Row],[opady ]] = 0, deszcz5[[#This Row],[Stan zbiornika po podlaniu]]*0.99, deszcz5[[#This Row],[Stan zbiornika po podlaniu]]*1.03), $L$2)</f>
        <v>1697952.0739309904</v>
      </c>
      <c r="G67">
        <f>IF(deszcz5[[#This Row],[Dzień]] = 6, MIN(deszcz5[[#This Row],[Stan po pogodzie]]+$M$2, $L$2), deszcz5[[#This Row],[Stan po pogodzie]])</f>
        <v>2197952.0739309904</v>
      </c>
      <c r="H67">
        <f>deszcz5[[#This Row],[Dolanie]]</f>
        <v>2197952.0739309904</v>
      </c>
      <c r="I67">
        <f>WEEKDAY(deszcz5[[#This Row],[data]],2)</f>
        <v>6</v>
      </c>
    </row>
    <row r="68" spans="1:9" hidden="1" x14ac:dyDescent="0.45">
      <c r="A68" s="1">
        <v>41826</v>
      </c>
      <c r="B68">
        <v>0</v>
      </c>
      <c r="C68">
        <f t="shared" si="1"/>
        <v>2197952.0739309904</v>
      </c>
      <c r="D68">
        <f>IF(deszcz5[[#This Row],[opady ]] = 0, $M$5, 0)</f>
        <v>100000</v>
      </c>
      <c r="E68">
        <f>deszcz5[[#This Row],[Stan zbiornika przed]]-deszcz5[[#This Row],[Podlanie]]</f>
        <v>2097952.0739309904</v>
      </c>
      <c r="F68">
        <f>MIN(IF(deszcz5[[#This Row],[opady ]] = 0, deszcz5[[#This Row],[Stan zbiornika po podlaniu]]*0.99, deszcz5[[#This Row],[Stan zbiornika po podlaniu]]*1.03), $L$2)</f>
        <v>2076972.5531916805</v>
      </c>
      <c r="G68">
        <f>IF(deszcz5[[#This Row],[Dzień]] = 6, MIN(deszcz5[[#This Row],[Stan po pogodzie]]+$M$2, $L$2), deszcz5[[#This Row],[Stan po pogodzie]])</f>
        <v>2076972.5531916805</v>
      </c>
      <c r="H68">
        <f>deszcz5[[#This Row],[Dolanie]]</f>
        <v>2076972.5531916805</v>
      </c>
      <c r="I68">
        <f>WEEKDAY(deszcz5[[#This Row],[data]],2)</f>
        <v>7</v>
      </c>
    </row>
    <row r="69" spans="1:9" hidden="1" x14ac:dyDescent="0.45">
      <c r="A69" s="1">
        <v>41827</v>
      </c>
      <c r="B69">
        <v>0</v>
      </c>
      <c r="C69">
        <f t="shared" si="1"/>
        <v>2076972.5531916805</v>
      </c>
      <c r="D69">
        <f>IF(deszcz5[[#This Row],[opady ]] = 0, $M$5, 0)</f>
        <v>100000</v>
      </c>
      <c r="E69">
        <f>deszcz5[[#This Row],[Stan zbiornika przed]]-deszcz5[[#This Row],[Podlanie]]</f>
        <v>1976972.5531916805</v>
      </c>
      <c r="F69">
        <f>MIN(IF(deszcz5[[#This Row],[opady ]] = 0, deszcz5[[#This Row],[Stan zbiornika po podlaniu]]*0.99, deszcz5[[#This Row],[Stan zbiornika po podlaniu]]*1.03), $L$2)</f>
        <v>1957202.8276597636</v>
      </c>
      <c r="G69">
        <f>IF(deszcz5[[#This Row],[Dzień]] = 6, MIN(deszcz5[[#This Row],[Stan po pogodzie]]+$M$2, $L$2), deszcz5[[#This Row],[Stan po pogodzie]])</f>
        <v>1957202.8276597636</v>
      </c>
      <c r="H69">
        <f>deszcz5[[#This Row],[Dolanie]]</f>
        <v>1957202.8276597636</v>
      </c>
      <c r="I69">
        <f>WEEKDAY(deszcz5[[#This Row],[data]],2)</f>
        <v>1</v>
      </c>
    </row>
    <row r="70" spans="1:9" hidden="1" x14ac:dyDescent="0.45">
      <c r="A70" s="1">
        <v>41828</v>
      </c>
      <c r="B70">
        <v>1</v>
      </c>
      <c r="C70">
        <f t="shared" si="1"/>
        <v>1957202.8276597636</v>
      </c>
      <c r="D70">
        <f>IF(deszcz5[[#This Row],[opady ]] = 0, $M$5, 0)</f>
        <v>0</v>
      </c>
      <c r="E70">
        <f>deszcz5[[#This Row],[Stan zbiornika przed]]-deszcz5[[#This Row],[Podlanie]]</f>
        <v>1957202.8276597636</v>
      </c>
      <c r="F70">
        <f>MIN(IF(deszcz5[[#This Row],[opady ]] = 0, deszcz5[[#This Row],[Stan zbiornika po podlaniu]]*0.99, deszcz5[[#This Row],[Stan zbiornika po podlaniu]]*1.03), $L$2)</f>
        <v>2015918.9124895565</v>
      </c>
      <c r="G70">
        <f>IF(deszcz5[[#This Row],[Dzień]] = 6, MIN(deszcz5[[#This Row],[Stan po pogodzie]]+$M$2, $L$2), deszcz5[[#This Row],[Stan po pogodzie]])</f>
        <v>2015918.9124895565</v>
      </c>
      <c r="H70">
        <f>deszcz5[[#This Row],[Dolanie]]</f>
        <v>2015918.9124895565</v>
      </c>
      <c r="I70">
        <f>WEEKDAY(deszcz5[[#This Row],[data]],2)</f>
        <v>2</v>
      </c>
    </row>
    <row r="71" spans="1:9" hidden="1" x14ac:dyDescent="0.45">
      <c r="A71" s="1">
        <v>41829</v>
      </c>
      <c r="B71">
        <v>1</v>
      </c>
      <c r="C71">
        <f t="shared" si="1"/>
        <v>2015918.9124895565</v>
      </c>
      <c r="D71">
        <f>IF(deszcz5[[#This Row],[opady ]] = 0, $M$5, 0)</f>
        <v>0</v>
      </c>
      <c r="E71">
        <f>deszcz5[[#This Row],[Stan zbiornika przed]]-deszcz5[[#This Row],[Podlanie]]</f>
        <v>2015918.9124895565</v>
      </c>
      <c r="F71">
        <f>MIN(IF(deszcz5[[#This Row],[opady ]] = 0, deszcz5[[#This Row],[Stan zbiornika po podlaniu]]*0.99, deszcz5[[#This Row],[Stan zbiornika po podlaniu]]*1.03), $L$2)</f>
        <v>2076396.4798642432</v>
      </c>
      <c r="G71">
        <f>IF(deszcz5[[#This Row],[Dzień]] = 6, MIN(deszcz5[[#This Row],[Stan po pogodzie]]+$M$2, $L$2), deszcz5[[#This Row],[Stan po pogodzie]])</f>
        <v>2076396.4798642432</v>
      </c>
      <c r="H71">
        <f>deszcz5[[#This Row],[Dolanie]]</f>
        <v>2076396.4798642432</v>
      </c>
      <c r="I71">
        <f>WEEKDAY(deszcz5[[#This Row],[data]],2)</f>
        <v>3</v>
      </c>
    </row>
    <row r="72" spans="1:9" hidden="1" x14ac:dyDescent="0.45">
      <c r="A72" s="1">
        <v>41830</v>
      </c>
      <c r="B72">
        <v>1</v>
      </c>
      <c r="C72">
        <f t="shared" si="1"/>
        <v>2076396.4798642432</v>
      </c>
      <c r="D72">
        <f>IF(deszcz5[[#This Row],[opady ]] = 0, $M$5, 0)</f>
        <v>0</v>
      </c>
      <c r="E72">
        <f>deszcz5[[#This Row],[Stan zbiornika przed]]-deszcz5[[#This Row],[Podlanie]]</f>
        <v>2076396.4798642432</v>
      </c>
      <c r="F72">
        <f>MIN(IF(deszcz5[[#This Row],[opady ]] = 0, deszcz5[[#This Row],[Stan zbiornika po podlaniu]]*0.99, deszcz5[[#This Row],[Stan zbiornika po podlaniu]]*1.03), $L$2)</f>
        <v>2138688.3742601704</v>
      </c>
      <c r="G72">
        <f>IF(deszcz5[[#This Row],[Dzień]] = 6, MIN(deszcz5[[#This Row],[Stan po pogodzie]]+$M$2, $L$2), deszcz5[[#This Row],[Stan po pogodzie]])</f>
        <v>2138688.3742601704</v>
      </c>
      <c r="H72">
        <f>deszcz5[[#This Row],[Dolanie]]</f>
        <v>2138688.3742601704</v>
      </c>
      <c r="I72">
        <f>WEEKDAY(deszcz5[[#This Row],[data]],2)</f>
        <v>4</v>
      </c>
    </row>
    <row r="73" spans="1:9" hidden="1" x14ac:dyDescent="0.45">
      <c r="A73" s="1">
        <v>41831</v>
      </c>
      <c r="B73">
        <v>1</v>
      </c>
      <c r="C73">
        <f t="shared" si="1"/>
        <v>2138688.3742601704</v>
      </c>
      <c r="D73">
        <f>IF(deszcz5[[#This Row],[opady ]] = 0, $M$5, 0)</f>
        <v>0</v>
      </c>
      <c r="E73">
        <f>deszcz5[[#This Row],[Stan zbiornika przed]]-deszcz5[[#This Row],[Podlanie]]</f>
        <v>2138688.3742601704</v>
      </c>
      <c r="F73">
        <f>MIN(IF(deszcz5[[#This Row],[opady ]] = 0, deszcz5[[#This Row],[Stan zbiornika po podlaniu]]*0.99, deszcz5[[#This Row],[Stan zbiornika po podlaniu]]*1.03), $L$2)</f>
        <v>2202849.0254879757</v>
      </c>
      <c r="G73">
        <f>IF(deszcz5[[#This Row],[Dzień]] = 6, MIN(deszcz5[[#This Row],[Stan po pogodzie]]+$M$2, $L$2), deszcz5[[#This Row],[Stan po pogodzie]])</f>
        <v>2202849.0254879757</v>
      </c>
      <c r="H73">
        <f>deszcz5[[#This Row],[Dolanie]]</f>
        <v>2202849.0254879757</v>
      </c>
      <c r="I73">
        <f>WEEKDAY(deszcz5[[#This Row],[data]],2)</f>
        <v>5</v>
      </c>
    </row>
    <row r="74" spans="1:9" hidden="1" x14ac:dyDescent="0.45">
      <c r="A74" s="1">
        <v>41832</v>
      </c>
      <c r="B74">
        <v>1</v>
      </c>
      <c r="C74">
        <f t="shared" si="1"/>
        <v>2202849.0254879757</v>
      </c>
      <c r="D74">
        <f>IF(deszcz5[[#This Row],[opady ]] = 0, $M$5, 0)</f>
        <v>0</v>
      </c>
      <c r="E74">
        <f>deszcz5[[#This Row],[Stan zbiornika przed]]-deszcz5[[#This Row],[Podlanie]]</f>
        <v>2202849.0254879757</v>
      </c>
      <c r="F74">
        <f>MIN(IF(deszcz5[[#This Row],[opady ]] = 0, deszcz5[[#This Row],[Stan zbiornika po podlaniu]]*0.99, deszcz5[[#This Row],[Stan zbiornika po podlaniu]]*1.03), $L$2)</f>
        <v>2268934.496252615</v>
      </c>
      <c r="G74">
        <f>IF(deszcz5[[#This Row],[Dzień]] = 6, MIN(deszcz5[[#This Row],[Stan po pogodzie]]+$M$2, $L$2), deszcz5[[#This Row],[Stan po pogodzie]])</f>
        <v>2500000</v>
      </c>
      <c r="H74">
        <f>deszcz5[[#This Row],[Dolanie]]</f>
        <v>2500000</v>
      </c>
      <c r="I74">
        <f>WEEKDAY(deszcz5[[#This Row],[data]],2)</f>
        <v>6</v>
      </c>
    </row>
    <row r="75" spans="1:9" hidden="1" x14ac:dyDescent="0.45">
      <c r="A75" s="1">
        <v>41833</v>
      </c>
      <c r="B75">
        <v>0</v>
      </c>
      <c r="C75">
        <f t="shared" si="1"/>
        <v>2500000</v>
      </c>
      <c r="D75">
        <f>IF(deszcz5[[#This Row],[opady ]] = 0, $M$5, 0)</f>
        <v>100000</v>
      </c>
      <c r="E75">
        <f>deszcz5[[#This Row],[Stan zbiornika przed]]-deszcz5[[#This Row],[Podlanie]]</f>
        <v>2400000</v>
      </c>
      <c r="F75">
        <f>MIN(IF(deszcz5[[#This Row],[opady ]] = 0, deszcz5[[#This Row],[Stan zbiornika po podlaniu]]*0.99, deszcz5[[#This Row],[Stan zbiornika po podlaniu]]*1.03), $L$2)</f>
        <v>2376000</v>
      </c>
      <c r="G75">
        <f>IF(deszcz5[[#This Row],[Dzień]] = 6, MIN(deszcz5[[#This Row],[Stan po pogodzie]]+$M$2, $L$2), deszcz5[[#This Row],[Stan po pogodzie]])</f>
        <v>2376000</v>
      </c>
      <c r="H75">
        <f>deszcz5[[#This Row],[Dolanie]]</f>
        <v>2376000</v>
      </c>
      <c r="I75">
        <f>WEEKDAY(deszcz5[[#This Row],[data]],2)</f>
        <v>7</v>
      </c>
    </row>
    <row r="76" spans="1:9" hidden="1" x14ac:dyDescent="0.45">
      <c r="A76" s="1">
        <v>41834</v>
      </c>
      <c r="B76">
        <v>0</v>
      </c>
      <c r="C76">
        <f t="shared" si="1"/>
        <v>2376000</v>
      </c>
      <c r="D76">
        <f>IF(deszcz5[[#This Row],[opady ]] = 0, $M$5, 0)</f>
        <v>100000</v>
      </c>
      <c r="E76">
        <f>deszcz5[[#This Row],[Stan zbiornika przed]]-deszcz5[[#This Row],[Podlanie]]</f>
        <v>2276000</v>
      </c>
      <c r="F76">
        <f>MIN(IF(deszcz5[[#This Row],[opady ]] = 0, deszcz5[[#This Row],[Stan zbiornika po podlaniu]]*0.99, deszcz5[[#This Row],[Stan zbiornika po podlaniu]]*1.03), $L$2)</f>
        <v>2253240</v>
      </c>
      <c r="G76">
        <f>IF(deszcz5[[#This Row],[Dzień]] = 6, MIN(deszcz5[[#This Row],[Stan po pogodzie]]+$M$2, $L$2), deszcz5[[#This Row],[Stan po pogodzie]])</f>
        <v>2253240</v>
      </c>
      <c r="H76">
        <f>deszcz5[[#This Row],[Dolanie]]</f>
        <v>2253240</v>
      </c>
      <c r="I76">
        <f>WEEKDAY(deszcz5[[#This Row],[data]],2)</f>
        <v>1</v>
      </c>
    </row>
    <row r="77" spans="1:9" hidden="1" x14ac:dyDescent="0.45">
      <c r="A77" s="1">
        <v>41835</v>
      </c>
      <c r="B77">
        <v>0</v>
      </c>
      <c r="C77">
        <f t="shared" si="1"/>
        <v>2253240</v>
      </c>
      <c r="D77">
        <f>IF(deszcz5[[#This Row],[opady ]] = 0, $M$5, 0)</f>
        <v>100000</v>
      </c>
      <c r="E77">
        <f>deszcz5[[#This Row],[Stan zbiornika przed]]-deszcz5[[#This Row],[Podlanie]]</f>
        <v>2153240</v>
      </c>
      <c r="F77">
        <f>MIN(IF(deszcz5[[#This Row],[opady ]] = 0, deszcz5[[#This Row],[Stan zbiornika po podlaniu]]*0.99, deszcz5[[#This Row],[Stan zbiornika po podlaniu]]*1.03), $L$2)</f>
        <v>2131707.6</v>
      </c>
      <c r="G77">
        <f>IF(deszcz5[[#This Row],[Dzień]] = 6, MIN(deszcz5[[#This Row],[Stan po pogodzie]]+$M$2, $L$2), deszcz5[[#This Row],[Stan po pogodzie]])</f>
        <v>2131707.6</v>
      </c>
      <c r="H77">
        <f>deszcz5[[#This Row],[Dolanie]]</f>
        <v>2131707.6</v>
      </c>
      <c r="I77">
        <f>WEEKDAY(deszcz5[[#This Row],[data]],2)</f>
        <v>2</v>
      </c>
    </row>
    <row r="78" spans="1:9" hidden="1" x14ac:dyDescent="0.45">
      <c r="A78" s="1">
        <v>41836</v>
      </c>
      <c r="B78">
        <v>1</v>
      </c>
      <c r="C78">
        <f t="shared" si="1"/>
        <v>2131707.6</v>
      </c>
      <c r="D78">
        <f>IF(deszcz5[[#This Row],[opady ]] = 0, $M$5, 0)</f>
        <v>0</v>
      </c>
      <c r="E78">
        <f>deszcz5[[#This Row],[Stan zbiornika przed]]-deszcz5[[#This Row],[Podlanie]]</f>
        <v>2131707.6</v>
      </c>
      <c r="F78">
        <f>MIN(IF(deszcz5[[#This Row],[opady ]] = 0, deszcz5[[#This Row],[Stan zbiornika po podlaniu]]*0.99, deszcz5[[#This Row],[Stan zbiornika po podlaniu]]*1.03), $L$2)</f>
        <v>2195658.8280000002</v>
      </c>
      <c r="G78">
        <f>IF(deszcz5[[#This Row],[Dzień]] = 6, MIN(deszcz5[[#This Row],[Stan po pogodzie]]+$M$2, $L$2), deszcz5[[#This Row],[Stan po pogodzie]])</f>
        <v>2195658.8280000002</v>
      </c>
      <c r="H78">
        <f>deszcz5[[#This Row],[Dolanie]]</f>
        <v>2195658.8280000002</v>
      </c>
      <c r="I78">
        <f>WEEKDAY(deszcz5[[#This Row],[data]],2)</f>
        <v>3</v>
      </c>
    </row>
    <row r="79" spans="1:9" hidden="1" x14ac:dyDescent="0.45">
      <c r="A79" s="1">
        <v>41837</v>
      </c>
      <c r="B79">
        <v>1</v>
      </c>
      <c r="C79">
        <f t="shared" si="1"/>
        <v>2195658.8280000002</v>
      </c>
      <c r="D79">
        <f>IF(deszcz5[[#This Row],[opady ]] = 0, $M$5, 0)</f>
        <v>0</v>
      </c>
      <c r="E79">
        <f>deszcz5[[#This Row],[Stan zbiornika przed]]-deszcz5[[#This Row],[Podlanie]]</f>
        <v>2195658.8280000002</v>
      </c>
      <c r="F79">
        <f>MIN(IF(deszcz5[[#This Row],[opady ]] = 0, deszcz5[[#This Row],[Stan zbiornika po podlaniu]]*0.99, deszcz5[[#This Row],[Stan zbiornika po podlaniu]]*1.03), $L$2)</f>
        <v>2261528.5928400001</v>
      </c>
      <c r="G79">
        <f>IF(deszcz5[[#This Row],[Dzień]] = 6, MIN(deszcz5[[#This Row],[Stan po pogodzie]]+$M$2, $L$2), deszcz5[[#This Row],[Stan po pogodzie]])</f>
        <v>2261528.5928400001</v>
      </c>
      <c r="H79">
        <f>deszcz5[[#This Row],[Dolanie]]</f>
        <v>2261528.5928400001</v>
      </c>
      <c r="I79">
        <f>WEEKDAY(deszcz5[[#This Row],[data]],2)</f>
        <v>4</v>
      </c>
    </row>
    <row r="80" spans="1:9" hidden="1" x14ac:dyDescent="0.45">
      <c r="A80" s="1">
        <v>41838</v>
      </c>
      <c r="B80">
        <v>1</v>
      </c>
      <c r="C80">
        <f t="shared" si="1"/>
        <v>2261528.5928400001</v>
      </c>
      <c r="D80">
        <f>IF(deszcz5[[#This Row],[opady ]] = 0, $M$5, 0)</f>
        <v>0</v>
      </c>
      <c r="E80">
        <f>deszcz5[[#This Row],[Stan zbiornika przed]]-deszcz5[[#This Row],[Podlanie]]</f>
        <v>2261528.5928400001</v>
      </c>
      <c r="F80">
        <f>MIN(IF(deszcz5[[#This Row],[opady ]] = 0, deszcz5[[#This Row],[Stan zbiornika po podlaniu]]*0.99, deszcz5[[#This Row],[Stan zbiornika po podlaniu]]*1.03), $L$2)</f>
        <v>2329374.4506252003</v>
      </c>
      <c r="G80">
        <f>IF(deszcz5[[#This Row],[Dzień]] = 6, MIN(deszcz5[[#This Row],[Stan po pogodzie]]+$M$2, $L$2), deszcz5[[#This Row],[Stan po pogodzie]])</f>
        <v>2329374.4506252003</v>
      </c>
      <c r="H80">
        <f>deszcz5[[#This Row],[Dolanie]]</f>
        <v>2329374.4506252003</v>
      </c>
      <c r="I80">
        <f>WEEKDAY(deszcz5[[#This Row],[data]],2)</f>
        <v>5</v>
      </c>
    </row>
    <row r="81" spans="1:9" hidden="1" x14ac:dyDescent="0.45">
      <c r="A81" s="1">
        <v>41839</v>
      </c>
      <c r="B81">
        <v>1</v>
      </c>
      <c r="C81">
        <f t="shared" si="1"/>
        <v>2329374.4506252003</v>
      </c>
      <c r="D81">
        <f>IF(deszcz5[[#This Row],[opady ]] = 0, $M$5, 0)</f>
        <v>0</v>
      </c>
      <c r="E81">
        <f>deszcz5[[#This Row],[Stan zbiornika przed]]-deszcz5[[#This Row],[Podlanie]]</f>
        <v>2329374.4506252003</v>
      </c>
      <c r="F81">
        <f>MIN(IF(deszcz5[[#This Row],[opady ]] = 0, deszcz5[[#This Row],[Stan zbiornika po podlaniu]]*0.99, deszcz5[[#This Row],[Stan zbiornika po podlaniu]]*1.03), $L$2)</f>
        <v>2399255.6841439563</v>
      </c>
      <c r="G81">
        <f>IF(deszcz5[[#This Row],[Dzień]] = 6, MIN(deszcz5[[#This Row],[Stan po pogodzie]]+$M$2, $L$2), deszcz5[[#This Row],[Stan po pogodzie]])</f>
        <v>2500000</v>
      </c>
      <c r="H81">
        <f>deszcz5[[#This Row],[Dolanie]]</f>
        <v>2500000</v>
      </c>
      <c r="I81">
        <f>WEEKDAY(deszcz5[[#This Row],[data]],2)</f>
        <v>6</v>
      </c>
    </row>
    <row r="82" spans="1:9" hidden="1" x14ac:dyDescent="0.45">
      <c r="A82" s="1">
        <v>41840</v>
      </c>
      <c r="B82">
        <v>1</v>
      </c>
      <c r="C82">
        <f t="shared" si="1"/>
        <v>2500000</v>
      </c>
      <c r="D82">
        <f>IF(deszcz5[[#This Row],[opady ]] = 0, $M$5, 0)</f>
        <v>0</v>
      </c>
      <c r="E82">
        <f>deszcz5[[#This Row],[Stan zbiornika przed]]-deszcz5[[#This Row],[Podlanie]]</f>
        <v>2500000</v>
      </c>
      <c r="F82">
        <f>MIN(IF(deszcz5[[#This Row],[opady ]] = 0, deszcz5[[#This Row],[Stan zbiornika po podlaniu]]*0.99, deszcz5[[#This Row],[Stan zbiornika po podlaniu]]*1.03), $L$2)</f>
        <v>2500000</v>
      </c>
      <c r="G82">
        <f>IF(deszcz5[[#This Row],[Dzień]] = 6, MIN(deszcz5[[#This Row],[Stan po pogodzie]]+$M$2, $L$2), deszcz5[[#This Row],[Stan po pogodzie]])</f>
        <v>2500000</v>
      </c>
      <c r="H82">
        <f>deszcz5[[#This Row],[Dolanie]]</f>
        <v>2500000</v>
      </c>
      <c r="I82">
        <f>WEEKDAY(deszcz5[[#This Row],[data]],2)</f>
        <v>7</v>
      </c>
    </row>
    <row r="83" spans="1:9" hidden="1" x14ac:dyDescent="0.45">
      <c r="A83" s="1">
        <v>41841</v>
      </c>
      <c r="B83">
        <v>1</v>
      </c>
      <c r="C83">
        <f t="shared" si="1"/>
        <v>2500000</v>
      </c>
      <c r="D83">
        <f>IF(deszcz5[[#This Row],[opady ]] = 0, $M$5, 0)</f>
        <v>0</v>
      </c>
      <c r="E83">
        <f>deszcz5[[#This Row],[Stan zbiornika przed]]-deszcz5[[#This Row],[Podlanie]]</f>
        <v>2500000</v>
      </c>
      <c r="F83">
        <f>MIN(IF(deszcz5[[#This Row],[opady ]] = 0, deszcz5[[#This Row],[Stan zbiornika po podlaniu]]*0.99, deszcz5[[#This Row],[Stan zbiornika po podlaniu]]*1.03), $L$2)</f>
        <v>2500000</v>
      </c>
      <c r="G83">
        <f>IF(deszcz5[[#This Row],[Dzień]] = 6, MIN(deszcz5[[#This Row],[Stan po pogodzie]]+$M$2, $L$2), deszcz5[[#This Row],[Stan po pogodzie]])</f>
        <v>2500000</v>
      </c>
      <c r="H83">
        <f>deszcz5[[#This Row],[Dolanie]]</f>
        <v>2500000</v>
      </c>
      <c r="I83">
        <f>WEEKDAY(deszcz5[[#This Row],[data]],2)</f>
        <v>1</v>
      </c>
    </row>
    <row r="84" spans="1:9" hidden="1" x14ac:dyDescent="0.45">
      <c r="A84" s="1">
        <v>41842</v>
      </c>
      <c r="B84">
        <v>0</v>
      </c>
      <c r="C84">
        <f t="shared" si="1"/>
        <v>2500000</v>
      </c>
      <c r="D84">
        <f>IF(deszcz5[[#This Row],[opady ]] = 0, $M$5, 0)</f>
        <v>100000</v>
      </c>
      <c r="E84">
        <f>deszcz5[[#This Row],[Stan zbiornika przed]]-deszcz5[[#This Row],[Podlanie]]</f>
        <v>2400000</v>
      </c>
      <c r="F84">
        <f>MIN(IF(deszcz5[[#This Row],[opady ]] = 0, deszcz5[[#This Row],[Stan zbiornika po podlaniu]]*0.99, deszcz5[[#This Row],[Stan zbiornika po podlaniu]]*1.03), $L$2)</f>
        <v>2376000</v>
      </c>
      <c r="G84">
        <f>IF(deszcz5[[#This Row],[Dzień]] = 6, MIN(deszcz5[[#This Row],[Stan po pogodzie]]+$M$2, $L$2), deszcz5[[#This Row],[Stan po pogodzie]])</f>
        <v>2376000</v>
      </c>
      <c r="H84">
        <f>deszcz5[[#This Row],[Dolanie]]</f>
        <v>2376000</v>
      </c>
      <c r="I84">
        <f>WEEKDAY(deszcz5[[#This Row],[data]],2)</f>
        <v>2</v>
      </c>
    </row>
    <row r="85" spans="1:9" hidden="1" x14ac:dyDescent="0.45">
      <c r="A85" s="1">
        <v>41843</v>
      </c>
      <c r="B85">
        <v>0</v>
      </c>
      <c r="C85">
        <f t="shared" si="1"/>
        <v>2376000</v>
      </c>
      <c r="D85">
        <f>IF(deszcz5[[#This Row],[opady ]] = 0, $M$5, 0)</f>
        <v>100000</v>
      </c>
      <c r="E85">
        <f>deszcz5[[#This Row],[Stan zbiornika przed]]-deszcz5[[#This Row],[Podlanie]]</f>
        <v>2276000</v>
      </c>
      <c r="F85">
        <f>MIN(IF(deszcz5[[#This Row],[opady ]] = 0, deszcz5[[#This Row],[Stan zbiornika po podlaniu]]*0.99, deszcz5[[#This Row],[Stan zbiornika po podlaniu]]*1.03), $L$2)</f>
        <v>2253240</v>
      </c>
      <c r="G85">
        <f>IF(deszcz5[[#This Row],[Dzień]] = 6, MIN(deszcz5[[#This Row],[Stan po pogodzie]]+$M$2, $L$2), deszcz5[[#This Row],[Stan po pogodzie]])</f>
        <v>2253240</v>
      </c>
      <c r="H85">
        <f>deszcz5[[#This Row],[Dolanie]]</f>
        <v>2253240</v>
      </c>
      <c r="I85">
        <f>WEEKDAY(deszcz5[[#This Row],[data]],2)</f>
        <v>3</v>
      </c>
    </row>
    <row r="86" spans="1:9" hidden="1" x14ac:dyDescent="0.45">
      <c r="A86" s="1">
        <v>41844</v>
      </c>
      <c r="B86">
        <v>0</v>
      </c>
      <c r="C86">
        <f t="shared" si="1"/>
        <v>2253240</v>
      </c>
      <c r="D86">
        <f>IF(deszcz5[[#This Row],[opady ]] = 0, $M$5, 0)</f>
        <v>100000</v>
      </c>
      <c r="E86">
        <f>deszcz5[[#This Row],[Stan zbiornika przed]]-deszcz5[[#This Row],[Podlanie]]</f>
        <v>2153240</v>
      </c>
      <c r="F86">
        <f>MIN(IF(deszcz5[[#This Row],[opady ]] = 0, deszcz5[[#This Row],[Stan zbiornika po podlaniu]]*0.99, deszcz5[[#This Row],[Stan zbiornika po podlaniu]]*1.03), $L$2)</f>
        <v>2131707.6</v>
      </c>
      <c r="G86">
        <f>IF(deszcz5[[#This Row],[Dzień]] = 6, MIN(deszcz5[[#This Row],[Stan po pogodzie]]+$M$2, $L$2), deszcz5[[#This Row],[Stan po pogodzie]])</f>
        <v>2131707.6</v>
      </c>
      <c r="H86">
        <f>deszcz5[[#This Row],[Dolanie]]</f>
        <v>2131707.6</v>
      </c>
      <c r="I86">
        <f>WEEKDAY(deszcz5[[#This Row],[data]],2)</f>
        <v>4</v>
      </c>
    </row>
    <row r="87" spans="1:9" hidden="1" x14ac:dyDescent="0.45">
      <c r="A87" s="1">
        <v>41845</v>
      </c>
      <c r="B87">
        <v>0</v>
      </c>
      <c r="C87">
        <f t="shared" si="1"/>
        <v>2131707.6</v>
      </c>
      <c r="D87">
        <f>IF(deszcz5[[#This Row],[opady ]] = 0, $M$5, 0)</f>
        <v>100000</v>
      </c>
      <c r="E87">
        <f>deszcz5[[#This Row],[Stan zbiornika przed]]-deszcz5[[#This Row],[Podlanie]]</f>
        <v>2031707.6</v>
      </c>
      <c r="F87">
        <f>MIN(IF(deszcz5[[#This Row],[opady ]] = 0, deszcz5[[#This Row],[Stan zbiornika po podlaniu]]*0.99, deszcz5[[#This Row],[Stan zbiornika po podlaniu]]*1.03), $L$2)</f>
        <v>2011390.524</v>
      </c>
      <c r="G87">
        <f>IF(deszcz5[[#This Row],[Dzień]] = 6, MIN(deszcz5[[#This Row],[Stan po pogodzie]]+$M$2, $L$2), deszcz5[[#This Row],[Stan po pogodzie]])</f>
        <v>2011390.524</v>
      </c>
      <c r="H87">
        <f>deszcz5[[#This Row],[Dolanie]]</f>
        <v>2011390.524</v>
      </c>
      <c r="I87">
        <f>WEEKDAY(deszcz5[[#This Row],[data]],2)</f>
        <v>5</v>
      </c>
    </row>
    <row r="88" spans="1:9" hidden="1" x14ac:dyDescent="0.45">
      <c r="A88" s="1">
        <v>41846</v>
      </c>
      <c r="B88">
        <v>0</v>
      </c>
      <c r="C88">
        <f t="shared" si="1"/>
        <v>2011390.524</v>
      </c>
      <c r="D88">
        <f>IF(deszcz5[[#This Row],[opady ]] = 0, $M$5, 0)</f>
        <v>100000</v>
      </c>
      <c r="E88">
        <f>deszcz5[[#This Row],[Stan zbiornika przed]]-deszcz5[[#This Row],[Podlanie]]</f>
        <v>1911390.524</v>
      </c>
      <c r="F88">
        <f>MIN(IF(deszcz5[[#This Row],[opady ]] = 0, deszcz5[[#This Row],[Stan zbiornika po podlaniu]]*0.99, deszcz5[[#This Row],[Stan zbiornika po podlaniu]]*1.03), $L$2)</f>
        <v>1892276.61876</v>
      </c>
      <c r="G88">
        <f>IF(deszcz5[[#This Row],[Dzień]] = 6, MIN(deszcz5[[#This Row],[Stan po pogodzie]]+$M$2, $L$2), deszcz5[[#This Row],[Stan po pogodzie]])</f>
        <v>2392276.61876</v>
      </c>
      <c r="H88">
        <f>deszcz5[[#This Row],[Dolanie]]</f>
        <v>2392276.61876</v>
      </c>
      <c r="I88">
        <f>WEEKDAY(deszcz5[[#This Row],[data]],2)</f>
        <v>6</v>
      </c>
    </row>
    <row r="89" spans="1:9" hidden="1" x14ac:dyDescent="0.45">
      <c r="A89" s="1">
        <v>41847</v>
      </c>
      <c r="B89">
        <v>0</v>
      </c>
      <c r="C89">
        <f t="shared" si="1"/>
        <v>2392276.61876</v>
      </c>
      <c r="D89">
        <f>IF(deszcz5[[#This Row],[opady ]] = 0, $M$5, 0)</f>
        <v>100000</v>
      </c>
      <c r="E89">
        <f>deszcz5[[#This Row],[Stan zbiornika przed]]-deszcz5[[#This Row],[Podlanie]]</f>
        <v>2292276.61876</v>
      </c>
      <c r="F89">
        <f>MIN(IF(deszcz5[[#This Row],[opady ]] = 0, deszcz5[[#This Row],[Stan zbiornika po podlaniu]]*0.99, deszcz5[[#This Row],[Stan zbiornika po podlaniu]]*1.03), $L$2)</f>
        <v>2269353.8525724001</v>
      </c>
      <c r="G89">
        <f>IF(deszcz5[[#This Row],[Dzień]] = 6, MIN(deszcz5[[#This Row],[Stan po pogodzie]]+$M$2, $L$2), deszcz5[[#This Row],[Stan po pogodzie]])</f>
        <v>2269353.8525724001</v>
      </c>
      <c r="H89">
        <f>deszcz5[[#This Row],[Dolanie]]</f>
        <v>2269353.8525724001</v>
      </c>
      <c r="I89">
        <f>WEEKDAY(deszcz5[[#This Row],[data]],2)</f>
        <v>7</v>
      </c>
    </row>
    <row r="90" spans="1:9" hidden="1" x14ac:dyDescent="0.45">
      <c r="A90" s="1">
        <v>41848</v>
      </c>
      <c r="B90">
        <v>1</v>
      </c>
      <c r="C90">
        <f t="shared" si="1"/>
        <v>2269353.8525724001</v>
      </c>
      <c r="D90">
        <f>IF(deszcz5[[#This Row],[opady ]] = 0, $M$5, 0)</f>
        <v>0</v>
      </c>
      <c r="E90">
        <f>deszcz5[[#This Row],[Stan zbiornika przed]]-deszcz5[[#This Row],[Podlanie]]</f>
        <v>2269353.8525724001</v>
      </c>
      <c r="F90">
        <f>MIN(IF(deszcz5[[#This Row],[opady ]] = 0, deszcz5[[#This Row],[Stan zbiornika po podlaniu]]*0.99, deszcz5[[#This Row],[Stan zbiornika po podlaniu]]*1.03), $L$2)</f>
        <v>2337434.4681495721</v>
      </c>
      <c r="G90">
        <f>IF(deszcz5[[#This Row],[Dzień]] = 6, MIN(deszcz5[[#This Row],[Stan po pogodzie]]+$M$2, $L$2), deszcz5[[#This Row],[Stan po pogodzie]])</f>
        <v>2337434.4681495721</v>
      </c>
      <c r="H90">
        <f>deszcz5[[#This Row],[Dolanie]]</f>
        <v>2337434.4681495721</v>
      </c>
      <c r="I90">
        <f>WEEKDAY(deszcz5[[#This Row],[data]],2)</f>
        <v>1</v>
      </c>
    </row>
    <row r="91" spans="1:9" hidden="1" x14ac:dyDescent="0.45">
      <c r="A91" s="1">
        <v>41849</v>
      </c>
      <c r="B91">
        <v>1</v>
      </c>
      <c r="C91">
        <f t="shared" si="1"/>
        <v>2337434.4681495721</v>
      </c>
      <c r="D91">
        <f>IF(deszcz5[[#This Row],[opady ]] = 0, $M$5, 0)</f>
        <v>0</v>
      </c>
      <c r="E91">
        <f>deszcz5[[#This Row],[Stan zbiornika przed]]-deszcz5[[#This Row],[Podlanie]]</f>
        <v>2337434.4681495721</v>
      </c>
      <c r="F91">
        <f>MIN(IF(deszcz5[[#This Row],[opady ]] = 0, deszcz5[[#This Row],[Stan zbiornika po podlaniu]]*0.99, deszcz5[[#This Row],[Stan zbiornika po podlaniu]]*1.03), $L$2)</f>
        <v>2407557.5021940595</v>
      </c>
      <c r="G91">
        <f>IF(deszcz5[[#This Row],[Dzień]] = 6, MIN(deszcz5[[#This Row],[Stan po pogodzie]]+$M$2, $L$2), deszcz5[[#This Row],[Stan po pogodzie]])</f>
        <v>2407557.5021940595</v>
      </c>
      <c r="H91">
        <f>deszcz5[[#This Row],[Dolanie]]</f>
        <v>2407557.5021940595</v>
      </c>
      <c r="I91">
        <f>WEEKDAY(deszcz5[[#This Row],[data]],2)</f>
        <v>2</v>
      </c>
    </row>
    <row r="92" spans="1:9" hidden="1" x14ac:dyDescent="0.45">
      <c r="A92" s="1">
        <v>41850</v>
      </c>
      <c r="B92">
        <v>0</v>
      </c>
      <c r="C92">
        <f t="shared" si="1"/>
        <v>2407557.5021940595</v>
      </c>
      <c r="D92">
        <f>IF(deszcz5[[#This Row],[opady ]] = 0, $M$5, 0)</f>
        <v>100000</v>
      </c>
      <c r="E92">
        <f>deszcz5[[#This Row],[Stan zbiornika przed]]-deszcz5[[#This Row],[Podlanie]]</f>
        <v>2307557.5021940595</v>
      </c>
      <c r="F92">
        <f>MIN(IF(deszcz5[[#This Row],[opady ]] = 0, deszcz5[[#This Row],[Stan zbiornika po podlaniu]]*0.99, deszcz5[[#This Row],[Stan zbiornika po podlaniu]]*1.03), $L$2)</f>
        <v>2284481.9271721188</v>
      </c>
      <c r="G92">
        <f>IF(deszcz5[[#This Row],[Dzień]] = 6, MIN(deszcz5[[#This Row],[Stan po pogodzie]]+$M$2, $L$2), deszcz5[[#This Row],[Stan po pogodzie]])</f>
        <v>2284481.9271721188</v>
      </c>
      <c r="H92">
        <f>deszcz5[[#This Row],[Dolanie]]</f>
        <v>2284481.9271721188</v>
      </c>
      <c r="I92">
        <f>WEEKDAY(deszcz5[[#This Row],[data]],2)</f>
        <v>3</v>
      </c>
    </row>
    <row r="93" spans="1:9" hidden="1" x14ac:dyDescent="0.45">
      <c r="A93" s="1">
        <v>41851</v>
      </c>
      <c r="B93">
        <v>0</v>
      </c>
      <c r="C93">
        <f t="shared" si="1"/>
        <v>2284481.9271721188</v>
      </c>
      <c r="D93">
        <f>IF(deszcz5[[#This Row],[opady ]] = 0, $M$5, 0)</f>
        <v>100000</v>
      </c>
      <c r="E93">
        <f>deszcz5[[#This Row],[Stan zbiornika przed]]-deszcz5[[#This Row],[Podlanie]]</f>
        <v>2184481.9271721188</v>
      </c>
      <c r="F93">
        <f>MIN(IF(deszcz5[[#This Row],[opady ]] = 0, deszcz5[[#This Row],[Stan zbiornika po podlaniu]]*0.99, deszcz5[[#This Row],[Stan zbiornika po podlaniu]]*1.03), $L$2)</f>
        <v>2162637.1079003974</v>
      </c>
      <c r="G93">
        <f>IF(deszcz5[[#This Row],[Dzień]] = 6, MIN(deszcz5[[#This Row],[Stan po pogodzie]]+$M$2, $L$2), deszcz5[[#This Row],[Stan po pogodzie]])</f>
        <v>2162637.1079003974</v>
      </c>
      <c r="H93">
        <f>deszcz5[[#This Row],[Dolanie]]</f>
        <v>2162637.1079003974</v>
      </c>
      <c r="I93">
        <f>WEEKDAY(deszcz5[[#This Row],[data]],2)</f>
        <v>4</v>
      </c>
    </row>
    <row r="94" spans="1:9" hidden="1" x14ac:dyDescent="0.45">
      <c r="A94" s="1">
        <v>41852</v>
      </c>
      <c r="B94">
        <v>0</v>
      </c>
      <c r="C94">
        <f t="shared" si="1"/>
        <v>2162637.1079003974</v>
      </c>
      <c r="D94">
        <f>IF(deszcz5[[#This Row],[opady ]] = 0, $M$5, 0)</f>
        <v>100000</v>
      </c>
      <c r="E94">
        <f>deszcz5[[#This Row],[Stan zbiornika przed]]-deszcz5[[#This Row],[Podlanie]]</f>
        <v>2062637.1079003974</v>
      </c>
      <c r="F94">
        <f>MIN(IF(deszcz5[[#This Row],[opady ]] = 0, deszcz5[[#This Row],[Stan zbiornika po podlaniu]]*0.99, deszcz5[[#This Row],[Stan zbiornika po podlaniu]]*1.03), $L$2)</f>
        <v>2042010.7368213935</v>
      </c>
      <c r="G94">
        <f>IF(deszcz5[[#This Row],[Dzień]] = 6, MIN(deszcz5[[#This Row],[Stan po pogodzie]]+$M$2, $L$2), deszcz5[[#This Row],[Stan po pogodzie]])</f>
        <v>2042010.7368213935</v>
      </c>
      <c r="H94">
        <f>deszcz5[[#This Row],[Dolanie]]</f>
        <v>2042010.7368213935</v>
      </c>
      <c r="I94">
        <f>WEEKDAY(deszcz5[[#This Row],[data]],2)</f>
        <v>5</v>
      </c>
    </row>
    <row r="95" spans="1:9" hidden="1" x14ac:dyDescent="0.45">
      <c r="A95" s="1">
        <v>41853</v>
      </c>
      <c r="B95">
        <v>0</v>
      </c>
      <c r="C95">
        <f t="shared" si="1"/>
        <v>2042010.7368213935</v>
      </c>
      <c r="D95">
        <f>IF(deszcz5[[#This Row],[opady ]] = 0, $M$5, 0)</f>
        <v>100000</v>
      </c>
      <c r="E95">
        <f>deszcz5[[#This Row],[Stan zbiornika przed]]-deszcz5[[#This Row],[Podlanie]]</f>
        <v>1942010.7368213935</v>
      </c>
      <c r="F95">
        <f>MIN(IF(deszcz5[[#This Row],[opady ]] = 0, deszcz5[[#This Row],[Stan zbiornika po podlaniu]]*0.99, deszcz5[[#This Row],[Stan zbiornika po podlaniu]]*1.03), $L$2)</f>
        <v>1922590.6294531794</v>
      </c>
      <c r="G95">
        <f>IF(deszcz5[[#This Row],[Dzień]] = 6, MIN(deszcz5[[#This Row],[Stan po pogodzie]]+$M$2, $L$2), deszcz5[[#This Row],[Stan po pogodzie]])</f>
        <v>2422590.6294531794</v>
      </c>
      <c r="H95">
        <f>deszcz5[[#This Row],[Dolanie]]</f>
        <v>2422590.6294531794</v>
      </c>
      <c r="I95">
        <f>WEEKDAY(deszcz5[[#This Row],[data]],2)</f>
        <v>6</v>
      </c>
    </row>
    <row r="96" spans="1:9" hidden="1" x14ac:dyDescent="0.45">
      <c r="A96" s="1">
        <v>41854</v>
      </c>
      <c r="B96">
        <v>0</v>
      </c>
      <c r="C96">
        <f t="shared" si="1"/>
        <v>2422590.6294531794</v>
      </c>
      <c r="D96">
        <f>IF(deszcz5[[#This Row],[opady ]] = 0, $M$5, 0)</f>
        <v>100000</v>
      </c>
      <c r="E96">
        <f>deszcz5[[#This Row],[Stan zbiornika przed]]-deszcz5[[#This Row],[Podlanie]]</f>
        <v>2322590.6294531794</v>
      </c>
      <c r="F96">
        <f>MIN(IF(deszcz5[[#This Row],[opady ]] = 0, deszcz5[[#This Row],[Stan zbiornika po podlaniu]]*0.99, deszcz5[[#This Row],[Stan zbiornika po podlaniu]]*1.03), $L$2)</f>
        <v>2299364.7231586478</v>
      </c>
      <c r="G96">
        <f>IF(deszcz5[[#This Row],[Dzień]] = 6, MIN(deszcz5[[#This Row],[Stan po pogodzie]]+$M$2, $L$2), deszcz5[[#This Row],[Stan po pogodzie]])</f>
        <v>2299364.7231586478</v>
      </c>
      <c r="H96">
        <f>deszcz5[[#This Row],[Dolanie]]</f>
        <v>2299364.7231586478</v>
      </c>
      <c r="I96">
        <f>WEEKDAY(deszcz5[[#This Row],[data]],2)</f>
        <v>7</v>
      </c>
    </row>
    <row r="97" spans="1:9" hidden="1" x14ac:dyDescent="0.45">
      <c r="A97" s="1">
        <v>41855</v>
      </c>
      <c r="B97">
        <v>0</v>
      </c>
      <c r="C97">
        <f t="shared" si="1"/>
        <v>2299364.7231586478</v>
      </c>
      <c r="D97">
        <f>IF(deszcz5[[#This Row],[opady ]] = 0, $M$5, 0)</f>
        <v>100000</v>
      </c>
      <c r="E97">
        <f>deszcz5[[#This Row],[Stan zbiornika przed]]-deszcz5[[#This Row],[Podlanie]]</f>
        <v>2199364.7231586478</v>
      </c>
      <c r="F97">
        <f>MIN(IF(deszcz5[[#This Row],[opady ]] = 0, deszcz5[[#This Row],[Stan zbiornika po podlaniu]]*0.99, deszcz5[[#This Row],[Stan zbiornika po podlaniu]]*1.03), $L$2)</f>
        <v>2177371.0759270615</v>
      </c>
      <c r="G97">
        <f>IF(deszcz5[[#This Row],[Dzień]] = 6, MIN(deszcz5[[#This Row],[Stan po pogodzie]]+$M$2, $L$2), deszcz5[[#This Row],[Stan po pogodzie]])</f>
        <v>2177371.0759270615</v>
      </c>
      <c r="H97">
        <f>deszcz5[[#This Row],[Dolanie]]</f>
        <v>2177371.0759270615</v>
      </c>
      <c r="I97">
        <f>WEEKDAY(deszcz5[[#This Row],[data]],2)</f>
        <v>1</v>
      </c>
    </row>
    <row r="98" spans="1:9" hidden="1" x14ac:dyDescent="0.45">
      <c r="A98" s="1">
        <v>41856</v>
      </c>
      <c r="B98">
        <v>1</v>
      </c>
      <c r="C98">
        <f t="shared" si="1"/>
        <v>2177371.0759270615</v>
      </c>
      <c r="D98">
        <f>IF(deszcz5[[#This Row],[opady ]] = 0, $M$5, 0)</f>
        <v>0</v>
      </c>
      <c r="E98">
        <f>deszcz5[[#This Row],[Stan zbiornika przed]]-deszcz5[[#This Row],[Podlanie]]</f>
        <v>2177371.0759270615</v>
      </c>
      <c r="F98">
        <f>MIN(IF(deszcz5[[#This Row],[opady ]] = 0, deszcz5[[#This Row],[Stan zbiornika po podlaniu]]*0.99, deszcz5[[#This Row],[Stan zbiornika po podlaniu]]*1.03), $L$2)</f>
        <v>2242692.2082048734</v>
      </c>
      <c r="G98">
        <f>IF(deszcz5[[#This Row],[Dzień]] = 6, MIN(deszcz5[[#This Row],[Stan po pogodzie]]+$M$2, $L$2), deszcz5[[#This Row],[Stan po pogodzie]])</f>
        <v>2242692.2082048734</v>
      </c>
      <c r="H98">
        <f>deszcz5[[#This Row],[Dolanie]]</f>
        <v>2242692.2082048734</v>
      </c>
      <c r="I98">
        <f>WEEKDAY(deszcz5[[#This Row],[data]],2)</f>
        <v>2</v>
      </c>
    </row>
    <row r="99" spans="1:9" hidden="1" x14ac:dyDescent="0.45">
      <c r="A99" s="1">
        <v>41857</v>
      </c>
      <c r="B99">
        <v>0</v>
      </c>
      <c r="C99">
        <f t="shared" si="1"/>
        <v>2242692.2082048734</v>
      </c>
      <c r="D99">
        <f>IF(deszcz5[[#This Row],[opady ]] = 0, $M$5, 0)</f>
        <v>100000</v>
      </c>
      <c r="E99">
        <f>deszcz5[[#This Row],[Stan zbiornika przed]]-deszcz5[[#This Row],[Podlanie]]</f>
        <v>2142692.2082048734</v>
      </c>
      <c r="F99">
        <f>MIN(IF(deszcz5[[#This Row],[opady ]] = 0, deszcz5[[#This Row],[Stan zbiornika po podlaniu]]*0.99, deszcz5[[#This Row],[Stan zbiornika po podlaniu]]*1.03), $L$2)</f>
        <v>2121265.2861228245</v>
      </c>
      <c r="G99">
        <f>IF(deszcz5[[#This Row],[Dzień]] = 6, MIN(deszcz5[[#This Row],[Stan po pogodzie]]+$M$2, $L$2), deszcz5[[#This Row],[Stan po pogodzie]])</f>
        <v>2121265.2861228245</v>
      </c>
      <c r="H99">
        <f>deszcz5[[#This Row],[Dolanie]]</f>
        <v>2121265.2861228245</v>
      </c>
      <c r="I99">
        <f>WEEKDAY(deszcz5[[#This Row],[data]],2)</f>
        <v>3</v>
      </c>
    </row>
    <row r="100" spans="1:9" hidden="1" x14ac:dyDescent="0.45">
      <c r="A100" s="1">
        <v>41858</v>
      </c>
      <c r="B100">
        <v>1</v>
      </c>
      <c r="C100">
        <f t="shared" si="1"/>
        <v>2121265.2861228245</v>
      </c>
      <c r="D100">
        <f>IF(deszcz5[[#This Row],[opady ]] = 0, $M$5, 0)</f>
        <v>0</v>
      </c>
      <c r="E100">
        <f>deszcz5[[#This Row],[Stan zbiornika przed]]-deszcz5[[#This Row],[Podlanie]]</f>
        <v>2121265.2861228245</v>
      </c>
      <c r="F100">
        <f>MIN(IF(deszcz5[[#This Row],[opady ]] = 0, deszcz5[[#This Row],[Stan zbiornika po podlaniu]]*0.99, deszcz5[[#This Row],[Stan zbiornika po podlaniu]]*1.03), $L$2)</f>
        <v>2184903.2447065092</v>
      </c>
      <c r="G100">
        <f>IF(deszcz5[[#This Row],[Dzień]] = 6, MIN(deszcz5[[#This Row],[Stan po pogodzie]]+$M$2, $L$2), deszcz5[[#This Row],[Stan po pogodzie]])</f>
        <v>2184903.2447065092</v>
      </c>
      <c r="H100">
        <f>deszcz5[[#This Row],[Dolanie]]</f>
        <v>2184903.2447065092</v>
      </c>
      <c r="I100">
        <f>WEEKDAY(deszcz5[[#This Row],[data]],2)</f>
        <v>4</v>
      </c>
    </row>
    <row r="101" spans="1:9" hidden="1" x14ac:dyDescent="0.45">
      <c r="A101" s="1">
        <v>41859</v>
      </c>
      <c r="B101">
        <v>1</v>
      </c>
      <c r="C101">
        <f t="shared" si="1"/>
        <v>2184903.2447065092</v>
      </c>
      <c r="D101">
        <f>IF(deszcz5[[#This Row],[opady ]] = 0, $M$5, 0)</f>
        <v>0</v>
      </c>
      <c r="E101">
        <f>deszcz5[[#This Row],[Stan zbiornika przed]]-deszcz5[[#This Row],[Podlanie]]</f>
        <v>2184903.2447065092</v>
      </c>
      <c r="F101">
        <f>MIN(IF(deszcz5[[#This Row],[opady ]] = 0, deszcz5[[#This Row],[Stan zbiornika po podlaniu]]*0.99, deszcz5[[#This Row],[Stan zbiornika po podlaniu]]*1.03), $L$2)</f>
        <v>2250450.3420477044</v>
      </c>
      <c r="G101">
        <f>IF(deszcz5[[#This Row],[Dzień]] = 6, MIN(deszcz5[[#This Row],[Stan po pogodzie]]+$M$2, $L$2), deszcz5[[#This Row],[Stan po pogodzie]])</f>
        <v>2250450.3420477044</v>
      </c>
      <c r="H101">
        <f>deszcz5[[#This Row],[Dolanie]]</f>
        <v>2250450.3420477044</v>
      </c>
      <c r="I101">
        <f>WEEKDAY(deszcz5[[#This Row],[data]],2)</f>
        <v>5</v>
      </c>
    </row>
    <row r="102" spans="1:9" hidden="1" x14ac:dyDescent="0.45">
      <c r="A102" s="1">
        <v>41860</v>
      </c>
      <c r="B102">
        <v>0</v>
      </c>
      <c r="C102">
        <f t="shared" si="1"/>
        <v>2250450.3420477044</v>
      </c>
      <c r="D102">
        <f>IF(deszcz5[[#This Row],[opady ]] = 0, $M$5, 0)</f>
        <v>100000</v>
      </c>
      <c r="E102">
        <f>deszcz5[[#This Row],[Stan zbiornika przed]]-deszcz5[[#This Row],[Podlanie]]</f>
        <v>2150450.3420477044</v>
      </c>
      <c r="F102">
        <f>MIN(IF(deszcz5[[#This Row],[opady ]] = 0, deszcz5[[#This Row],[Stan zbiornika po podlaniu]]*0.99, deszcz5[[#This Row],[Stan zbiornika po podlaniu]]*1.03), $L$2)</f>
        <v>2128945.8386272271</v>
      </c>
      <c r="G102">
        <f>IF(deszcz5[[#This Row],[Dzień]] = 6, MIN(deszcz5[[#This Row],[Stan po pogodzie]]+$M$2, $L$2), deszcz5[[#This Row],[Stan po pogodzie]])</f>
        <v>2500000</v>
      </c>
      <c r="H102">
        <f>deszcz5[[#This Row],[Dolanie]]</f>
        <v>2500000</v>
      </c>
      <c r="I102">
        <f>WEEKDAY(deszcz5[[#This Row],[data]],2)</f>
        <v>6</v>
      </c>
    </row>
    <row r="103" spans="1:9" hidden="1" x14ac:dyDescent="0.45">
      <c r="A103" s="1">
        <v>41861</v>
      </c>
      <c r="B103">
        <v>0</v>
      </c>
      <c r="C103">
        <f t="shared" si="1"/>
        <v>2500000</v>
      </c>
      <c r="D103">
        <f>IF(deszcz5[[#This Row],[opady ]] = 0, $M$5, 0)</f>
        <v>100000</v>
      </c>
      <c r="E103">
        <f>deszcz5[[#This Row],[Stan zbiornika przed]]-deszcz5[[#This Row],[Podlanie]]</f>
        <v>2400000</v>
      </c>
      <c r="F103">
        <f>MIN(IF(deszcz5[[#This Row],[opady ]] = 0, deszcz5[[#This Row],[Stan zbiornika po podlaniu]]*0.99, deszcz5[[#This Row],[Stan zbiornika po podlaniu]]*1.03), $L$2)</f>
        <v>2376000</v>
      </c>
      <c r="G103">
        <f>IF(deszcz5[[#This Row],[Dzień]] = 6, MIN(deszcz5[[#This Row],[Stan po pogodzie]]+$M$2, $L$2), deszcz5[[#This Row],[Stan po pogodzie]])</f>
        <v>2376000</v>
      </c>
      <c r="H103">
        <f>deszcz5[[#This Row],[Dolanie]]</f>
        <v>2376000</v>
      </c>
      <c r="I103">
        <f>WEEKDAY(deszcz5[[#This Row],[data]],2)</f>
        <v>7</v>
      </c>
    </row>
    <row r="104" spans="1:9" hidden="1" x14ac:dyDescent="0.45">
      <c r="A104" s="1">
        <v>41862</v>
      </c>
      <c r="B104">
        <v>0</v>
      </c>
      <c r="C104">
        <f t="shared" si="1"/>
        <v>2376000</v>
      </c>
      <c r="D104">
        <f>IF(deszcz5[[#This Row],[opady ]] = 0, $M$5, 0)</f>
        <v>100000</v>
      </c>
      <c r="E104">
        <f>deszcz5[[#This Row],[Stan zbiornika przed]]-deszcz5[[#This Row],[Podlanie]]</f>
        <v>2276000</v>
      </c>
      <c r="F104">
        <f>MIN(IF(deszcz5[[#This Row],[opady ]] = 0, deszcz5[[#This Row],[Stan zbiornika po podlaniu]]*0.99, deszcz5[[#This Row],[Stan zbiornika po podlaniu]]*1.03), $L$2)</f>
        <v>2253240</v>
      </c>
      <c r="G104">
        <f>IF(deszcz5[[#This Row],[Dzień]] = 6, MIN(deszcz5[[#This Row],[Stan po pogodzie]]+$M$2, $L$2), deszcz5[[#This Row],[Stan po pogodzie]])</f>
        <v>2253240</v>
      </c>
      <c r="H104">
        <f>deszcz5[[#This Row],[Dolanie]]</f>
        <v>2253240</v>
      </c>
      <c r="I104">
        <f>WEEKDAY(deszcz5[[#This Row],[data]],2)</f>
        <v>1</v>
      </c>
    </row>
    <row r="105" spans="1:9" hidden="1" x14ac:dyDescent="0.45">
      <c r="A105" s="1">
        <v>41863</v>
      </c>
      <c r="B105">
        <v>0</v>
      </c>
      <c r="C105">
        <f t="shared" si="1"/>
        <v>2253240</v>
      </c>
      <c r="D105">
        <f>IF(deszcz5[[#This Row],[opady ]] = 0, $M$5, 0)</f>
        <v>100000</v>
      </c>
      <c r="E105">
        <f>deszcz5[[#This Row],[Stan zbiornika przed]]-deszcz5[[#This Row],[Podlanie]]</f>
        <v>2153240</v>
      </c>
      <c r="F105">
        <f>MIN(IF(deszcz5[[#This Row],[opady ]] = 0, deszcz5[[#This Row],[Stan zbiornika po podlaniu]]*0.99, deszcz5[[#This Row],[Stan zbiornika po podlaniu]]*1.03), $L$2)</f>
        <v>2131707.6</v>
      </c>
      <c r="G105">
        <f>IF(deszcz5[[#This Row],[Dzień]] = 6, MIN(deszcz5[[#This Row],[Stan po pogodzie]]+$M$2, $L$2), deszcz5[[#This Row],[Stan po pogodzie]])</f>
        <v>2131707.6</v>
      </c>
      <c r="H105">
        <f>deszcz5[[#This Row],[Dolanie]]</f>
        <v>2131707.6</v>
      </c>
      <c r="I105">
        <f>WEEKDAY(deszcz5[[#This Row],[data]],2)</f>
        <v>2</v>
      </c>
    </row>
    <row r="106" spans="1:9" hidden="1" x14ac:dyDescent="0.45">
      <c r="A106" s="1">
        <v>41864</v>
      </c>
      <c r="B106">
        <v>1</v>
      </c>
      <c r="C106">
        <f t="shared" si="1"/>
        <v>2131707.6</v>
      </c>
      <c r="D106">
        <f>IF(deszcz5[[#This Row],[opady ]] = 0, $M$5, 0)</f>
        <v>0</v>
      </c>
      <c r="E106">
        <f>deszcz5[[#This Row],[Stan zbiornika przed]]-deszcz5[[#This Row],[Podlanie]]</f>
        <v>2131707.6</v>
      </c>
      <c r="F106">
        <f>MIN(IF(deszcz5[[#This Row],[opady ]] = 0, deszcz5[[#This Row],[Stan zbiornika po podlaniu]]*0.99, deszcz5[[#This Row],[Stan zbiornika po podlaniu]]*1.03), $L$2)</f>
        <v>2195658.8280000002</v>
      </c>
      <c r="G106">
        <f>IF(deszcz5[[#This Row],[Dzień]] = 6, MIN(deszcz5[[#This Row],[Stan po pogodzie]]+$M$2, $L$2), deszcz5[[#This Row],[Stan po pogodzie]])</f>
        <v>2195658.8280000002</v>
      </c>
      <c r="H106">
        <f>deszcz5[[#This Row],[Dolanie]]</f>
        <v>2195658.8280000002</v>
      </c>
      <c r="I106">
        <f>WEEKDAY(deszcz5[[#This Row],[data]],2)</f>
        <v>3</v>
      </c>
    </row>
    <row r="107" spans="1:9" hidden="1" x14ac:dyDescent="0.45">
      <c r="A107" s="1">
        <v>41865</v>
      </c>
      <c r="B107">
        <v>0</v>
      </c>
      <c r="C107">
        <f t="shared" si="1"/>
        <v>2195658.8280000002</v>
      </c>
      <c r="D107">
        <f>IF(deszcz5[[#This Row],[opady ]] = 0, $M$5, 0)</f>
        <v>100000</v>
      </c>
      <c r="E107">
        <f>deszcz5[[#This Row],[Stan zbiornika przed]]-deszcz5[[#This Row],[Podlanie]]</f>
        <v>2095658.8280000002</v>
      </c>
      <c r="F107">
        <f>MIN(IF(deszcz5[[#This Row],[opady ]] = 0, deszcz5[[#This Row],[Stan zbiornika po podlaniu]]*0.99, deszcz5[[#This Row],[Stan zbiornika po podlaniu]]*1.03), $L$2)</f>
        <v>2074702.2397200002</v>
      </c>
      <c r="G107">
        <f>IF(deszcz5[[#This Row],[Dzień]] = 6, MIN(deszcz5[[#This Row],[Stan po pogodzie]]+$M$2, $L$2), deszcz5[[#This Row],[Stan po pogodzie]])</f>
        <v>2074702.2397200002</v>
      </c>
      <c r="H107">
        <f>deszcz5[[#This Row],[Dolanie]]</f>
        <v>2074702.2397200002</v>
      </c>
      <c r="I107">
        <f>WEEKDAY(deszcz5[[#This Row],[data]],2)</f>
        <v>4</v>
      </c>
    </row>
    <row r="108" spans="1:9" hidden="1" x14ac:dyDescent="0.45">
      <c r="A108" s="1">
        <v>41866</v>
      </c>
      <c r="B108">
        <v>1</v>
      </c>
      <c r="C108">
        <f t="shared" si="1"/>
        <v>2074702.2397200002</v>
      </c>
      <c r="D108">
        <f>IF(deszcz5[[#This Row],[opady ]] = 0, $M$5, 0)</f>
        <v>0</v>
      </c>
      <c r="E108">
        <f>deszcz5[[#This Row],[Stan zbiornika przed]]-deszcz5[[#This Row],[Podlanie]]</f>
        <v>2074702.2397200002</v>
      </c>
      <c r="F108">
        <f>MIN(IF(deszcz5[[#This Row],[opady ]] = 0, deszcz5[[#This Row],[Stan zbiornika po podlaniu]]*0.99, deszcz5[[#This Row],[Stan zbiornika po podlaniu]]*1.03), $L$2)</f>
        <v>2136943.3069116003</v>
      </c>
      <c r="G108">
        <f>IF(deszcz5[[#This Row],[Dzień]] = 6, MIN(deszcz5[[#This Row],[Stan po pogodzie]]+$M$2, $L$2), deszcz5[[#This Row],[Stan po pogodzie]])</f>
        <v>2136943.3069116003</v>
      </c>
      <c r="H108">
        <f>deszcz5[[#This Row],[Dolanie]]</f>
        <v>2136943.3069116003</v>
      </c>
      <c r="I108">
        <f>WEEKDAY(deszcz5[[#This Row],[data]],2)</f>
        <v>5</v>
      </c>
    </row>
    <row r="109" spans="1:9" hidden="1" x14ac:dyDescent="0.45">
      <c r="A109" s="1">
        <v>41867</v>
      </c>
      <c r="B109">
        <v>1</v>
      </c>
      <c r="C109">
        <f t="shared" si="1"/>
        <v>2136943.3069116003</v>
      </c>
      <c r="D109">
        <f>IF(deszcz5[[#This Row],[opady ]] = 0, $M$5, 0)</f>
        <v>0</v>
      </c>
      <c r="E109">
        <f>deszcz5[[#This Row],[Stan zbiornika przed]]-deszcz5[[#This Row],[Podlanie]]</f>
        <v>2136943.3069116003</v>
      </c>
      <c r="F109">
        <f>MIN(IF(deszcz5[[#This Row],[opady ]] = 0, deszcz5[[#This Row],[Stan zbiornika po podlaniu]]*0.99, deszcz5[[#This Row],[Stan zbiornika po podlaniu]]*1.03), $L$2)</f>
        <v>2201051.6061189482</v>
      </c>
      <c r="G109">
        <f>IF(deszcz5[[#This Row],[Dzień]] = 6, MIN(deszcz5[[#This Row],[Stan po pogodzie]]+$M$2, $L$2), deszcz5[[#This Row],[Stan po pogodzie]])</f>
        <v>2500000</v>
      </c>
      <c r="H109">
        <f>deszcz5[[#This Row],[Dolanie]]</f>
        <v>2500000</v>
      </c>
      <c r="I109">
        <f>WEEKDAY(deszcz5[[#This Row],[data]],2)</f>
        <v>6</v>
      </c>
    </row>
    <row r="110" spans="1:9" hidden="1" x14ac:dyDescent="0.45">
      <c r="A110" s="1">
        <v>41868</v>
      </c>
      <c r="B110">
        <v>1</v>
      </c>
      <c r="C110">
        <f t="shared" si="1"/>
        <v>2500000</v>
      </c>
      <c r="D110">
        <f>IF(deszcz5[[#This Row],[opady ]] = 0, $M$5, 0)</f>
        <v>0</v>
      </c>
      <c r="E110">
        <f>deszcz5[[#This Row],[Stan zbiornika przed]]-deszcz5[[#This Row],[Podlanie]]</f>
        <v>2500000</v>
      </c>
      <c r="F110">
        <f>MIN(IF(deszcz5[[#This Row],[opady ]] = 0, deszcz5[[#This Row],[Stan zbiornika po podlaniu]]*0.99, deszcz5[[#This Row],[Stan zbiornika po podlaniu]]*1.03), $L$2)</f>
        <v>2500000</v>
      </c>
      <c r="G110">
        <f>IF(deszcz5[[#This Row],[Dzień]] = 6, MIN(deszcz5[[#This Row],[Stan po pogodzie]]+$M$2, $L$2), deszcz5[[#This Row],[Stan po pogodzie]])</f>
        <v>2500000</v>
      </c>
      <c r="H110">
        <f>deszcz5[[#This Row],[Dolanie]]</f>
        <v>2500000</v>
      </c>
      <c r="I110">
        <f>WEEKDAY(deszcz5[[#This Row],[data]],2)</f>
        <v>7</v>
      </c>
    </row>
    <row r="111" spans="1:9" hidden="1" x14ac:dyDescent="0.45">
      <c r="A111" s="1">
        <v>41869</v>
      </c>
      <c r="B111">
        <v>0</v>
      </c>
      <c r="C111">
        <f t="shared" si="1"/>
        <v>2500000</v>
      </c>
      <c r="D111">
        <f>IF(deszcz5[[#This Row],[opady ]] = 0, $M$5, 0)</f>
        <v>100000</v>
      </c>
      <c r="E111">
        <f>deszcz5[[#This Row],[Stan zbiornika przed]]-deszcz5[[#This Row],[Podlanie]]</f>
        <v>2400000</v>
      </c>
      <c r="F111">
        <f>MIN(IF(deszcz5[[#This Row],[opady ]] = 0, deszcz5[[#This Row],[Stan zbiornika po podlaniu]]*0.99, deszcz5[[#This Row],[Stan zbiornika po podlaniu]]*1.03), $L$2)</f>
        <v>2376000</v>
      </c>
      <c r="G111">
        <f>IF(deszcz5[[#This Row],[Dzień]] = 6, MIN(deszcz5[[#This Row],[Stan po pogodzie]]+$M$2, $L$2), deszcz5[[#This Row],[Stan po pogodzie]])</f>
        <v>2376000</v>
      </c>
      <c r="H111">
        <f>deszcz5[[#This Row],[Dolanie]]</f>
        <v>2376000</v>
      </c>
      <c r="I111">
        <f>WEEKDAY(deszcz5[[#This Row],[data]],2)</f>
        <v>1</v>
      </c>
    </row>
    <row r="112" spans="1:9" hidden="1" x14ac:dyDescent="0.45">
      <c r="A112" s="1">
        <v>41870</v>
      </c>
      <c r="B112">
        <v>0</v>
      </c>
      <c r="C112">
        <f t="shared" si="1"/>
        <v>2376000</v>
      </c>
      <c r="D112">
        <f>IF(deszcz5[[#This Row],[opady ]] = 0, $M$5, 0)</f>
        <v>100000</v>
      </c>
      <c r="E112">
        <f>deszcz5[[#This Row],[Stan zbiornika przed]]-deszcz5[[#This Row],[Podlanie]]</f>
        <v>2276000</v>
      </c>
      <c r="F112">
        <f>MIN(IF(deszcz5[[#This Row],[opady ]] = 0, deszcz5[[#This Row],[Stan zbiornika po podlaniu]]*0.99, deszcz5[[#This Row],[Stan zbiornika po podlaniu]]*1.03), $L$2)</f>
        <v>2253240</v>
      </c>
      <c r="G112">
        <f>IF(deszcz5[[#This Row],[Dzień]] = 6, MIN(deszcz5[[#This Row],[Stan po pogodzie]]+$M$2, $L$2), deszcz5[[#This Row],[Stan po pogodzie]])</f>
        <v>2253240</v>
      </c>
      <c r="H112">
        <f>deszcz5[[#This Row],[Dolanie]]</f>
        <v>2253240</v>
      </c>
      <c r="I112">
        <f>WEEKDAY(deszcz5[[#This Row],[data]],2)</f>
        <v>2</v>
      </c>
    </row>
    <row r="113" spans="1:9" hidden="1" x14ac:dyDescent="0.45">
      <c r="A113" s="1">
        <v>41871</v>
      </c>
      <c r="B113">
        <v>0</v>
      </c>
      <c r="C113">
        <f t="shared" si="1"/>
        <v>2253240</v>
      </c>
      <c r="D113">
        <f>IF(deszcz5[[#This Row],[opady ]] = 0, $M$5, 0)</f>
        <v>100000</v>
      </c>
      <c r="E113">
        <f>deszcz5[[#This Row],[Stan zbiornika przed]]-deszcz5[[#This Row],[Podlanie]]</f>
        <v>2153240</v>
      </c>
      <c r="F113">
        <f>MIN(IF(deszcz5[[#This Row],[opady ]] = 0, deszcz5[[#This Row],[Stan zbiornika po podlaniu]]*0.99, deszcz5[[#This Row],[Stan zbiornika po podlaniu]]*1.03), $L$2)</f>
        <v>2131707.6</v>
      </c>
      <c r="G113">
        <f>IF(deszcz5[[#This Row],[Dzień]] = 6, MIN(deszcz5[[#This Row],[Stan po pogodzie]]+$M$2, $L$2), deszcz5[[#This Row],[Stan po pogodzie]])</f>
        <v>2131707.6</v>
      </c>
      <c r="H113">
        <f>deszcz5[[#This Row],[Dolanie]]</f>
        <v>2131707.6</v>
      </c>
      <c r="I113">
        <f>WEEKDAY(deszcz5[[#This Row],[data]],2)</f>
        <v>3</v>
      </c>
    </row>
    <row r="114" spans="1:9" hidden="1" x14ac:dyDescent="0.45">
      <c r="A114" s="1">
        <v>41872</v>
      </c>
      <c r="B114">
        <v>0</v>
      </c>
      <c r="C114">
        <f t="shared" si="1"/>
        <v>2131707.6</v>
      </c>
      <c r="D114">
        <f>IF(deszcz5[[#This Row],[opady ]] = 0, $M$5, 0)</f>
        <v>100000</v>
      </c>
      <c r="E114">
        <f>deszcz5[[#This Row],[Stan zbiornika przed]]-deszcz5[[#This Row],[Podlanie]]</f>
        <v>2031707.6</v>
      </c>
      <c r="F114">
        <f>MIN(IF(deszcz5[[#This Row],[opady ]] = 0, deszcz5[[#This Row],[Stan zbiornika po podlaniu]]*0.99, deszcz5[[#This Row],[Stan zbiornika po podlaniu]]*1.03), $L$2)</f>
        <v>2011390.524</v>
      </c>
      <c r="G114">
        <f>IF(deszcz5[[#This Row],[Dzień]] = 6, MIN(deszcz5[[#This Row],[Stan po pogodzie]]+$M$2, $L$2), deszcz5[[#This Row],[Stan po pogodzie]])</f>
        <v>2011390.524</v>
      </c>
      <c r="H114">
        <f>deszcz5[[#This Row],[Dolanie]]</f>
        <v>2011390.524</v>
      </c>
      <c r="I114">
        <f>WEEKDAY(deszcz5[[#This Row],[data]],2)</f>
        <v>4</v>
      </c>
    </row>
    <row r="115" spans="1:9" hidden="1" x14ac:dyDescent="0.45">
      <c r="A115" s="1">
        <v>41873</v>
      </c>
      <c r="B115">
        <v>0</v>
      </c>
      <c r="C115">
        <f t="shared" si="1"/>
        <v>2011390.524</v>
      </c>
      <c r="D115">
        <f>IF(deszcz5[[#This Row],[opady ]] = 0, $M$5, 0)</f>
        <v>100000</v>
      </c>
      <c r="E115">
        <f>deszcz5[[#This Row],[Stan zbiornika przed]]-deszcz5[[#This Row],[Podlanie]]</f>
        <v>1911390.524</v>
      </c>
      <c r="F115">
        <f>MIN(IF(deszcz5[[#This Row],[opady ]] = 0, deszcz5[[#This Row],[Stan zbiornika po podlaniu]]*0.99, deszcz5[[#This Row],[Stan zbiornika po podlaniu]]*1.03), $L$2)</f>
        <v>1892276.61876</v>
      </c>
      <c r="G115">
        <f>IF(deszcz5[[#This Row],[Dzień]] = 6, MIN(deszcz5[[#This Row],[Stan po pogodzie]]+$M$2, $L$2), deszcz5[[#This Row],[Stan po pogodzie]])</f>
        <v>1892276.61876</v>
      </c>
      <c r="H115">
        <f>deszcz5[[#This Row],[Dolanie]]</f>
        <v>1892276.61876</v>
      </c>
      <c r="I115">
        <f>WEEKDAY(deszcz5[[#This Row],[data]],2)</f>
        <v>5</v>
      </c>
    </row>
    <row r="116" spans="1:9" hidden="1" x14ac:dyDescent="0.45">
      <c r="A116" s="1">
        <v>41874</v>
      </c>
      <c r="B116">
        <v>0</v>
      </c>
      <c r="C116">
        <f t="shared" si="1"/>
        <v>1892276.61876</v>
      </c>
      <c r="D116">
        <f>IF(deszcz5[[#This Row],[opady ]] = 0, $M$5, 0)</f>
        <v>100000</v>
      </c>
      <c r="E116">
        <f>deszcz5[[#This Row],[Stan zbiornika przed]]-deszcz5[[#This Row],[Podlanie]]</f>
        <v>1792276.61876</v>
      </c>
      <c r="F116">
        <f>MIN(IF(deszcz5[[#This Row],[opady ]] = 0, deszcz5[[#This Row],[Stan zbiornika po podlaniu]]*0.99, deszcz5[[#This Row],[Stan zbiornika po podlaniu]]*1.03), $L$2)</f>
        <v>1774353.8525723999</v>
      </c>
      <c r="G116">
        <f>IF(deszcz5[[#This Row],[Dzień]] = 6, MIN(deszcz5[[#This Row],[Stan po pogodzie]]+$M$2, $L$2), deszcz5[[#This Row],[Stan po pogodzie]])</f>
        <v>2274353.8525724001</v>
      </c>
      <c r="H116">
        <f>deszcz5[[#This Row],[Dolanie]]</f>
        <v>2274353.8525724001</v>
      </c>
      <c r="I116">
        <f>WEEKDAY(deszcz5[[#This Row],[data]],2)</f>
        <v>6</v>
      </c>
    </row>
    <row r="117" spans="1:9" hidden="1" x14ac:dyDescent="0.45">
      <c r="A117" s="1">
        <v>41875</v>
      </c>
      <c r="B117">
        <v>0</v>
      </c>
      <c r="C117">
        <f t="shared" si="1"/>
        <v>2274353.8525724001</v>
      </c>
      <c r="D117">
        <f>IF(deszcz5[[#This Row],[opady ]] = 0, $M$5, 0)</f>
        <v>100000</v>
      </c>
      <c r="E117">
        <f>deszcz5[[#This Row],[Stan zbiornika przed]]-deszcz5[[#This Row],[Podlanie]]</f>
        <v>2174353.8525724001</v>
      </c>
      <c r="F117">
        <f>MIN(IF(deszcz5[[#This Row],[opady ]] = 0, deszcz5[[#This Row],[Stan zbiornika po podlaniu]]*0.99, deszcz5[[#This Row],[Stan zbiornika po podlaniu]]*1.03), $L$2)</f>
        <v>2152610.3140466763</v>
      </c>
      <c r="G117">
        <f>IF(deszcz5[[#This Row],[Dzień]] = 6, MIN(deszcz5[[#This Row],[Stan po pogodzie]]+$M$2, $L$2), deszcz5[[#This Row],[Stan po pogodzie]])</f>
        <v>2152610.3140466763</v>
      </c>
      <c r="H117">
        <f>deszcz5[[#This Row],[Dolanie]]</f>
        <v>2152610.3140466763</v>
      </c>
      <c r="I117">
        <f>WEEKDAY(deszcz5[[#This Row],[data]],2)</f>
        <v>7</v>
      </c>
    </row>
    <row r="118" spans="1:9" hidden="1" x14ac:dyDescent="0.45">
      <c r="A118" s="1">
        <v>41876</v>
      </c>
      <c r="B118">
        <v>0</v>
      </c>
      <c r="C118">
        <f t="shared" si="1"/>
        <v>2152610.3140466763</v>
      </c>
      <c r="D118">
        <f>IF(deszcz5[[#This Row],[opady ]] = 0, $M$5, 0)</f>
        <v>100000</v>
      </c>
      <c r="E118">
        <f>deszcz5[[#This Row],[Stan zbiornika przed]]-deszcz5[[#This Row],[Podlanie]]</f>
        <v>2052610.3140466763</v>
      </c>
      <c r="F118">
        <f>MIN(IF(deszcz5[[#This Row],[opady ]] = 0, deszcz5[[#This Row],[Stan zbiornika po podlaniu]]*0.99, deszcz5[[#This Row],[Stan zbiornika po podlaniu]]*1.03), $L$2)</f>
        <v>2032084.2109062094</v>
      </c>
      <c r="G118">
        <f>IF(deszcz5[[#This Row],[Dzień]] = 6, MIN(deszcz5[[#This Row],[Stan po pogodzie]]+$M$2, $L$2), deszcz5[[#This Row],[Stan po pogodzie]])</f>
        <v>2032084.2109062094</v>
      </c>
      <c r="H118">
        <f>deszcz5[[#This Row],[Dolanie]]</f>
        <v>2032084.2109062094</v>
      </c>
      <c r="I118">
        <f>WEEKDAY(deszcz5[[#This Row],[data]],2)</f>
        <v>1</v>
      </c>
    </row>
    <row r="119" spans="1:9" hidden="1" x14ac:dyDescent="0.45">
      <c r="A119" s="1">
        <v>41877</v>
      </c>
      <c r="B119">
        <v>0</v>
      </c>
      <c r="C119">
        <f t="shared" si="1"/>
        <v>2032084.2109062094</v>
      </c>
      <c r="D119">
        <f>IF(deszcz5[[#This Row],[opady ]] = 0, $M$5, 0)</f>
        <v>100000</v>
      </c>
      <c r="E119">
        <f>deszcz5[[#This Row],[Stan zbiornika przed]]-deszcz5[[#This Row],[Podlanie]]</f>
        <v>1932084.2109062094</v>
      </c>
      <c r="F119">
        <f>MIN(IF(deszcz5[[#This Row],[opady ]] = 0, deszcz5[[#This Row],[Stan zbiornika po podlaniu]]*0.99, deszcz5[[#This Row],[Stan zbiornika po podlaniu]]*1.03), $L$2)</f>
        <v>1912763.3687971474</v>
      </c>
      <c r="G119">
        <f>IF(deszcz5[[#This Row],[Dzień]] = 6, MIN(deszcz5[[#This Row],[Stan po pogodzie]]+$M$2, $L$2), deszcz5[[#This Row],[Stan po pogodzie]])</f>
        <v>1912763.3687971474</v>
      </c>
      <c r="H119">
        <f>deszcz5[[#This Row],[Dolanie]]</f>
        <v>1912763.3687971474</v>
      </c>
      <c r="I119">
        <f>WEEKDAY(deszcz5[[#This Row],[data]],2)</f>
        <v>2</v>
      </c>
    </row>
    <row r="120" spans="1:9" hidden="1" x14ac:dyDescent="0.45">
      <c r="A120" s="1">
        <v>41878</v>
      </c>
      <c r="B120">
        <v>0</v>
      </c>
      <c r="C120">
        <f t="shared" si="1"/>
        <v>1912763.3687971474</v>
      </c>
      <c r="D120">
        <f>IF(deszcz5[[#This Row],[opady ]] = 0, $M$5, 0)</f>
        <v>100000</v>
      </c>
      <c r="E120">
        <f>deszcz5[[#This Row],[Stan zbiornika przed]]-deszcz5[[#This Row],[Podlanie]]</f>
        <v>1812763.3687971474</v>
      </c>
      <c r="F120">
        <f>MIN(IF(deszcz5[[#This Row],[opady ]] = 0, deszcz5[[#This Row],[Stan zbiornika po podlaniu]]*0.99, deszcz5[[#This Row],[Stan zbiornika po podlaniu]]*1.03), $L$2)</f>
        <v>1794635.735109176</v>
      </c>
      <c r="G120">
        <f>IF(deszcz5[[#This Row],[Dzień]] = 6, MIN(deszcz5[[#This Row],[Stan po pogodzie]]+$M$2, $L$2), deszcz5[[#This Row],[Stan po pogodzie]])</f>
        <v>1794635.735109176</v>
      </c>
      <c r="H120">
        <f>deszcz5[[#This Row],[Dolanie]]</f>
        <v>1794635.735109176</v>
      </c>
      <c r="I120">
        <f>WEEKDAY(deszcz5[[#This Row],[data]],2)</f>
        <v>3</v>
      </c>
    </row>
    <row r="121" spans="1:9" hidden="1" x14ac:dyDescent="0.45">
      <c r="A121" s="1">
        <v>41879</v>
      </c>
      <c r="B121">
        <v>1</v>
      </c>
      <c r="C121">
        <f t="shared" si="1"/>
        <v>1794635.735109176</v>
      </c>
      <c r="D121">
        <f>IF(deszcz5[[#This Row],[opady ]] = 0, $M$5, 0)</f>
        <v>0</v>
      </c>
      <c r="E121">
        <f>deszcz5[[#This Row],[Stan zbiornika przed]]-deszcz5[[#This Row],[Podlanie]]</f>
        <v>1794635.735109176</v>
      </c>
      <c r="F121">
        <f>MIN(IF(deszcz5[[#This Row],[opady ]] = 0, deszcz5[[#This Row],[Stan zbiornika po podlaniu]]*0.99, deszcz5[[#This Row],[Stan zbiornika po podlaniu]]*1.03), $L$2)</f>
        <v>1848474.8071624513</v>
      </c>
      <c r="G121">
        <f>IF(deszcz5[[#This Row],[Dzień]] = 6, MIN(deszcz5[[#This Row],[Stan po pogodzie]]+$M$2, $L$2), deszcz5[[#This Row],[Stan po pogodzie]])</f>
        <v>1848474.8071624513</v>
      </c>
      <c r="H121">
        <f>deszcz5[[#This Row],[Dolanie]]</f>
        <v>1848474.8071624513</v>
      </c>
      <c r="I121">
        <f>WEEKDAY(deszcz5[[#This Row],[data]],2)</f>
        <v>4</v>
      </c>
    </row>
    <row r="122" spans="1:9" hidden="1" x14ac:dyDescent="0.45">
      <c r="A122" s="1">
        <v>41880</v>
      </c>
      <c r="B122">
        <v>0</v>
      </c>
      <c r="C122">
        <f t="shared" si="1"/>
        <v>1848474.8071624513</v>
      </c>
      <c r="D122">
        <f>IF(deszcz5[[#This Row],[opady ]] = 0, $M$5, 0)</f>
        <v>100000</v>
      </c>
      <c r="E122">
        <f>deszcz5[[#This Row],[Stan zbiornika przed]]-deszcz5[[#This Row],[Podlanie]]</f>
        <v>1748474.8071624513</v>
      </c>
      <c r="F122">
        <f>MIN(IF(deszcz5[[#This Row],[opady ]] = 0, deszcz5[[#This Row],[Stan zbiornika po podlaniu]]*0.99, deszcz5[[#This Row],[Stan zbiornika po podlaniu]]*1.03), $L$2)</f>
        <v>1730990.0590908269</v>
      </c>
      <c r="G122">
        <f>IF(deszcz5[[#This Row],[Dzień]] = 6, MIN(deszcz5[[#This Row],[Stan po pogodzie]]+$M$2, $L$2), deszcz5[[#This Row],[Stan po pogodzie]])</f>
        <v>1730990.0590908269</v>
      </c>
      <c r="H122">
        <f>deszcz5[[#This Row],[Dolanie]]</f>
        <v>1730990.0590908269</v>
      </c>
      <c r="I122">
        <f>WEEKDAY(deszcz5[[#This Row],[data]],2)</f>
        <v>5</v>
      </c>
    </row>
    <row r="123" spans="1:9" hidden="1" x14ac:dyDescent="0.45">
      <c r="A123" s="1">
        <v>41881</v>
      </c>
      <c r="B123">
        <v>0</v>
      </c>
      <c r="C123">
        <f t="shared" si="1"/>
        <v>1730990.0590908269</v>
      </c>
      <c r="D123">
        <f>IF(deszcz5[[#This Row],[opady ]] = 0, $M$5, 0)</f>
        <v>100000</v>
      </c>
      <c r="E123">
        <f>deszcz5[[#This Row],[Stan zbiornika przed]]-deszcz5[[#This Row],[Podlanie]]</f>
        <v>1630990.0590908269</v>
      </c>
      <c r="F123">
        <f>MIN(IF(deszcz5[[#This Row],[opady ]] = 0, deszcz5[[#This Row],[Stan zbiornika po podlaniu]]*0.99, deszcz5[[#This Row],[Stan zbiornika po podlaniu]]*1.03), $L$2)</f>
        <v>1614680.1584999186</v>
      </c>
      <c r="G123">
        <f>IF(deszcz5[[#This Row],[Dzień]] = 6, MIN(deszcz5[[#This Row],[Stan po pogodzie]]+$M$2, $L$2), deszcz5[[#This Row],[Stan po pogodzie]])</f>
        <v>2114680.1584999189</v>
      </c>
      <c r="H123">
        <f>deszcz5[[#This Row],[Dolanie]]</f>
        <v>2114680.1584999189</v>
      </c>
      <c r="I123">
        <f>WEEKDAY(deszcz5[[#This Row],[data]],2)</f>
        <v>6</v>
      </c>
    </row>
    <row r="124" spans="1:9" hidden="1" x14ac:dyDescent="0.45">
      <c r="A124" s="1">
        <v>41882</v>
      </c>
      <c r="B124">
        <v>1</v>
      </c>
      <c r="C124">
        <f t="shared" si="1"/>
        <v>2114680.1584999189</v>
      </c>
      <c r="D124">
        <f>IF(deszcz5[[#This Row],[opady ]] = 0, $M$5, 0)</f>
        <v>0</v>
      </c>
      <c r="E124">
        <f>deszcz5[[#This Row],[Stan zbiornika przed]]-deszcz5[[#This Row],[Podlanie]]</f>
        <v>2114680.1584999189</v>
      </c>
      <c r="F124">
        <f>MIN(IF(deszcz5[[#This Row],[opady ]] = 0, deszcz5[[#This Row],[Stan zbiornika po podlaniu]]*0.99, deszcz5[[#This Row],[Stan zbiornika po podlaniu]]*1.03), $L$2)</f>
        <v>2178120.5632549166</v>
      </c>
      <c r="G124">
        <f>IF(deszcz5[[#This Row],[Dzień]] = 6, MIN(deszcz5[[#This Row],[Stan po pogodzie]]+$M$2, $L$2), deszcz5[[#This Row],[Stan po pogodzie]])</f>
        <v>2178120.5632549166</v>
      </c>
      <c r="H124">
        <f>deszcz5[[#This Row],[Dolanie]]</f>
        <v>2178120.5632549166</v>
      </c>
      <c r="I124">
        <f>WEEKDAY(deszcz5[[#This Row],[data]],2)</f>
        <v>7</v>
      </c>
    </row>
    <row r="125" spans="1:9" hidden="1" x14ac:dyDescent="0.45">
      <c r="A125" s="1">
        <v>41883</v>
      </c>
      <c r="B125">
        <v>0</v>
      </c>
      <c r="C125">
        <f t="shared" si="1"/>
        <v>2178120.5632549166</v>
      </c>
      <c r="D125">
        <f>IF(deszcz5[[#This Row],[opady ]] = 0, $M$5, 0)</f>
        <v>100000</v>
      </c>
      <c r="E125">
        <f>deszcz5[[#This Row],[Stan zbiornika przed]]-deszcz5[[#This Row],[Podlanie]]</f>
        <v>2078120.5632549166</v>
      </c>
      <c r="F125">
        <f>MIN(IF(deszcz5[[#This Row],[opady ]] = 0, deszcz5[[#This Row],[Stan zbiornika po podlaniu]]*0.99, deszcz5[[#This Row],[Stan zbiornika po podlaniu]]*1.03), $L$2)</f>
        <v>2057339.3576223673</v>
      </c>
      <c r="G125">
        <f>IF(deszcz5[[#This Row],[Dzień]] = 6, MIN(deszcz5[[#This Row],[Stan po pogodzie]]+$M$2, $L$2), deszcz5[[#This Row],[Stan po pogodzie]])</f>
        <v>2057339.3576223673</v>
      </c>
      <c r="H125">
        <f>deszcz5[[#This Row],[Dolanie]]</f>
        <v>2057339.3576223673</v>
      </c>
      <c r="I125">
        <f>WEEKDAY(deszcz5[[#This Row],[data]],2)</f>
        <v>1</v>
      </c>
    </row>
    <row r="126" spans="1:9" hidden="1" x14ac:dyDescent="0.45">
      <c r="A126" s="1">
        <v>41884</v>
      </c>
      <c r="B126">
        <v>0</v>
      </c>
      <c r="C126">
        <f t="shared" si="1"/>
        <v>2057339.3576223673</v>
      </c>
      <c r="D126">
        <f>IF(deszcz5[[#This Row],[opady ]] = 0, $M$5, 0)</f>
        <v>100000</v>
      </c>
      <c r="E126">
        <f>deszcz5[[#This Row],[Stan zbiornika przed]]-deszcz5[[#This Row],[Podlanie]]</f>
        <v>1957339.3576223673</v>
      </c>
      <c r="F126">
        <f>MIN(IF(deszcz5[[#This Row],[opady ]] = 0, deszcz5[[#This Row],[Stan zbiornika po podlaniu]]*0.99, deszcz5[[#This Row],[Stan zbiornika po podlaniu]]*1.03), $L$2)</f>
        <v>1937765.9640461437</v>
      </c>
      <c r="G126">
        <f>IF(deszcz5[[#This Row],[Dzień]] = 6, MIN(deszcz5[[#This Row],[Stan po pogodzie]]+$M$2, $L$2), deszcz5[[#This Row],[Stan po pogodzie]])</f>
        <v>1937765.9640461437</v>
      </c>
      <c r="H126">
        <f>deszcz5[[#This Row],[Dolanie]]</f>
        <v>1937765.9640461437</v>
      </c>
      <c r="I126">
        <f>WEEKDAY(deszcz5[[#This Row],[data]],2)</f>
        <v>2</v>
      </c>
    </row>
    <row r="127" spans="1:9" hidden="1" x14ac:dyDescent="0.45">
      <c r="A127" s="1">
        <v>41885</v>
      </c>
      <c r="B127">
        <v>0</v>
      </c>
      <c r="C127">
        <f t="shared" si="1"/>
        <v>1937765.9640461437</v>
      </c>
      <c r="D127">
        <f>IF(deszcz5[[#This Row],[opady ]] = 0, $M$5, 0)</f>
        <v>100000</v>
      </c>
      <c r="E127">
        <f>deszcz5[[#This Row],[Stan zbiornika przed]]-deszcz5[[#This Row],[Podlanie]]</f>
        <v>1837765.9640461437</v>
      </c>
      <c r="F127">
        <f>MIN(IF(deszcz5[[#This Row],[opady ]] = 0, deszcz5[[#This Row],[Stan zbiornika po podlaniu]]*0.99, deszcz5[[#This Row],[Stan zbiornika po podlaniu]]*1.03), $L$2)</f>
        <v>1819388.3044056823</v>
      </c>
      <c r="G127">
        <f>IF(deszcz5[[#This Row],[Dzień]] = 6, MIN(deszcz5[[#This Row],[Stan po pogodzie]]+$M$2, $L$2), deszcz5[[#This Row],[Stan po pogodzie]])</f>
        <v>1819388.3044056823</v>
      </c>
      <c r="H127">
        <f>deszcz5[[#This Row],[Dolanie]]</f>
        <v>1819388.3044056823</v>
      </c>
      <c r="I127">
        <f>WEEKDAY(deszcz5[[#This Row],[data]],2)</f>
        <v>3</v>
      </c>
    </row>
    <row r="128" spans="1:9" hidden="1" x14ac:dyDescent="0.45">
      <c r="A128" s="1">
        <v>41886</v>
      </c>
      <c r="B128">
        <v>0</v>
      </c>
      <c r="C128">
        <f t="shared" si="1"/>
        <v>1819388.3044056823</v>
      </c>
      <c r="D128">
        <f>IF(deszcz5[[#This Row],[opady ]] = 0, $M$5, 0)</f>
        <v>100000</v>
      </c>
      <c r="E128">
        <f>deszcz5[[#This Row],[Stan zbiornika przed]]-deszcz5[[#This Row],[Podlanie]]</f>
        <v>1719388.3044056823</v>
      </c>
      <c r="F128">
        <f>MIN(IF(deszcz5[[#This Row],[opady ]] = 0, deszcz5[[#This Row],[Stan zbiornika po podlaniu]]*0.99, deszcz5[[#This Row],[Stan zbiornika po podlaniu]]*1.03), $L$2)</f>
        <v>1702194.4213616254</v>
      </c>
      <c r="G128">
        <f>IF(deszcz5[[#This Row],[Dzień]] = 6, MIN(deszcz5[[#This Row],[Stan po pogodzie]]+$M$2, $L$2), deszcz5[[#This Row],[Stan po pogodzie]])</f>
        <v>1702194.4213616254</v>
      </c>
      <c r="H128">
        <f>deszcz5[[#This Row],[Dolanie]]</f>
        <v>1702194.4213616254</v>
      </c>
      <c r="I128">
        <f>WEEKDAY(deszcz5[[#This Row],[data]],2)</f>
        <v>4</v>
      </c>
    </row>
    <row r="129" spans="1:9" hidden="1" x14ac:dyDescent="0.45">
      <c r="A129" s="1">
        <v>41887</v>
      </c>
      <c r="B129">
        <v>0</v>
      </c>
      <c r="C129">
        <f t="shared" si="1"/>
        <v>1702194.4213616254</v>
      </c>
      <c r="D129">
        <f>IF(deszcz5[[#This Row],[opady ]] = 0, $M$5, 0)</f>
        <v>100000</v>
      </c>
      <c r="E129">
        <f>deszcz5[[#This Row],[Stan zbiornika przed]]-deszcz5[[#This Row],[Podlanie]]</f>
        <v>1602194.4213616254</v>
      </c>
      <c r="F129">
        <f>MIN(IF(deszcz5[[#This Row],[opady ]] = 0, deszcz5[[#This Row],[Stan zbiornika po podlaniu]]*0.99, deszcz5[[#This Row],[Stan zbiornika po podlaniu]]*1.03), $L$2)</f>
        <v>1586172.4771480092</v>
      </c>
      <c r="G129">
        <f>IF(deszcz5[[#This Row],[Dzień]] = 6, MIN(deszcz5[[#This Row],[Stan po pogodzie]]+$M$2, $L$2), deszcz5[[#This Row],[Stan po pogodzie]])</f>
        <v>1586172.4771480092</v>
      </c>
      <c r="H129">
        <f>deszcz5[[#This Row],[Dolanie]]</f>
        <v>1586172.4771480092</v>
      </c>
      <c r="I129">
        <f>WEEKDAY(deszcz5[[#This Row],[data]],2)</f>
        <v>5</v>
      </c>
    </row>
    <row r="130" spans="1:9" hidden="1" x14ac:dyDescent="0.45">
      <c r="A130" s="1">
        <v>41888</v>
      </c>
      <c r="B130">
        <v>0</v>
      </c>
      <c r="C130">
        <f t="shared" si="1"/>
        <v>1586172.4771480092</v>
      </c>
      <c r="D130">
        <f>IF(deszcz5[[#This Row],[opady ]] = 0, $M$5, 0)</f>
        <v>100000</v>
      </c>
      <c r="E130">
        <f>deszcz5[[#This Row],[Stan zbiornika przed]]-deszcz5[[#This Row],[Podlanie]]</f>
        <v>1486172.4771480092</v>
      </c>
      <c r="F130">
        <f>MIN(IF(deszcz5[[#This Row],[opady ]] = 0, deszcz5[[#This Row],[Stan zbiornika po podlaniu]]*0.99, deszcz5[[#This Row],[Stan zbiornika po podlaniu]]*1.03), $L$2)</f>
        <v>1471310.7523765292</v>
      </c>
      <c r="G130">
        <f>IF(deszcz5[[#This Row],[Dzień]] = 6, MIN(deszcz5[[#This Row],[Stan po pogodzie]]+$M$2, $L$2), deszcz5[[#This Row],[Stan po pogodzie]])</f>
        <v>1971310.7523765292</v>
      </c>
      <c r="H130">
        <f>deszcz5[[#This Row],[Dolanie]]</f>
        <v>1971310.7523765292</v>
      </c>
      <c r="I130">
        <f>WEEKDAY(deszcz5[[#This Row],[data]],2)</f>
        <v>6</v>
      </c>
    </row>
    <row r="131" spans="1:9" hidden="1" x14ac:dyDescent="0.45">
      <c r="A131" s="1">
        <v>41889</v>
      </c>
      <c r="B131">
        <v>0</v>
      </c>
      <c r="C131">
        <f t="shared" ref="C131:C155" si="2">H130</f>
        <v>1971310.7523765292</v>
      </c>
      <c r="D131">
        <f>IF(deszcz5[[#This Row],[opady ]] = 0, $M$5, 0)</f>
        <v>100000</v>
      </c>
      <c r="E131">
        <f>deszcz5[[#This Row],[Stan zbiornika przed]]-deszcz5[[#This Row],[Podlanie]]</f>
        <v>1871310.7523765292</v>
      </c>
      <c r="F131">
        <f>MIN(IF(deszcz5[[#This Row],[opady ]] = 0, deszcz5[[#This Row],[Stan zbiornika po podlaniu]]*0.99, deszcz5[[#This Row],[Stan zbiornika po podlaniu]]*1.03), $L$2)</f>
        <v>1852597.6448527637</v>
      </c>
      <c r="G131">
        <f>IF(deszcz5[[#This Row],[Dzień]] = 6, MIN(deszcz5[[#This Row],[Stan po pogodzie]]+$M$2, $L$2), deszcz5[[#This Row],[Stan po pogodzie]])</f>
        <v>1852597.6448527637</v>
      </c>
      <c r="H131">
        <f>deszcz5[[#This Row],[Dolanie]]</f>
        <v>1852597.6448527637</v>
      </c>
      <c r="I131">
        <f>WEEKDAY(deszcz5[[#This Row],[data]],2)</f>
        <v>7</v>
      </c>
    </row>
    <row r="132" spans="1:9" hidden="1" x14ac:dyDescent="0.45">
      <c r="A132" s="1">
        <v>41890</v>
      </c>
      <c r="B132">
        <v>1</v>
      </c>
      <c r="C132">
        <f t="shared" si="2"/>
        <v>1852597.6448527637</v>
      </c>
      <c r="D132">
        <f>IF(deszcz5[[#This Row],[opady ]] = 0, $M$5, 0)</f>
        <v>0</v>
      </c>
      <c r="E132">
        <f>deszcz5[[#This Row],[Stan zbiornika przed]]-deszcz5[[#This Row],[Podlanie]]</f>
        <v>1852597.6448527637</v>
      </c>
      <c r="F132">
        <f>MIN(IF(deszcz5[[#This Row],[opady ]] = 0, deszcz5[[#This Row],[Stan zbiornika po podlaniu]]*0.99, deszcz5[[#This Row],[Stan zbiornika po podlaniu]]*1.03), $L$2)</f>
        <v>1908175.5741983468</v>
      </c>
      <c r="G132">
        <f>IF(deszcz5[[#This Row],[Dzień]] = 6, MIN(deszcz5[[#This Row],[Stan po pogodzie]]+$M$2, $L$2), deszcz5[[#This Row],[Stan po pogodzie]])</f>
        <v>1908175.5741983468</v>
      </c>
      <c r="H132">
        <f>deszcz5[[#This Row],[Dolanie]]</f>
        <v>1908175.5741983468</v>
      </c>
      <c r="I132">
        <f>WEEKDAY(deszcz5[[#This Row],[data]],2)</f>
        <v>1</v>
      </c>
    </row>
    <row r="133" spans="1:9" hidden="1" x14ac:dyDescent="0.45">
      <c r="A133" s="1">
        <v>41891</v>
      </c>
      <c r="B133">
        <v>0</v>
      </c>
      <c r="C133">
        <f t="shared" si="2"/>
        <v>1908175.5741983468</v>
      </c>
      <c r="D133">
        <f>IF(deszcz5[[#This Row],[opady ]] = 0, $M$5, 0)</f>
        <v>100000</v>
      </c>
      <c r="E133">
        <f>deszcz5[[#This Row],[Stan zbiornika przed]]-deszcz5[[#This Row],[Podlanie]]</f>
        <v>1808175.5741983468</v>
      </c>
      <c r="F133">
        <f>MIN(IF(deszcz5[[#This Row],[opady ]] = 0, deszcz5[[#This Row],[Stan zbiornika po podlaniu]]*0.99, deszcz5[[#This Row],[Stan zbiornika po podlaniu]]*1.03), $L$2)</f>
        <v>1790093.8184563634</v>
      </c>
      <c r="G133">
        <f>IF(deszcz5[[#This Row],[Dzień]] = 6, MIN(deszcz5[[#This Row],[Stan po pogodzie]]+$M$2, $L$2), deszcz5[[#This Row],[Stan po pogodzie]])</f>
        <v>1790093.8184563634</v>
      </c>
      <c r="H133">
        <f>deszcz5[[#This Row],[Dolanie]]</f>
        <v>1790093.8184563634</v>
      </c>
      <c r="I133">
        <f>WEEKDAY(deszcz5[[#This Row],[data]],2)</f>
        <v>2</v>
      </c>
    </row>
    <row r="134" spans="1:9" hidden="1" x14ac:dyDescent="0.45">
      <c r="A134" s="1">
        <v>41892</v>
      </c>
      <c r="B134">
        <v>0</v>
      </c>
      <c r="C134">
        <f t="shared" si="2"/>
        <v>1790093.8184563634</v>
      </c>
      <c r="D134">
        <f>IF(deszcz5[[#This Row],[opady ]] = 0, $M$5, 0)</f>
        <v>100000</v>
      </c>
      <c r="E134">
        <f>deszcz5[[#This Row],[Stan zbiornika przed]]-deszcz5[[#This Row],[Podlanie]]</f>
        <v>1690093.8184563634</v>
      </c>
      <c r="F134">
        <f>MIN(IF(deszcz5[[#This Row],[opady ]] = 0, deszcz5[[#This Row],[Stan zbiornika po podlaniu]]*0.99, deszcz5[[#This Row],[Stan zbiornika po podlaniu]]*1.03), $L$2)</f>
        <v>1673192.8802717999</v>
      </c>
      <c r="G134">
        <f>IF(deszcz5[[#This Row],[Dzień]] = 6, MIN(deszcz5[[#This Row],[Stan po pogodzie]]+$M$2, $L$2), deszcz5[[#This Row],[Stan po pogodzie]])</f>
        <v>1673192.8802717999</v>
      </c>
      <c r="H134">
        <f>deszcz5[[#This Row],[Dolanie]]</f>
        <v>1673192.8802717999</v>
      </c>
      <c r="I134">
        <f>WEEKDAY(deszcz5[[#This Row],[data]],2)</f>
        <v>3</v>
      </c>
    </row>
    <row r="135" spans="1:9" hidden="1" x14ac:dyDescent="0.45">
      <c r="A135" s="1">
        <v>41893</v>
      </c>
      <c r="B135">
        <v>0</v>
      </c>
      <c r="C135">
        <f t="shared" si="2"/>
        <v>1673192.8802717999</v>
      </c>
      <c r="D135">
        <f>IF(deszcz5[[#This Row],[opady ]] = 0, $M$5, 0)</f>
        <v>100000</v>
      </c>
      <c r="E135">
        <f>deszcz5[[#This Row],[Stan zbiornika przed]]-deszcz5[[#This Row],[Podlanie]]</f>
        <v>1573192.8802717999</v>
      </c>
      <c r="F135">
        <f>MIN(IF(deszcz5[[#This Row],[opady ]] = 0, deszcz5[[#This Row],[Stan zbiornika po podlaniu]]*0.99, deszcz5[[#This Row],[Stan zbiornika po podlaniu]]*1.03), $L$2)</f>
        <v>1557460.9514690819</v>
      </c>
      <c r="G135">
        <f>IF(deszcz5[[#This Row],[Dzień]] = 6, MIN(deszcz5[[#This Row],[Stan po pogodzie]]+$M$2, $L$2), deszcz5[[#This Row],[Stan po pogodzie]])</f>
        <v>1557460.9514690819</v>
      </c>
      <c r="H135">
        <f>deszcz5[[#This Row],[Dolanie]]</f>
        <v>1557460.9514690819</v>
      </c>
      <c r="I135">
        <f>WEEKDAY(deszcz5[[#This Row],[data]],2)</f>
        <v>4</v>
      </c>
    </row>
    <row r="136" spans="1:9" hidden="1" x14ac:dyDescent="0.45">
      <c r="A136" s="1">
        <v>41894</v>
      </c>
      <c r="B136">
        <v>0</v>
      </c>
      <c r="C136">
        <f t="shared" si="2"/>
        <v>1557460.9514690819</v>
      </c>
      <c r="D136">
        <f>IF(deszcz5[[#This Row],[opady ]] = 0, $M$5, 0)</f>
        <v>100000</v>
      </c>
      <c r="E136">
        <f>deszcz5[[#This Row],[Stan zbiornika przed]]-deszcz5[[#This Row],[Podlanie]]</f>
        <v>1457460.9514690819</v>
      </c>
      <c r="F136">
        <f>MIN(IF(deszcz5[[#This Row],[opady ]] = 0, deszcz5[[#This Row],[Stan zbiornika po podlaniu]]*0.99, deszcz5[[#This Row],[Stan zbiornika po podlaniu]]*1.03), $L$2)</f>
        <v>1442886.341954391</v>
      </c>
      <c r="G136">
        <f>IF(deszcz5[[#This Row],[Dzień]] = 6, MIN(deszcz5[[#This Row],[Stan po pogodzie]]+$M$2, $L$2), deszcz5[[#This Row],[Stan po pogodzie]])</f>
        <v>1442886.341954391</v>
      </c>
      <c r="H136">
        <f>deszcz5[[#This Row],[Dolanie]]</f>
        <v>1442886.341954391</v>
      </c>
      <c r="I136">
        <f>WEEKDAY(deszcz5[[#This Row],[data]],2)</f>
        <v>5</v>
      </c>
    </row>
    <row r="137" spans="1:9" hidden="1" x14ac:dyDescent="0.45">
      <c r="A137" s="1">
        <v>41895</v>
      </c>
      <c r="B137">
        <v>0</v>
      </c>
      <c r="C137">
        <f t="shared" si="2"/>
        <v>1442886.341954391</v>
      </c>
      <c r="D137">
        <f>IF(deszcz5[[#This Row],[opady ]] = 0, $M$5, 0)</f>
        <v>100000</v>
      </c>
      <c r="E137">
        <f>deszcz5[[#This Row],[Stan zbiornika przed]]-deszcz5[[#This Row],[Podlanie]]</f>
        <v>1342886.341954391</v>
      </c>
      <c r="F137">
        <f>MIN(IF(deszcz5[[#This Row],[opady ]] = 0, deszcz5[[#This Row],[Stan zbiornika po podlaniu]]*0.99, deszcz5[[#This Row],[Stan zbiornika po podlaniu]]*1.03), $L$2)</f>
        <v>1329457.478534847</v>
      </c>
      <c r="G137">
        <f>IF(deszcz5[[#This Row],[Dzień]] = 6, MIN(deszcz5[[#This Row],[Stan po pogodzie]]+$M$2, $L$2), deszcz5[[#This Row],[Stan po pogodzie]])</f>
        <v>1829457.478534847</v>
      </c>
      <c r="H137">
        <f>deszcz5[[#This Row],[Dolanie]]</f>
        <v>1829457.478534847</v>
      </c>
      <c r="I137">
        <f>WEEKDAY(deszcz5[[#This Row],[data]],2)</f>
        <v>6</v>
      </c>
    </row>
    <row r="138" spans="1:9" hidden="1" x14ac:dyDescent="0.45">
      <c r="A138" s="1">
        <v>41896</v>
      </c>
      <c r="B138">
        <v>0</v>
      </c>
      <c r="C138">
        <f t="shared" si="2"/>
        <v>1829457.478534847</v>
      </c>
      <c r="D138">
        <f>IF(deszcz5[[#This Row],[opady ]] = 0, $M$5, 0)</f>
        <v>100000</v>
      </c>
      <c r="E138">
        <f>deszcz5[[#This Row],[Stan zbiornika przed]]-deszcz5[[#This Row],[Podlanie]]</f>
        <v>1729457.478534847</v>
      </c>
      <c r="F138">
        <f>MIN(IF(deszcz5[[#This Row],[opady ]] = 0, deszcz5[[#This Row],[Stan zbiornika po podlaniu]]*0.99, deszcz5[[#This Row],[Stan zbiornika po podlaniu]]*1.03), $L$2)</f>
        <v>1712162.9037494985</v>
      </c>
      <c r="G138">
        <f>IF(deszcz5[[#This Row],[Dzień]] = 6, MIN(deszcz5[[#This Row],[Stan po pogodzie]]+$M$2, $L$2), deszcz5[[#This Row],[Stan po pogodzie]])</f>
        <v>1712162.9037494985</v>
      </c>
      <c r="H138">
        <f>deszcz5[[#This Row],[Dolanie]]</f>
        <v>1712162.9037494985</v>
      </c>
      <c r="I138">
        <f>WEEKDAY(deszcz5[[#This Row],[data]],2)</f>
        <v>7</v>
      </c>
    </row>
    <row r="139" spans="1:9" hidden="1" x14ac:dyDescent="0.45">
      <c r="A139" s="1">
        <v>41897</v>
      </c>
      <c r="B139">
        <v>1</v>
      </c>
      <c r="C139">
        <f t="shared" si="2"/>
        <v>1712162.9037494985</v>
      </c>
      <c r="D139">
        <f>IF(deszcz5[[#This Row],[opady ]] = 0, $M$5, 0)</f>
        <v>0</v>
      </c>
      <c r="E139">
        <f>deszcz5[[#This Row],[Stan zbiornika przed]]-deszcz5[[#This Row],[Podlanie]]</f>
        <v>1712162.9037494985</v>
      </c>
      <c r="F139">
        <f>MIN(IF(deszcz5[[#This Row],[opady ]] = 0, deszcz5[[#This Row],[Stan zbiornika po podlaniu]]*0.99, deszcz5[[#This Row],[Stan zbiornika po podlaniu]]*1.03), $L$2)</f>
        <v>1763527.7908619836</v>
      </c>
      <c r="G139">
        <f>IF(deszcz5[[#This Row],[Dzień]] = 6, MIN(deszcz5[[#This Row],[Stan po pogodzie]]+$M$2, $L$2), deszcz5[[#This Row],[Stan po pogodzie]])</f>
        <v>1763527.7908619836</v>
      </c>
      <c r="H139">
        <f>deszcz5[[#This Row],[Dolanie]]</f>
        <v>1763527.7908619836</v>
      </c>
      <c r="I139">
        <f>WEEKDAY(deszcz5[[#This Row],[data]],2)</f>
        <v>1</v>
      </c>
    </row>
    <row r="140" spans="1:9" hidden="1" x14ac:dyDescent="0.45">
      <c r="A140" s="1">
        <v>41898</v>
      </c>
      <c r="B140">
        <v>0</v>
      </c>
      <c r="C140">
        <f t="shared" si="2"/>
        <v>1763527.7908619836</v>
      </c>
      <c r="D140">
        <f>IF(deszcz5[[#This Row],[opady ]] = 0, $M$5, 0)</f>
        <v>100000</v>
      </c>
      <c r="E140">
        <f>deszcz5[[#This Row],[Stan zbiornika przed]]-deszcz5[[#This Row],[Podlanie]]</f>
        <v>1663527.7908619836</v>
      </c>
      <c r="F140">
        <f>MIN(IF(deszcz5[[#This Row],[opady ]] = 0, deszcz5[[#This Row],[Stan zbiornika po podlaniu]]*0.99, deszcz5[[#This Row],[Stan zbiornika po podlaniu]]*1.03), $L$2)</f>
        <v>1646892.5129533636</v>
      </c>
      <c r="G140">
        <f>IF(deszcz5[[#This Row],[Dzień]] = 6, MIN(deszcz5[[#This Row],[Stan po pogodzie]]+$M$2, $L$2), deszcz5[[#This Row],[Stan po pogodzie]])</f>
        <v>1646892.5129533636</v>
      </c>
      <c r="H140">
        <f>deszcz5[[#This Row],[Dolanie]]</f>
        <v>1646892.5129533636</v>
      </c>
      <c r="I140">
        <f>WEEKDAY(deszcz5[[#This Row],[data]],2)</f>
        <v>2</v>
      </c>
    </row>
    <row r="141" spans="1:9" hidden="1" x14ac:dyDescent="0.45">
      <c r="A141" s="1">
        <v>41899</v>
      </c>
      <c r="B141">
        <v>0</v>
      </c>
      <c r="C141">
        <f t="shared" si="2"/>
        <v>1646892.5129533636</v>
      </c>
      <c r="D141">
        <f>IF(deszcz5[[#This Row],[opady ]] = 0, $M$5, 0)</f>
        <v>100000</v>
      </c>
      <c r="E141">
        <f>deszcz5[[#This Row],[Stan zbiornika przed]]-deszcz5[[#This Row],[Podlanie]]</f>
        <v>1546892.5129533636</v>
      </c>
      <c r="F141">
        <f>MIN(IF(deszcz5[[#This Row],[opady ]] = 0, deszcz5[[#This Row],[Stan zbiornika po podlaniu]]*0.99, deszcz5[[#This Row],[Stan zbiornika po podlaniu]]*1.03), $L$2)</f>
        <v>1531423.5878238298</v>
      </c>
      <c r="G141">
        <f>IF(deszcz5[[#This Row],[Dzień]] = 6, MIN(deszcz5[[#This Row],[Stan po pogodzie]]+$M$2, $L$2), deszcz5[[#This Row],[Stan po pogodzie]])</f>
        <v>1531423.5878238298</v>
      </c>
      <c r="H141">
        <f>deszcz5[[#This Row],[Dolanie]]</f>
        <v>1531423.5878238298</v>
      </c>
      <c r="I141">
        <f>WEEKDAY(deszcz5[[#This Row],[data]],2)</f>
        <v>3</v>
      </c>
    </row>
    <row r="142" spans="1:9" hidden="1" x14ac:dyDescent="0.45">
      <c r="A142" s="1">
        <v>41900</v>
      </c>
      <c r="B142">
        <v>0</v>
      </c>
      <c r="C142">
        <f t="shared" si="2"/>
        <v>1531423.5878238298</v>
      </c>
      <c r="D142">
        <f>IF(deszcz5[[#This Row],[opady ]] = 0, $M$5, 0)</f>
        <v>100000</v>
      </c>
      <c r="E142">
        <f>deszcz5[[#This Row],[Stan zbiornika przed]]-deszcz5[[#This Row],[Podlanie]]</f>
        <v>1431423.5878238298</v>
      </c>
      <c r="F142">
        <f>MIN(IF(deszcz5[[#This Row],[opady ]] = 0, deszcz5[[#This Row],[Stan zbiornika po podlaniu]]*0.99, deszcz5[[#This Row],[Stan zbiornika po podlaniu]]*1.03), $L$2)</f>
        <v>1417109.3519455916</v>
      </c>
      <c r="G142">
        <f>IF(deszcz5[[#This Row],[Dzień]] = 6, MIN(deszcz5[[#This Row],[Stan po pogodzie]]+$M$2, $L$2), deszcz5[[#This Row],[Stan po pogodzie]])</f>
        <v>1417109.3519455916</v>
      </c>
      <c r="H142">
        <f>deszcz5[[#This Row],[Dolanie]]</f>
        <v>1417109.3519455916</v>
      </c>
      <c r="I142">
        <f>WEEKDAY(deszcz5[[#This Row],[data]],2)</f>
        <v>4</v>
      </c>
    </row>
    <row r="143" spans="1:9" hidden="1" x14ac:dyDescent="0.45">
      <c r="A143" s="1">
        <v>41901</v>
      </c>
      <c r="B143">
        <v>0</v>
      </c>
      <c r="C143">
        <f t="shared" si="2"/>
        <v>1417109.3519455916</v>
      </c>
      <c r="D143">
        <f>IF(deszcz5[[#This Row],[opady ]] = 0, $M$5, 0)</f>
        <v>100000</v>
      </c>
      <c r="E143">
        <f>deszcz5[[#This Row],[Stan zbiornika przed]]-deszcz5[[#This Row],[Podlanie]]</f>
        <v>1317109.3519455916</v>
      </c>
      <c r="F143">
        <f>MIN(IF(deszcz5[[#This Row],[opady ]] = 0, deszcz5[[#This Row],[Stan zbiornika po podlaniu]]*0.99, deszcz5[[#This Row],[Stan zbiornika po podlaniu]]*1.03), $L$2)</f>
        <v>1303938.2584261356</v>
      </c>
      <c r="G143">
        <f>IF(deszcz5[[#This Row],[Dzień]] = 6, MIN(deszcz5[[#This Row],[Stan po pogodzie]]+$M$2, $L$2), deszcz5[[#This Row],[Stan po pogodzie]])</f>
        <v>1303938.2584261356</v>
      </c>
      <c r="H143">
        <f>deszcz5[[#This Row],[Dolanie]]</f>
        <v>1303938.2584261356</v>
      </c>
      <c r="I143">
        <f>WEEKDAY(deszcz5[[#This Row],[data]],2)</f>
        <v>5</v>
      </c>
    </row>
    <row r="144" spans="1:9" x14ac:dyDescent="0.45">
      <c r="A144" s="1">
        <v>41902</v>
      </c>
      <c r="B144">
        <v>0</v>
      </c>
      <c r="C144">
        <f t="shared" si="2"/>
        <v>1303938.2584261356</v>
      </c>
      <c r="D144">
        <f>IF(deszcz5[[#This Row],[opady ]] = 0, $M$5, 0)</f>
        <v>100000</v>
      </c>
      <c r="E144">
        <f>deszcz5[[#This Row],[Stan zbiornika przed]]-deszcz5[[#This Row],[Podlanie]]</f>
        <v>1203938.2584261356</v>
      </c>
      <c r="F144">
        <f>MIN(IF(deszcz5[[#This Row],[opady ]] = 0, deszcz5[[#This Row],[Stan zbiornika po podlaniu]]*0.99, deszcz5[[#This Row],[Stan zbiornika po podlaniu]]*1.03), $L$2)</f>
        <v>1191898.8758418742</v>
      </c>
      <c r="G144">
        <f>IF(deszcz5[[#This Row],[Dzień]] = 6, MIN(deszcz5[[#This Row],[Stan po pogodzie]]+$M$2, $L$2), deszcz5[[#This Row],[Stan po pogodzie]])</f>
        <v>1691898.8758418742</v>
      </c>
      <c r="H144">
        <f>deszcz5[[#This Row],[Dolanie]]</f>
        <v>1691898.8758418742</v>
      </c>
      <c r="I144">
        <f>WEEKDAY(deszcz5[[#This Row],[data]],2)</f>
        <v>6</v>
      </c>
    </row>
    <row r="145" spans="1:9" hidden="1" x14ac:dyDescent="0.45">
      <c r="A145" s="1">
        <v>41903</v>
      </c>
      <c r="B145">
        <v>0</v>
      </c>
      <c r="C145">
        <f t="shared" si="2"/>
        <v>1691898.8758418742</v>
      </c>
      <c r="D145">
        <f>IF(deszcz5[[#This Row],[opady ]] = 0, $M$5, 0)</f>
        <v>100000</v>
      </c>
      <c r="E145">
        <f>deszcz5[[#This Row],[Stan zbiornika przed]]-deszcz5[[#This Row],[Podlanie]]</f>
        <v>1591898.8758418742</v>
      </c>
      <c r="F145">
        <f>MIN(IF(deszcz5[[#This Row],[opady ]] = 0, deszcz5[[#This Row],[Stan zbiornika po podlaniu]]*0.99, deszcz5[[#This Row],[Stan zbiornika po podlaniu]]*1.03), $L$2)</f>
        <v>1575979.8870834555</v>
      </c>
      <c r="G145">
        <f>IF(deszcz5[[#This Row],[Dzień]] = 6, MIN(deszcz5[[#This Row],[Stan po pogodzie]]+$M$2, $L$2), deszcz5[[#This Row],[Stan po pogodzie]])</f>
        <v>1575979.8870834555</v>
      </c>
      <c r="H145">
        <f>deszcz5[[#This Row],[Dolanie]]</f>
        <v>1575979.8870834555</v>
      </c>
      <c r="I145">
        <f>WEEKDAY(deszcz5[[#This Row],[data]],2)</f>
        <v>7</v>
      </c>
    </row>
    <row r="146" spans="1:9" hidden="1" x14ac:dyDescent="0.45">
      <c r="A146" s="1">
        <v>41904</v>
      </c>
      <c r="B146">
        <v>0</v>
      </c>
      <c r="C146">
        <f t="shared" si="2"/>
        <v>1575979.8870834555</v>
      </c>
      <c r="D146">
        <f>IF(deszcz5[[#This Row],[opady ]] = 0, $M$5, 0)</f>
        <v>100000</v>
      </c>
      <c r="E146">
        <f>deszcz5[[#This Row],[Stan zbiornika przed]]-deszcz5[[#This Row],[Podlanie]]</f>
        <v>1475979.8870834555</v>
      </c>
      <c r="F146">
        <f>MIN(IF(deszcz5[[#This Row],[opady ]] = 0, deszcz5[[#This Row],[Stan zbiornika po podlaniu]]*0.99, deszcz5[[#This Row],[Stan zbiornika po podlaniu]]*1.03), $L$2)</f>
        <v>1461220.0882126209</v>
      </c>
      <c r="G146">
        <f>IF(deszcz5[[#This Row],[Dzień]] = 6, MIN(deszcz5[[#This Row],[Stan po pogodzie]]+$M$2, $L$2), deszcz5[[#This Row],[Stan po pogodzie]])</f>
        <v>1461220.0882126209</v>
      </c>
      <c r="H146">
        <f>deszcz5[[#This Row],[Dolanie]]</f>
        <v>1461220.0882126209</v>
      </c>
      <c r="I146">
        <f>WEEKDAY(deszcz5[[#This Row],[data]],2)</f>
        <v>1</v>
      </c>
    </row>
    <row r="147" spans="1:9" hidden="1" x14ac:dyDescent="0.45">
      <c r="A147" s="1">
        <v>41905</v>
      </c>
      <c r="B147">
        <v>1</v>
      </c>
      <c r="C147">
        <f t="shared" si="2"/>
        <v>1461220.0882126209</v>
      </c>
      <c r="D147">
        <f>IF(deszcz5[[#This Row],[opady ]] = 0, $M$5, 0)</f>
        <v>0</v>
      </c>
      <c r="E147">
        <f>deszcz5[[#This Row],[Stan zbiornika przed]]-deszcz5[[#This Row],[Podlanie]]</f>
        <v>1461220.0882126209</v>
      </c>
      <c r="F147">
        <f>MIN(IF(deszcz5[[#This Row],[opady ]] = 0, deszcz5[[#This Row],[Stan zbiornika po podlaniu]]*0.99, deszcz5[[#This Row],[Stan zbiornika po podlaniu]]*1.03), $L$2)</f>
        <v>1505056.6908589995</v>
      </c>
      <c r="G147">
        <f>IF(deszcz5[[#This Row],[Dzień]] = 6, MIN(deszcz5[[#This Row],[Stan po pogodzie]]+$M$2, $L$2), deszcz5[[#This Row],[Stan po pogodzie]])</f>
        <v>1505056.6908589995</v>
      </c>
      <c r="H147">
        <f>deszcz5[[#This Row],[Dolanie]]</f>
        <v>1505056.6908589995</v>
      </c>
      <c r="I147">
        <f>WEEKDAY(deszcz5[[#This Row],[data]],2)</f>
        <v>2</v>
      </c>
    </row>
    <row r="148" spans="1:9" hidden="1" x14ac:dyDescent="0.45">
      <c r="A148" s="1">
        <v>41906</v>
      </c>
      <c r="B148">
        <v>0</v>
      </c>
      <c r="C148">
        <f t="shared" si="2"/>
        <v>1505056.6908589995</v>
      </c>
      <c r="D148">
        <f>IF(deszcz5[[#This Row],[opady ]] = 0, $M$5, 0)</f>
        <v>100000</v>
      </c>
      <c r="E148">
        <f>deszcz5[[#This Row],[Stan zbiornika przed]]-deszcz5[[#This Row],[Podlanie]]</f>
        <v>1405056.6908589995</v>
      </c>
      <c r="F148">
        <f>MIN(IF(deszcz5[[#This Row],[opady ]] = 0, deszcz5[[#This Row],[Stan zbiornika po podlaniu]]*0.99, deszcz5[[#This Row],[Stan zbiornika po podlaniu]]*1.03), $L$2)</f>
        <v>1391006.1239504095</v>
      </c>
      <c r="G148">
        <f>IF(deszcz5[[#This Row],[Dzień]] = 6, MIN(deszcz5[[#This Row],[Stan po pogodzie]]+$M$2, $L$2), deszcz5[[#This Row],[Stan po pogodzie]])</f>
        <v>1391006.1239504095</v>
      </c>
      <c r="H148">
        <f>deszcz5[[#This Row],[Dolanie]]</f>
        <v>1391006.1239504095</v>
      </c>
      <c r="I148">
        <f>WEEKDAY(deszcz5[[#This Row],[data]],2)</f>
        <v>3</v>
      </c>
    </row>
    <row r="149" spans="1:9" hidden="1" x14ac:dyDescent="0.45">
      <c r="A149" s="1">
        <v>41907</v>
      </c>
      <c r="B149">
        <v>1</v>
      </c>
      <c r="C149">
        <f t="shared" si="2"/>
        <v>1391006.1239504095</v>
      </c>
      <c r="D149">
        <f>IF(deszcz5[[#This Row],[opady ]] = 0, $M$5, 0)</f>
        <v>0</v>
      </c>
      <c r="E149">
        <f>deszcz5[[#This Row],[Stan zbiornika przed]]-deszcz5[[#This Row],[Podlanie]]</f>
        <v>1391006.1239504095</v>
      </c>
      <c r="F149">
        <f>MIN(IF(deszcz5[[#This Row],[opady ]] = 0, deszcz5[[#This Row],[Stan zbiornika po podlaniu]]*0.99, deszcz5[[#This Row],[Stan zbiornika po podlaniu]]*1.03), $L$2)</f>
        <v>1432736.3076689218</v>
      </c>
      <c r="G149">
        <f>IF(deszcz5[[#This Row],[Dzień]] = 6, MIN(deszcz5[[#This Row],[Stan po pogodzie]]+$M$2, $L$2), deszcz5[[#This Row],[Stan po pogodzie]])</f>
        <v>1432736.3076689218</v>
      </c>
      <c r="H149">
        <f>deszcz5[[#This Row],[Dolanie]]</f>
        <v>1432736.3076689218</v>
      </c>
      <c r="I149">
        <f>WEEKDAY(deszcz5[[#This Row],[data]],2)</f>
        <v>4</v>
      </c>
    </row>
    <row r="150" spans="1:9" hidden="1" x14ac:dyDescent="0.45">
      <c r="A150" s="1">
        <v>41908</v>
      </c>
      <c r="B150">
        <v>0</v>
      </c>
      <c r="C150">
        <f t="shared" si="2"/>
        <v>1432736.3076689218</v>
      </c>
      <c r="D150">
        <f>IF(deszcz5[[#This Row],[opady ]] = 0, $M$5, 0)</f>
        <v>100000</v>
      </c>
      <c r="E150">
        <f>deszcz5[[#This Row],[Stan zbiornika przed]]-deszcz5[[#This Row],[Podlanie]]</f>
        <v>1332736.3076689218</v>
      </c>
      <c r="F150">
        <f>MIN(IF(deszcz5[[#This Row],[opady ]] = 0, deszcz5[[#This Row],[Stan zbiornika po podlaniu]]*0.99, deszcz5[[#This Row],[Stan zbiornika po podlaniu]]*1.03), $L$2)</f>
        <v>1319408.9445922326</v>
      </c>
      <c r="G150">
        <f>IF(deszcz5[[#This Row],[Dzień]] = 6, MIN(deszcz5[[#This Row],[Stan po pogodzie]]+$M$2, $L$2), deszcz5[[#This Row],[Stan po pogodzie]])</f>
        <v>1319408.9445922326</v>
      </c>
      <c r="H150">
        <f>deszcz5[[#This Row],[Dolanie]]</f>
        <v>1319408.9445922326</v>
      </c>
      <c r="I150">
        <f>WEEKDAY(deszcz5[[#This Row],[data]],2)</f>
        <v>5</v>
      </c>
    </row>
    <row r="151" spans="1:9" hidden="1" x14ac:dyDescent="0.45">
      <c r="A151" s="1">
        <v>41909</v>
      </c>
      <c r="B151">
        <v>0</v>
      </c>
      <c r="C151">
        <f t="shared" si="2"/>
        <v>1319408.9445922326</v>
      </c>
      <c r="D151">
        <f>IF(deszcz5[[#This Row],[opady ]] = 0, $M$5, 0)</f>
        <v>100000</v>
      </c>
      <c r="E151">
        <f>deszcz5[[#This Row],[Stan zbiornika przed]]-deszcz5[[#This Row],[Podlanie]]</f>
        <v>1219408.9445922326</v>
      </c>
      <c r="F151">
        <f>MIN(IF(deszcz5[[#This Row],[opady ]] = 0, deszcz5[[#This Row],[Stan zbiornika po podlaniu]]*0.99, deszcz5[[#This Row],[Stan zbiornika po podlaniu]]*1.03), $L$2)</f>
        <v>1207214.8551463103</v>
      </c>
      <c r="G151">
        <f>IF(deszcz5[[#This Row],[Dzień]] = 6, MIN(deszcz5[[#This Row],[Stan po pogodzie]]+$M$2, $L$2), deszcz5[[#This Row],[Stan po pogodzie]])</f>
        <v>1707214.8551463103</v>
      </c>
      <c r="H151">
        <f>deszcz5[[#This Row],[Dolanie]]</f>
        <v>1707214.8551463103</v>
      </c>
      <c r="I151">
        <f>WEEKDAY(deszcz5[[#This Row],[data]],2)</f>
        <v>6</v>
      </c>
    </row>
    <row r="152" spans="1:9" hidden="1" x14ac:dyDescent="0.45">
      <c r="A152" s="1">
        <v>41910</v>
      </c>
      <c r="B152">
        <v>0</v>
      </c>
      <c r="C152">
        <f t="shared" si="2"/>
        <v>1707214.8551463103</v>
      </c>
      <c r="D152">
        <f>IF(deszcz5[[#This Row],[opady ]] = 0, $M$5, 0)</f>
        <v>100000</v>
      </c>
      <c r="E152">
        <f>deszcz5[[#This Row],[Stan zbiornika przed]]-deszcz5[[#This Row],[Podlanie]]</f>
        <v>1607214.8551463103</v>
      </c>
      <c r="F152">
        <f>MIN(IF(deszcz5[[#This Row],[opady ]] = 0, deszcz5[[#This Row],[Stan zbiornika po podlaniu]]*0.99, deszcz5[[#This Row],[Stan zbiornika po podlaniu]]*1.03), $L$2)</f>
        <v>1591142.7065948471</v>
      </c>
      <c r="G152">
        <f>IF(deszcz5[[#This Row],[Dzień]] = 6, MIN(deszcz5[[#This Row],[Stan po pogodzie]]+$M$2, $L$2), deszcz5[[#This Row],[Stan po pogodzie]])</f>
        <v>1591142.7065948471</v>
      </c>
      <c r="H152">
        <f>deszcz5[[#This Row],[Dolanie]]</f>
        <v>1591142.7065948471</v>
      </c>
      <c r="I152">
        <f>WEEKDAY(deszcz5[[#This Row],[data]],2)</f>
        <v>7</v>
      </c>
    </row>
    <row r="153" spans="1:9" hidden="1" x14ac:dyDescent="0.45">
      <c r="A153" s="1">
        <v>41911</v>
      </c>
      <c r="B153">
        <v>1</v>
      </c>
      <c r="C153">
        <f t="shared" si="2"/>
        <v>1591142.7065948471</v>
      </c>
      <c r="D153">
        <f>IF(deszcz5[[#This Row],[opady ]] = 0, $M$5, 0)</f>
        <v>0</v>
      </c>
      <c r="E153">
        <f>deszcz5[[#This Row],[Stan zbiornika przed]]-deszcz5[[#This Row],[Podlanie]]</f>
        <v>1591142.7065948471</v>
      </c>
      <c r="F153">
        <f>MIN(IF(deszcz5[[#This Row],[opady ]] = 0, deszcz5[[#This Row],[Stan zbiornika po podlaniu]]*0.99, deszcz5[[#This Row],[Stan zbiornika po podlaniu]]*1.03), $L$2)</f>
        <v>1638876.9877926926</v>
      </c>
      <c r="G153">
        <f>IF(deszcz5[[#This Row],[Dzień]] = 6, MIN(deszcz5[[#This Row],[Stan po pogodzie]]+$M$2, $L$2), deszcz5[[#This Row],[Stan po pogodzie]])</f>
        <v>1638876.9877926926</v>
      </c>
      <c r="H153">
        <f>deszcz5[[#This Row],[Dolanie]]</f>
        <v>1638876.9877926926</v>
      </c>
      <c r="I153">
        <f>WEEKDAY(deszcz5[[#This Row],[data]],2)</f>
        <v>1</v>
      </c>
    </row>
    <row r="154" spans="1:9" hidden="1" x14ac:dyDescent="0.45">
      <c r="A154" s="1">
        <v>41912</v>
      </c>
      <c r="B154">
        <v>1</v>
      </c>
      <c r="C154">
        <f t="shared" si="2"/>
        <v>1638876.9877926926</v>
      </c>
      <c r="D154">
        <f>IF(deszcz5[[#This Row],[opady ]] = 0, $M$5, 0)</f>
        <v>0</v>
      </c>
      <c r="E154">
        <f>deszcz5[[#This Row],[Stan zbiornika przed]]-deszcz5[[#This Row],[Podlanie]]</f>
        <v>1638876.9877926926</v>
      </c>
      <c r="F154">
        <f>MIN(IF(deszcz5[[#This Row],[opady ]] = 0, deszcz5[[#This Row],[Stan zbiornika po podlaniu]]*0.99, deszcz5[[#This Row],[Stan zbiornika po podlaniu]]*1.03), $L$2)</f>
        <v>1688043.2974264733</v>
      </c>
      <c r="G154">
        <f>IF(deszcz5[[#This Row],[Dzień]] = 6, MIN(deszcz5[[#This Row],[Stan po pogodzie]]+$M$2, $L$2), deszcz5[[#This Row],[Stan po pogodzie]])</f>
        <v>1688043.2974264733</v>
      </c>
      <c r="H154">
        <f>deszcz5[[#This Row],[Dolanie]]</f>
        <v>1688043.2974264733</v>
      </c>
      <c r="I154">
        <f>WEEKDAY(deszcz5[[#This Row],[data]],2)</f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9EDE0-EA20-4F39-B8CC-D35ADDF7E702}">
  <dimension ref="A1:S154"/>
  <sheetViews>
    <sheetView topLeftCell="J8" workbookViewId="0">
      <selection activeCell="Q22" sqref="Q22:S26"/>
    </sheetView>
  </sheetViews>
  <sheetFormatPr defaultRowHeight="14.25" x14ac:dyDescent="0.45"/>
  <cols>
    <col min="1" max="1" width="9.9296875" bestFit="1" customWidth="1"/>
    <col min="2" max="2" width="8.06640625" bestFit="1" customWidth="1"/>
    <col min="3" max="3" width="23.46484375" customWidth="1"/>
    <col min="5" max="5" width="20.265625" customWidth="1"/>
    <col min="8" max="8" width="21.265625" customWidth="1"/>
    <col min="15" max="15" width="15.6640625" bestFit="1" customWidth="1"/>
    <col min="17" max="17" width="15.6640625" bestFit="1" customWidth="1"/>
    <col min="18" max="20" width="14.6640625" bestFit="1" customWidth="1"/>
  </cols>
  <sheetData>
    <row r="1" spans="1:16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9</v>
      </c>
      <c r="G1" t="s">
        <v>7</v>
      </c>
      <c r="H1" t="s">
        <v>6</v>
      </c>
      <c r="I1" t="s">
        <v>8</v>
      </c>
      <c r="J1" t="s">
        <v>16</v>
      </c>
      <c r="K1" t="s">
        <v>17</v>
      </c>
      <c r="L1" t="s">
        <v>18</v>
      </c>
      <c r="M1" t="s">
        <v>19</v>
      </c>
      <c r="O1" t="s">
        <v>10</v>
      </c>
      <c r="P1" t="s">
        <v>11</v>
      </c>
    </row>
    <row r="2" spans="1:16" x14ac:dyDescent="0.45">
      <c r="A2" s="1">
        <v>41760</v>
      </c>
      <c r="B2">
        <v>0</v>
      </c>
      <c r="C2">
        <v>2500000</v>
      </c>
      <c r="D2">
        <f>IF(deszcz6[[#This Row],[opady ]] = 0, $P$5, 0)</f>
        <v>100000</v>
      </c>
      <c r="E2">
        <f>deszcz6[[#This Row],[Stan zbiornika przed]]-deszcz6[[#This Row],[Podlanie]]</f>
        <v>2400000</v>
      </c>
      <c r="F2">
        <f>MIN(IF(deszcz6[[#This Row],[opady ]] = 0, deszcz6[[#This Row],[Stan zbiornika po podlaniu]]*0.99, deszcz6[[#This Row],[Stan zbiornika po podlaniu]]*1.03), $O$2)</f>
        <v>2376000</v>
      </c>
      <c r="G2">
        <f>IF(deszcz6[[#This Row],[Dzień]] = 6, MIN(deszcz6[[#This Row],[Stan po pogodzie]]+$P$2, $O$2), deszcz6[[#This Row],[Stan po pogodzie]])</f>
        <v>2376000</v>
      </c>
      <c r="H2">
        <f>deszcz6[[#This Row],[Dolanie]]</f>
        <v>2376000</v>
      </c>
      <c r="I2">
        <f>WEEKDAY(deszcz6[[#This Row],[data]],2)</f>
        <v>4</v>
      </c>
      <c r="J2" s="2">
        <f>deszcz6[[#This Row],[Dolanie]]-deszcz6[[#This Row],[Stan po pogodzie]]</f>
        <v>0</v>
      </c>
      <c r="K2" s="2">
        <f>IF(deszcz6[[#This Row],[opady ]] = 0, deszcz6[[#This Row],[Stan zbiornika po podlaniu]]*0.99, deszcz6[[#This Row],[Stan zbiornika po podlaniu]]*1.03)</f>
        <v>2376000</v>
      </c>
      <c r="L2" s="2">
        <f>deszcz6[[#This Row],[Kol]]-deszcz6[[#This Row],[Stan po pogodzie]]</f>
        <v>0</v>
      </c>
      <c r="M2" s="2">
        <f>WEEKDAY(deszcz6[[#This Row],[data]],2)</f>
        <v>4</v>
      </c>
      <c r="O2">
        <v>2500000</v>
      </c>
      <c r="P2">
        <v>500000</v>
      </c>
    </row>
    <row r="3" spans="1:16" x14ac:dyDescent="0.45">
      <c r="A3" s="1">
        <v>41761</v>
      </c>
      <c r="B3">
        <v>1</v>
      </c>
      <c r="C3">
        <f t="shared" ref="C3:C66" si="0">H2</f>
        <v>2376000</v>
      </c>
      <c r="D3">
        <f>IF(deszcz6[[#This Row],[opady ]] = 0, $P$5, 0)</f>
        <v>0</v>
      </c>
      <c r="E3">
        <f>deszcz6[[#This Row],[Stan zbiornika przed]]-deszcz6[[#This Row],[Podlanie]]</f>
        <v>2376000</v>
      </c>
      <c r="F3">
        <f>MIN(IF(deszcz6[[#This Row],[opady ]] = 0, deszcz6[[#This Row],[Stan zbiornika po podlaniu]]*0.99, deszcz6[[#This Row],[Stan zbiornika po podlaniu]]*1.03), $O$2)</f>
        <v>2447280</v>
      </c>
      <c r="G3">
        <f>IF(deszcz6[[#This Row],[Dzień]] = 6, MIN(deszcz6[[#This Row],[Stan po pogodzie]]+$P$2, $O$2), deszcz6[[#This Row],[Stan po pogodzie]])</f>
        <v>2447280</v>
      </c>
      <c r="H3">
        <f>deszcz6[[#This Row],[Dolanie]]</f>
        <v>2447280</v>
      </c>
      <c r="I3">
        <f>WEEKDAY(deszcz6[[#This Row],[data]],2)</f>
        <v>5</v>
      </c>
      <c r="J3" s="2">
        <f>deszcz6[[#This Row],[Dolanie]]-deszcz6[[#This Row],[Stan po pogodzie]]</f>
        <v>0</v>
      </c>
      <c r="K3" s="2">
        <f>IF(deszcz6[[#This Row],[opady ]] = 0, deszcz6[[#This Row],[Stan zbiornika po podlaniu]]*0.99, deszcz6[[#This Row],[Stan zbiornika po podlaniu]]*1.03)</f>
        <v>2447280</v>
      </c>
      <c r="L3" s="2">
        <f>deszcz6[[#This Row],[Kol]]-deszcz6[[#This Row],[Stan po pogodzie]]</f>
        <v>0</v>
      </c>
      <c r="M3" s="2">
        <f>WEEKDAY(deszcz6[[#This Row],[data]],2)</f>
        <v>5</v>
      </c>
    </row>
    <row r="4" spans="1:16" x14ac:dyDescent="0.45">
      <c r="A4" s="1">
        <v>41762</v>
      </c>
      <c r="B4">
        <v>0</v>
      </c>
      <c r="C4">
        <f t="shared" si="0"/>
        <v>2447280</v>
      </c>
      <c r="D4">
        <f>IF(deszcz6[[#This Row],[opady ]] = 0, $P$5, 0)</f>
        <v>100000</v>
      </c>
      <c r="E4">
        <f>deszcz6[[#This Row],[Stan zbiornika przed]]-deszcz6[[#This Row],[Podlanie]]</f>
        <v>2347280</v>
      </c>
      <c r="F4">
        <f>MIN(IF(deszcz6[[#This Row],[opady ]] = 0, deszcz6[[#This Row],[Stan zbiornika po podlaniu]]*0.99, deszcz6[[#This Row],[Stan zbiornika po podlaniu]]*1.03), $O$2)</f>
        <v>2323807.2000000002</v>
      </c>
      <c r="G4">
        <f>IF(deszcz6[[#This Row],[Dzień]] = 6, MIN(deszcz6[[#This Row],[Stan po pogodzie]]+$P$2, $O$2), deszcz6[[#This Row],[Stan po pogodzie]])</f>
        <v>2500000</v>
      </c>
      <c r="H4">
        <f>deszcz6[[#This Row],[Dolanie]]</f>
        <v>2500000</v>
      </c>
      <c r="I4">
        <f>WEEKDAY(deszcz6[[#This Row],[data]],2)</f>
        <v>6</v>
      </c>
      <c r="J4" s="2">
        <f>deszcz6[[#This Row],[Dolanie]]-deszcz6[[#This Row],[Stan po pogodzie]]</f>
        <v>176192.79999999981</v>
      </c>
      <c r="K4" s="2">
        <f>IF(deszcz6[[#This Row],[opady ]] = 0, deszcz6[[#This Row],[Stan zbiornika po podlaniu]]*0.99, deszcz6[[#This Row],[Stan zbiornika po podlaniu]]*1.03)</f>
        <v>2323807.2000000002</v>
      </c>
      <c r="L4" s="2">
        <f>deszcz6[[#This Row],[Kol]]-deszcz6[[#This Row],[Stan po pogodzie]]</f>
        <v>0</v>
      </c>
      <c r="M4" s="2">
        <f>WEEKDAY(deszcz6[[#This Row],[data]],2)</f>
        <v>6</v>
      </c>
      <c r="N4" t="s">
        <v>14</v>
      </c>
      <c r="O4" t="s">
        <v>12</v>
      </c>
      <c r="P4" t="s">
        <v>13</v>
      </c>
    </row>
    <row r="5" spans="1:16" x14ac:dyDescent="0.45">
      <c r="A5" s="1">
        <v>41763</v>
      </c>
      <c r="B5">
        <v>0</v>
      </c>
      <c r="C5">
        <f t="shared" si="0"/>
        <v>2500000</v>
      </c>
      <c r="D5">
        <f>IF(deszcz6[[#This Row],[opady ]] = 0, $P$5, 0)</f>
        <v>100000</v>
      </c>
      <c r="E5">
        <f>deszcz6[[#This Row],[Stan zbiornika przed]]-deszcz6[[#This Row],[Podlanie]]</f>
        <v>2400000</v>
      </c>
      <c r="F5">
        <f>MIN(IF(deszcz6[[#This Row],[opady ]] = 0, deszcz6[[#This Row],[Stan zbiornika po podlaniu]]*0.99, deszcz6[[#This Row],[Stan zbiornika po podlaniu]]*1.03), $O$2)</f>
        <v>2376000</v>
      </c>
      <c r="G5">
        <f>IF(deszcz6[[#This Row],[Dzień]] = 6, MIN(deszcz6[[#This Row],[Stan po pogodzie]]+$P$2, $O$2), deszcz6[[#This Row],[Stan po pogodzie]])</f>
        <v>2376000</v>
      </c>
      <c r="H5">
        <f>deszcz6[[#This Row],[Dolanie]]</f>
        <v>2376000</v>
      </c>
      <c r="I5">
        <f>WEEKDAY(deszcz6[[#This Row],[data]],2)</f>
        <v>7</v>
      </c>
      <c r="J5" s="2">
        <f>deszcz6[[#This Row],[Dolanie]]-deszcz6[[#This Row],[Stan po pogodzie]]</f>
        <v>0</v>
      </c>
      <c r="K5" s="2">
        <f>IF(deszcz6[[#This Row],[opady ]] = 0, deszcz6[[#This Row],[Stan zbiornika po podlaniu]]*0.99, deszcz6[[#This Row],[Stan zbiornika po podlaniu]]*1.03)</f>
        <v>2376000</v>
      </c>
      <c r="L5" s="2">
        <f>deszcz6[[#This Row],[Kol]]-deszcz6[[#This Row],[Stan po pogodzie]]</f>
        <v>0</v>
      </c>
      <c r="M5" s="2">
        <f>WEEKDAY(deszcz6[[#This Row],[data]],2)</f>
        <v>7</v>
      </c>
      <c r="N5">
        <v>500</v>
      </c>
      <c r="O5">
        <v>100</v>
      </c>
      <c r="P5">
        <f>N5*O5*2</f>
        <v>100000</v>
      </c>
    </row>
    <row r="6" spans="1:16" x14ac:dyDescent="0.45">
      <c r="A6" s="1">
        <v>41764</v>
      </c>
      <c r="B6">
        <v>0</v>
      </c>
      <c r="C6">
        <f t="shared" si="0"/>
        <v>2376000</v>
      </c>
      <c r="D6">
        <f>IF(deszcz6[[#This Row],[opady ]] = 0, $P$5, 0)</f>
        <v>100000</v>
      </c>
      <c r="E6">
        <f>deszcz6[[#This Row],[Stan zbiornika przed]]-deszcz6[[#This Row],[Podlanie]]</f>
        <v>2276000</v>
      </c>
      <c r="F6">
        <f>MIN(IF(deszcz6[[#This Row],[opady ]] = 0, deszcz6[[#This Row],[Stan zbiornika po podlaniu]]*0.99, deszcz6[[#This Row],[Stan zbiornika po podlaniu]]*1.03), $O$2)</f>
        <v>2253240</v>
      </c>
      <c r="G6">
        <f>IF(deszcz6[[#This Row],[Dzień]] = 6, MIN(deszcz6[[#This Row],[Stan po pogodzie]]+$P$2, $O$2), deszcz6[[#This Row],[Stan po pogodzie]])</f>
        <v>2253240</v>
      </c>
      <c r="H6">
        <f>deszcz6[[#This Row],[Dolanie]]</f>
        <v>2253240</v>
      </c>
      <c r="I6">
        <f>WEEKDAY(deszcz6[[#This Row],[data]],2)</f>
        <v>1</v>
      </c>
      <c r="J6" s="2">
        <f>deszcz6[[#This Row],[Dolanie]]-deszcz6[[#This Row],[Stan po pogodzie]]</f>
        <v>0</v>
      </c>
      <c r="K6" s="2">
        <f>IF(deszcz6[[#This Row],[opady ]] = 0, deszcz6[[#This Row],[Stan zbiornika po podlaniu]]*0.99, deszcz6[[#This Row],[Stan zbiornika po podlaniu]]*1.03)</f>
        <v>2253240</v>
      </c>
      <c r="L6" s="2">
        <f>deszcz6[[#This Row],[Kol]]-deszcz6[[#This Row],[Stan po pogodzie]]</f>
        <v>0</v>
      </c>
      <c r="M6" s="2">
        <f>WEEKDAY(deszcz6[[#This Row],[data]],2)</f>
        <v>1</v>
      </c>
    </row>
    <row r="7" spans="1:16" x14ac:dyDescent="0.45">
      <c r="A7" s="1">
        <v>41765</v>
      </c>
      <c r="B7">
        <v>1</v>
      </c>
      <c r="C7">
        <f t="shared" si="0"/>
        <v>2253240</v>
      </c>
      <c r="D7">
        <f>IF(deszcz6[[#This Row],[opady ]] = 0, $P$5, 0)</f>
        <v>0</v>
      </c>
      <c r="E7">
        <f>deszcz6[[#This Row],[Stan zbiornika przed]]-deszcz6[[#This Row],[Podlanie]]</f>
        <v>2253240</v>
      </c>
      <c r="F7">
        <f>MIN(IF(deszcz6[[#This Row],[opady ]] = 0, deszcz6[[#This Row],[Stan zbiornika po podlaniu]]*0.99, deszcz6[[#This Row],[Stan zbiornika po podlaniu]]*1.03), $O$2)</f>
        <v>2320837.2000000002</v>
      </c>
      <c r="G7">
        <f>IF(deszcz6[[#This Row],[Dzień]] = 6, MIN(deszcz6[[#This Row],[Stan po pogodzie]]+$P$2, $O$2), deszcz6[[#This Row],[Stan po pogodzie]])</f>
        <v>2320837.2000000002</v>
      </c>
      <c r="H7">
        <f>deszcz6[[#This Row],[Dolanie]]</f>
        <v>2320837.2000000002</v>
      </c>
      <c r="I7">
        <f>WEEKDAY(deszcz6[[#This Row],[data]],2)</f>
        <v>2</v>
      </c>
      <c r="J7" s="2">
        <f>deszcz6[[#This Row],[Dolanie]]-deszcz6[[#This Row],[Stan po pogodzie]]</f>
        <v>0</v>
      </c>
      <c r="K7" s="2">
        <f>IF(deszcz6[[#This Row],[opady ]] = 0, deszcz6[[#This Row],[Stan zbiornika po podlaniu]]*0.99, deszcz6[[#This Row],[Stan zbiornika po podlaniu]]*1.03)</f>
        <v>2320837.2000000002</v>
      </c>
      <c r="L7" s="2">
        <f>deszcz6[[#This Row],[Kol]]-deszcz6[[#This Row],[Stan po pogodzie]]</f>
        <v>0</v>
      </c>
      <c r="M7" s="2">
        <f>WEEKDAY(deszcz6[[#This Row],[data]],2)</f>
        <v>2</v>
      </c>
    </row>
    <row r="8" spans="1:16" x14ac:dyDescent="0.45">
      <c r="A8" s="1">
        <v>41766</v>
      </c>
      <c r="B8">
        <v>1</v>
      </c>
      <c r="C8">
        <f t="shared" si="0"/>
        <v>2320837.2000000002</v>
      </c>
      <c r="D8">
        <f>IF(deszcz6[[#This Row],[opady ]] = 0, $P$5, 0)</f>
        <v>0</v>
      </c>
      <c r="E8">
        <f>deszcz6[[#This Row],[Stan zbiornika przed]]-deszcz6[[#This Row],[Podlanie]]</f>
        <v>2320837.2000000002</v>
      </c>
      <c r="F8">
        <f>MIN(IF(deszcz6[[#This Row],[opady ]] = 0, deszcz6[[#This Row],[Stan zbiornika po podlaniu]]*0.99, deszcz6[[#This Row],[Stan zbiornika po podlaniu]]*1.03), $O$2)</f>
        <v>2390462.3160000001</v>
      </c>
      <c r="G8">
        <f>IF(deszcz6[[#This Row],[Dzień]] = 6, MIN(deszcz6[[#This Row],[Stan po pogodzie]]+$P$2, $O$2), deszcz6[[#This Row],[Stan po pogodzie]])</f>
        <v>2390462.3160000001</v>
      </c>
      <c r="H8">
        <f>deszcz6[[#This Row],[Dolanie]]</f>
        <v>2390462.3160000001</v>
      </c>
      <c r="I8">
        <f>WEEKDAY(deszcz6[[#This Row],[data]],2)</f>
        <v>3</v>
      </c>
      <c r="J8" s="2">
        <f>deszcz6[[#This Row],[Dolanie]]-deszcz6[[#This Row],[Stan po pogodzie]]</f>
        <v>0</v>
      </c>
      <c r="K8" s="2">
        <f>IF(deszcz6[[#This Row],[opady ]] = 0, deszcz6[[#This Row],[Stan zbiornika po podlaniu]]*0.99, deszcz6[[#This Row],[Stan zbiornika po podlaniu]]*1.03)</f>
        <v>2390462.3160000001</v>
      </c>
      <c r="L8" s="2">
        <f>deszcz6[[#This Row],[Kol]]-deszcz6[[#This Row],[Stan po pogodzie]]</f>
        <v>0</v>
      </c>
      <c r="M8" s="2">
        <f>WEEKDAY(deszcz6[[#This Row],[data]],2)</f>
        <v>3</v>
      </c>
    </row>
    <row r="9" spans="1:16" x14ac:dyDescent="0.45">
      <c r="A9" s="1">
        <v>41767</v>
      </c>
      <c r="B9">
        <v>1</v>
      </c>
      <c r="C9">
        <f t="shared" si="0"/>
        <v>2390462.3160000001</v>
      </c>
      <c r="D9">
        <f>IF(deszcz6[[#This Row],[opady ]] = 0, $P$5, 0)</f>
        <v>0</v>
      </c>
      <c r="E9">
        <f>deszcz6[[#This Row],[Stan zbiornika przed]]-deszcz6[[#This Row],[Podlanie]]</f>
        <v>2390462.3160000001</v>
      </c>
      <c r="F9">
        <f>MIN(IF(deszcz6[[#This Row],[opady ]] = 0, deszcz6[[#This Row],[Stan zbiornika po podlaniu]]*0.99, deszcz6[[#This Row],[Stan zbiornika po podlaniu]]*1.03), $O$2)</f>
        <v>2462176.18548</v>
      </c>
      <c r="G9">
        <f>IF(deszcz6[[#This Row],[Dzień]] = 6, MIN(deszcz6[[#This Row],[Stan po pogodzie]]+$P$2, $O$2), deszcz6[[#This Row],[Stan po pogodzie]])</f>
        <v>2462176.18548</v>
      </c>
      <c r="H9">
        <f>deszcz6[[#This Row],[Dolanie]]</f>
        <v>2462176.18548</v>
      </c>
      <c r="I9">
        <f>WEEKDAY(deszcz6[[#This Row],[data]],2)</f>
        <v>4</v>
      </c>
      <c r="J9" s="2">
        <f>deszcz6[[#This Row],[Dolanie]]-deszcz6[[#This Row],[Stan po pogodzie]]</f>
        <v>0</v>
      </c>
      <c r="K9" s="2">
        <f>IF(deszcz6[[#This Row],[opady ]] = 0, deszcz6[[#This Row],[Stan zbiornika po podlaniu]]*0.99, deszcz6[[#This Row],[Stan zbiornika po podlaniu]]*1.03)</f>
        <v>2462176.18548</v>
      </c>
      <c r="L9" s="2">
        <f>deszcz6[[#This Row],[Kol]]-deszcz6[[#This Row],[Stan po pogodzie]]</f>
        <v>0</v>
      </c>
      <c r="M9" s="2">
        <f>WEEKDAY(deszcz6[[#This Row],[data]],2)</f>
        <v>4</v>
      </c>
    </row>
    <row r="10" spans="1:16" x14ac:dyDescent="0.45">
      <c r="A10" s="1">
        <v>41768</v>
      </c>
      <c r="B10">
        <v>1</v>
      </c>
      <c r="C10">
        <f t="shared" si="0"/>
        <v>2462176.18548</v>
      </c>
      <c r="D10">
        <f>IF(deszcz6[[#This Row],[opady ]] = 0, $P$5, 0)</f>
        <v>0</v>
      </c>
      <c r="E10">
        <f>deszcz6[[#This Row],[Stan zbiornika przed]]-deszcz6[[#This Row],[Podlanie]]</f>
        <v>2462176.18548</v>
      </c>
      <c r="F10">
        <f>MIN(IF(deszcz6[[#This Row],[opady ]] = 0, deszcz6[[#This Row],[Stan zbiornika po podlaniu]]*0.99, deszcz6[[#This Row],[Stan zbiornika po podlaniu]]*1.03), $O$2)</f>
        <v>2500000</v>
      </c>
      <c r="G10">
        <f>IF(deszcz6[[#This Row],[Dzień]] = 6, MIN(deszcz6[[#This Row],[Stan po pogodzie]]+$P$2, $O$2), deszcz6[[#This Row],[Stan po pogodzie]])</f>
        <v>2500000</v>
      </c>
      <c r="H10">
        <f>deszcz6[[#This Row],[Dolanie]]</f>
        <v>2500000</v>
      </c>
      <c r="I10">
        <f>WEEKDAY(deszcz6[[#This Row],[data]],2)</f>
        <v>5</v>
      </c>
      <c r="J10" s="2">
        <f>deszcz6[[#This Row],[Dolanie]]-deszcz6[[#This Row],[Stan po pogodzie]]</f>
        <v>0</v>
      </c>
      <c r="K10" s="2">
        <f>IF(deszcz6[[#This Row],[opady ]] = 0, deszcz6[[#This Row],[Stan zbiornika po podlaniu]]*0.99, deszcz6[[#This Row],[Stan zbiornika po podlaniu]]*1.03)</f>
        <v>2536041.4710444002</v>
      </c>
      <c r="L10" s="2">
        <f>deszcz6[[#This Row],[Kol]]-deszcz6[[#This Row],[Stan po pogodzie]]</f>
        <v>36041.471044400241</v>
      </c>
      <c r="M10" s="2">
        <f>WEEKDAY(deszcz6[[#This Row],[data]],2)</f>
        <v>5</v>
      </c>
    </row>
    <row r="11" spans="1:16" x14ac:dyDescent="0.45">
      <c r="A11" s="1">
        <v>41769</v>
      </c>
      <c r="B11">
        <v>1</v>
      </c>
      <c r="C11">
        <f t="shared" si="0"/>
        <v>2500000</v>
      </c>
      <c r="D11">
        <f>IF(deszcz6[[#This Row],[opady ]] = 0, $P$5, 0)</f>
        <v>0</v>
      </c>
      <c r="E11">
        <f>deszcz6[[#This Row],[Stan zbiornika przed]]-deszcz6[[#This Row],[Podlanie]]</f>
        <v>2500000</v>
      </c>
      <c r="F11">
        <f>MIN(IF(deszcz6[[#This Row],[opady ]] = 0, deszcz6[[#This Row],[Stan zbiornika po podlaniu]]*0.99, deszcz6[[#This Row],[Stan zbiornika po podlaniu]]*1.03), $O$2)</f>
        <v>2500000</v>
      </c>
      <c r="G11">
        <f>IF(deszcz6[[#This Row],[Dzień]] = 6, MIN(deszcz6[[#This Row],[Stan po pogodzie]]+$P$2, $O$2), deszcz6[[#This Row],[Stan po pogodzie]])</f>
        <v>2500000</v>
      </c>
      <c r="H11">
        <f>deszcz6[[#This Row],[Dolanie]]</f>
        <v>2500000</v>
      </c>
      <c r="I11">
        <f>WEEKDAY(deszcz6[[#This Row],[data]],2)</f>
        <v>6</v>
      </c>
      <c r="J11" s="2">
        <f>deszcz6[[#This Row],[Dolanie]]-deszcz6[[#This Row],[Stan po pogodzie]]</f>
        <v>0</v>
      </c>
      <c r="K11" s="2">
        <f>IF(deszcz6[[#This Row],[opady ]] = 0, deszcz6[[#This Row],[Stan zbiornika po podlaniu]]*0.99, deszcz6[[#This Row],[Stan zbiornika po podlaniu]]*1.03)</f>
        <v>2575000</v>
      </c>
      <c r="L11" s="2">
        <f>deszcz6[[#This Row],[Kol]]-deszcz6[[#This Row],[Stan po pogodzie]]</f>
        <v>75000</v>
      </c>
      <c r="M11" s="2">
        <f>WEEKDAY(deszcz6[[#This Row],[data]],2)</f>
        <v>6</v>
      </c>
    </row>
    <row r="12" spans="1:16" x14ac:dyDescent="0.45">
      <c r="A12" s="1">
        <v>41770</v>
      </c>
      <c r="B12">
        <v>1</v>
      </c>
      <c r="C12">
        <f t="shared" si="0"/>
        <v>2500000</v>
      </c>
      <c r="D12">
        <f>IF(deszcz6[[#This Row],[opady ]] = 0, $P$5, 0)</f>
        <v>0</v>
      </c>
      <c r="E12">
        <f>deszcz6[[#This Row],[Stan zbiornika przed]]-deszcz6[[#This Row],[Podlanie]]</f>
        <v>2500000</v>
      </c>
      <c r="F12">
        <f>MIN(IF(deszcz6[[#This Row],[opady ]] = 0, deszcz6[[#This Row],[Stan zbiornika po podlaniu]]*0.99, deszcz6[[#This Row],[Stan zbiornika po podlaniu]]*1.03), $O$2)</f>
        <v>2500000</v>
      </c>
      <c r="G12">
        <f>IF(deszcz6[[#This Row],[Dzień]] = 6, MIN(deszcz6[[#This Row],[Stan po pogodzie]]+$P$2, $O$2), deszcz6[[#This Row],[Stan po pogodzie]])</f>
        <v>2500000</v>
      </c>
      <c r="H12">
        <f>deszcz6[[#This Row],[Dolanie]]</f>
        <v>2500000</v>
      </c>
      <c r="I12">
        <f>WEEKDAY(deszcz6[[#This Row],[data]],2)</f>
        <v>7</v>
      </c>
      <c r="J12" s="2">
        <f>deszcz6[[#This Row],[Dolanie]]-deszcz6[[#This Row],[Stan po pogodzie]]</f>
        <v>0</v>
      </c>
      <c r="K12" s="2">
        <f>IF(deszcz6[[#This Row],[opady ]] = 0, deszcz6[[#This Row],[Stan zbiornika po podlaniu]]*0.99, deszcz6[[#This Row],[Stan zbiornika po podlaniu]]*1.03)</f>
        <v>2575000</v>
      </c>
      <c r="L12" s="2">
        <f>deszcz6[[#This Row],[Kol]]-deszcz6[[#This Row],[Stan po pogodzie]]</f>
        <v>75000</v>
      </c>
      <c r="M12" s="2">
        <f>WEEKDAY(deszcz6[[#This Row],[data]],2)</f>
        <v>7</v>
      </c>
    </row>
    <row r="13" spans="1:16" x14ac:dyDescent="0.45">
      <c r="A13" s="1">
        <v>41771</v>
      </c>
      <c r="B13">
        <v>1</v>
      </c>
      <c r="C13">
        <f t="shared" si="0"/>
        <v>2500000</v>
      </c>
      <c r="D13">
        <f>IF(deszcz6[[#This Row],[opady ]] = 0, $P$5, 0)</f>
        <v>0</v>
      </c>
      <c r="E13">
        <f>deszcz6[[#This Row],[Stan zbiornika przed]]-deszcz6[[#This Row],[Podlanie]]</f>
        <v>2500000</v>
      </c>
      <c r="F13">
        <f>MIN(IF(deszcz6[[#This Row],[opady ]] = 0, deszcz6[[#This Row],[Stan zbiornika po podlaniu]]*0.99, deszcz6[[#This Row],[Stan zbiornika po podlaniu]]*1.03), $O$2)</f>
        <v>2500000</v>
      </c>
      <c r="G13">
        <f>IF(deszcz6[[#This Row],[Dzień]] = 6, MIN(deszcz6[[#This Row],[Stan po pogodzie]]+$P$2, $O$2), deszcz6[[#This Row],[Stan po pogodzie]])</f>
        <v>2500000</v>
      </c>
      <c r="H13">
        <f>deszcz6[[#This Row],[Dolanie]]</f>
        <v>2500000</v>
      </c>
      <c r="I13">
        <f>WEEKDAY(deszcz6[[#This Row],[data]],2)</f>
        <v>1</v>
      </c>
      <c r="J13" s="2">
        <f>deszcz6[[#This Row],[Dolanie]]-deszcz6[[#This Row],[Stan po pogodzie]]</f>
        <v>0</v>
      </c>
      <c r="K13" s="2">
        <f>IF(deszcz6[[#This Row],[opady ]] = 0, deszcz6[[#This Row],[Stan zbiornika po podlaniu]]*0.99, deszcz6[[#This Row],[Stan zbiornika po podlaniu]]*1.03)</f>
        <v>2575000</v>
      </c>
      <c r="L13" s="2">
        <f>deszcz6[[#This Row],[Kol]]-deszcz6[[#This Row],[Stan po pogodzie]]</f>
        <v>75000</v>
      </c>
      <c r="M13" s="2">
        <f>WEEKDAY(deszcz6[[#This Row],[data]],2)</f>
        <v>1</v>
      </c>
    </row>
    <row r="14" spans="1:16" x14ac:dyDescent="0.45">
      <c r="A14" s="1">
        <v>41772</v>
      </c>
      <c r="B14">
        <v>1</v>
      </c>
      <c r="C14">
        <f t="shared" si="0"/>
        <v>2500000</v>
      </c>
      <c r="D14">
        <f>IF(deszcz6[[#This Row],[opady ]] = 0, $P$5, 0)</f>
        <v>0</v>
      </c>
      <c r="E14">
        <f>deszcz6[[#This Row],[Stan zbiornika przed]]-deszcz6[[#This Row],[Podlanie]]</f>
        <v>2500000</v>
      </c>
      <c r="F14">
        <f>MIN(IF(deszcz6[[#This Row],[opady ]] = 0, deszcz6[[#This Row],[Stan zbiornika po podlaniu]]*0.99, deszcz6[[#This Row],[Stan zbiornika po podlaniu]]*1.03), $O$2)</f>
        <v>2500000</v>
      </c>
      <c r="G14">
        <f>IF(deszcz6[[#This Row],[Dzień]] = 6, MIN(deszcz6[[#This Row],[Stan po pogodzie]]+$P$2, $O$2), deszcz6[[#This Row],[Stan po pogodzie]])</f>
        <v>2500000</v>
      </c>
      <c r="H14">
        <f>deszcz6[[#This Row],[Dolanie]]</f>
        <v>2500000</v>
      </c>
      <c r="I14">
        <f>WEEKDAY(deszcz6[[#This Row],[data]],2)</f>
        <v>2</v>
      </c>
      <c r="J14" s="2">
        <f>deszcz6[[#This Row],[Dolanie]]-deszcz6[[#This Row],[Stan po pogodzie]]</f>
        <v>0</v>
      </c>
      <c r="K14" s="2">
        <f>IF(deszcz6[[#This Row],[opady ]] = 0, deszcz6[[#This Row],[Stan zbiornika po podlaniu]]*0.99, deszcz6[[#This Row],[Stan zbiornika po podlaniu]]*1.03)</f>
        <v>2575000</v>
      </c>
      <c r="L14" s="2">
        <f>deszcz6[[#This Row],[Kol]]-deszcz6[[#This Row],[Stan po pogodzie]]</f>
        <v>75000</v>
      </c>
      <c r="M14" s="2">
        <f>WEEKDAY(deszcz6[[#This Row],[data]],2)</f>
        <v>2</v>
      </c>
    </row>
    <row r="15" spans="1:16" x14ac:dyDescent="0.45">
      <c r="A15" s="1">
        <v>41773</v>
      </c>
      <c r="B15">
        <v>0</v>
      </c>
      <c r="C15">
        <f t="shared" si="0"/>
        <v>2500000</v>
      </c>
      <c r="D15">
        <f>IF(deszcz6[[#This Row],[opady ]] = 0, $P$5, 0)</f>
        <v>100000</v>
      </c>
      <c r="E15">
        <f>deszcz6[[#This Row],[Stan zbiornika przed]]-deszcz6[[#This Row],[Podlanie]]</f>
        <v>2400000</v>
      </c>
      <c r="F15">
        <f>MIN(IF(deszcz6[[#This Row],[opady ]] = 0, deszcz6[[#This Row],[Stan zbiornika po podlaniu]]*0.99, deszcz6[[#This Row],[Stan zbiornika po podlaniu]]*1.03), $O$2)</f>
        <v>2376000</v>
      </c>
      <c r="G15">
        <f>IF(deszcz6[[#This Row],[Dzień]] = 6, MIN(deszcz6[[#This Row],[Stan po pogodzie]]+$P$2, $O$2), deszcz6[[#This Row],[Stan po pogodzie]])</f>
        <v>2376000</v>
      </c>
      <c r="H15">
        <f>deszcz6[[#This Row],[Dolanie]]</f>
        <v>2376000</v>
      </c>
      <c r="I15">
        <f>WEEKDAY(deszcz6[[#This Row],[data]],2)</f>
        <v>3</v>
      </c>
      <c r="J15" s="2">
        <f>deszcz6[[#This Row],[Dolanie]]-deszcz6[[#This Row],[Stan po pogodzie]]</f>
        <v>0</v>
      </c>
      <c r="K15" s="2">
        <f>IF(deszcz6[[#This Row],[opady ]] = 0, deszcz6[[#This Row],[Stan zbiornika po podlaniu]]*0.99, deszcz6[[#This Row],[Stan zbiornika po podlaniu]]*1.03)</f>
        <v>2376000</v>
      </c>
      <c r="L15" s="2">
        <f>deszcz6[[#This Row],[Kol]]-deszcz6[[#This Row],[Stan po pogodzie]]</f>
        <v>0</v>
      </c>
      <c r="M15" s="2">
        <f>WEEKDAY(deszcz6[[#This Row],[data]],2)</f>
        <v>3</v>
      </c>
    </row>
    <row r="16" spans="1:16" x14ac:dyDescent="0.45">
      <c r="A16" s="1">
        <v>41774</v>
      </c>
      <c r="B16">
        <v>0</v>
      </c>
      <c r="C16">
        <f t="shared" si="0"/>
        <v>2376000</v>
      </c>
      <c r="D16">
        <f>IF(deszcz6[[#This Row],[opady ]] = 0, $P$5, 0)</f>
        <v>100000</v>
      </c>
      <c r="E16">
        <f>deszcz6[[#This Row],[Stan zbiornika przed]]-deszcz6[[#This Row],[Podlanie]]</f>
        <v>2276000</v>
      </c>
      <c r="F16">
        <f>MIN(IF(deszcz6[[#This Row],[opady ]] = 0, deszcz6[[#This Row],[Stan zbiornika po podlaniu]]*0.99, deszcz6[[#This Row],[Stan zbiornika po podlaniu]]*1.03), $O$2)</f>
        <v>2253240</v>
      </c>
      <c r="G16">
        <f>IF(deszcz6[[#This Row],[Dzień]] = 6, MIN(deszcz6[[#This Row],[Stan po pogodzie]]+$P$2, $O$2), deszcz6[[#This Row],[Stan po pogodzie]])</f>
        <v>2253240</v>
      </c>
      <c r="H16">
        <f>deszcz6[[#This Row],[Dolanie]]</f>
        <v>2253240</v>
      </c>
      <c r="I16">
        <f>WEEKDAY(deszcz6[[#This Row],[data]],2)</f>
        <v>4</v>
      </c>
      <c r="J16" s="2">
        <f>deszcz6[[#This Row],[Dolanie]]-deszcz6[[#This Row],[Stan po pogodzie]]</f>
        <v>0</v>
      </c>
      <c r="K16" s="2">
        <f>IF(deszcz6[[#This Row],[opady ]] = 0, deszcz6[[#This Row],[Stan zbiornika po podlaniu]]*0.99, deszcz6[[#This Row],[Stan zbiornika po podlaniu]]*1.03)</f>
        <v>2253240</v>
      </c>
      <c r="L16" s="2">
        <f>deszcz6[[#This Row],[Kol]]-deszcz6[[#This Row],[Stan po pogodzie]]</f>
        <v>0</v>
      </c>
      <c r="M16" s="2">
        <f>WEEKDAY(deszcz6[[#This Row],[data]],2)</f>
        <v>4</v>
      </c>
    </row>
    <row r="17" spans="1:19" x14ac:dyDescent="0.45">
      <c r="A17" s="1">
        <v>41775</v>
      </c>
      <c r="B17">
        <v>1</v>
      </c>
      <c r="C17">
        <f t="shared" si="0"/>
        <v>2253240</v>
      </c>
      <c r="D17">
        <f>IF(deszcz6[[#This Row],[opady ]] = 0, $P$5, 0)</f>
        <v>0</v>
      </c>
      <c r="E17">
        <f>deszcz6[[#This Row],[Stan zbiornika przed]]-deszcz6[[#This Row],[Podlanie]]</f>
        <v>2253240</v>
      </c>
      <c r="F17">
        <f>MIN(IF(deszcz6[[#This Row],[opady ]] = 0, deszcz6[[#This Row],[Stan zbiornika po podlaniu]]*0.99, deszcz6[[#This Row],[Stan zbiornika po podlaniu]]*1.03), $O$2)</f>
        <v>2320837.2000000002</v>
      </c>
      <c r="G17">
        <f>IF(deszcz6[[#This Row],[Dzień]] = 6, MIN(deszcz6[[#This Row],[Stan po pogodzie]]+$P$2, $O$2), deszcz6[[#This Row],[Stan po pogodzie]])</f>
        <v>2320837.2000000002</v>
      </c>
      <c r="H17">
        <f>deszcz6[[#This Row],[Dolanie]]</f>
        <v>2320837.2000000002</v>
      </c>
      <c r="I17">
        <f>WEEKDAY(deszcz6[[#This Row],[data]],2)</f>
        <v>5</v>
      </c>
      <c r="J17" s="2">
        <f>deszcz6[[#This Row],[Dolanie]]-deszcz6[[#This Row],[Stan po pogodzie]]</f>
        <v>0</v>
      </c>
      <c r="K17" s="2">
        <f>IF(deszcz6[[#This Row],[opady ]] = 0, deszcz6[[#This Row],[Stan zbiornika po podlaniu]]*0.99, deszcz6[[#This Row],[Stan zbiornika po podlaniu]]*1.03)</f>
        <v>2320837.2000000002</v>
      </c>
      <c r="L17" s="2">
        <f>deszcz6[[#This Row],[Kol]]-deszcz6[[#This Row],[Stan po pogodzie]]</f>
        <v>0</v>
      </c>
      <c r="M17" s="2">
        <f>WEEKDAY(deszcz6[[#This Row],[data]],2)</f>
        <v>5</v>
      </c>
    </row>
    <row r="18" spans="1:19" x14ac:dyDescent="0.45">
      <c r="A18" s="1">
        <v>41776</v>
      </c>
      <c r="B18">
        <v>1</v>
      </c>
      <c r="C18">
        <f t="shared" si="0"/>
        <v>2320837.2000000002</v>
      </c>
      <c r="D18">
        <f>IF(deszcz6[[#This Row],[opady ]] = 0, $P$5, 0)</f>
        <v>0</v>
      </c>
      <c r="E18">
        <f>deszcz6[[#This Row],[Stan zbiornika przed]]-deszcz6[[#This Row],[Podlanie]]</f>
        <v>2320837.2000000002</v>
      </c>
      <c r="F18">
        <f>MIN(IF(deszcz6[[#This Row],[opady ]] = 0, deszcz6[[#This Row],[Stan zbiornika po podlaniu]]*0.99, deszcz6[[#This Row],[Stan zbiornika po podlaniu]]*1.03), $O$2)</f>
        <v>2390462.3160000001</v>
      </c>
      <c r="G18">
        <f>IF(deszcz6[[#This Row],[Dzień]] = 6, MIN(deszcz6[[#This Row],[Stan po pogodzie]]+$P$2, $O$2), deszcz6[[#This Row],[Stan po pogodzie]])</f>
        <v>2500000</v>
      </c>
      <c r="H18">
        <f>deszcz6[[#This Row],[Dolanie]]</f>
        <v>2500000</v>
      </c>
      <c r="I18">
        <f>WEEKDAY(deszcz6[[#This Row],[data]],2)</f>
        <v>6</v>
      </c>
      <c r="J18" s="2">
        <f>deszcz6[[#This Row],[Dolanie]]-deszcz6[[#This Row],[Stan po pogodzie]]</f>
        <v>109537.68399999989</v>
      </c>
      <c r="K18" s="2">
        <f>IF(deszcz6[[#This Row],[opady ]] = 0, deszcz6[[#This Row],[Stan zbiornika po podlaniu]]*0.99, deszcz6[[#This Row],[Stan zbiornika po podlaniu]]*1.03)</f>
        <v>2390462.3160000001</v>
      </c>
      <c r="L18" s="2">
        <f>deszcz6[[#This Row],[Kol]]-deszcz6[[#This Row],[Stan po pogodzie]]</f>
        <v>0</v>
      </c>
      <c r="M18" s="2">
        <f>WEEKDAY(deszcz6[[#This Row],[data]],2)</f>
        <v>6</v>
      </c>
      <c r="Q18" s="3" t="s">
        <v>8</v>
      </c>
      <c r="R18" s="4">
        <v>6</v>
      </c>
    </row>
    <row r="19" spans="1:19" x14ac:dyDescent="0.45">
      <c r="A19" s="1">
        <v>41777</v>
      </c>
      <c r="B19">
        <v>1</v>
      </c>
      <c r="C19">
        <f t="shared" si="0"/>
        <v>2500000</v>
      </c>
      <c r="D19">
        <f>IF(deszcz6[[#This Row],[opady ]] = 0, $P$5, 0)</f>
        <v>0</v>
      </c>
      <c r="E19">
        <f>deszcz6[[#This Row],[Stan zbiornika przed]]-deszcz6[[#This Row],[Podlanie]]</f>
        <v>2500000</v>
      </c>
      <c r="F19">
        <f>MIN(IF(deszcz6[[#This Row],[opady ]] = 0, deszcz6[[#This Row],[Stan zbiornika po podlaniu]]*0.99, deszcz6[[#This Row],[Stan zbiornika po podlaniu]]*1.03), $O$2)</f>
        <v>2500000</v>
      </c>
      <c r="G19">
        <f>IF(deszcz6[[#This Row],[Dzień]] = 6, MIN(deszcz6[[#This Row],[Stan po pogodzie]]+$P$2, $O$2), deszcz6[[#This Row],[Stan po pogodzie]])</f>
        <v>2500000</v>
      </c>
      <c r="H19">
        <f>deszcz6[[#This Row],[Dolanie]]</f>
        <v>2500000</v>
      </c>
      <c r="I19">
        <f>WEEKDAY(deszcz6[[#This Row],[data]],2)</f>
        <v>7</v>
      </c>
      <c r="J19" s="2">
        <f>deszcz6[[#This Row],[Dolanie]]-deszcz6[[#This Row],[Stan po pogodzie]]</f>
        <v>0</v>
      </c>
      <c r="K19" s="2">
        <f>IF(deszcz6[[#This Row],[opady ]] = 0, deszcz6[[#This Row],[Stan zbiornika po podlaniu]]*0.99, deszcz6[[#This Row],[Stan zbiornika po podlaniu]]*1.03)</f>
        <v>2575000</v>
      </c>
      <c r="L19" s="2">
        <f>deszcz6[[#This Row],[Kol]]-deszcz6[[#This Row],[Stan po pogodzie]]</f>
        <v>75000</v>
      </c>
      <c r="M19" s="2">
        <f>WEEKDAY(deszcz6[[#This Row],[data]],2)</f>
        <v>7</v>
      </c>
    </row>
    <row r="20" spans="1:19" x14ac:dyDescent="0.45">
      <c r="A20" s="1">
        <v>41778</v>
      </c>
      <c r="B20">
        <v>0</v>
      </c>
      <c r="C20">
        <f t="shared" si="0"/>
        <v>2500000</v>
      </c>
      <c r="D20">
        <f>IF(deszcz6[[#This Row],[opady ]] = 0, $P$5, 0)</f>
        <v>100000</v>
      </c>
      <c r="E20">
        <f>deszcz6[[#This Row],[Stan zbiornika przed]]-deszcz6[[#This Row],[Podlanie]]</f>
        <v>2400000</v>
      </c>
      <c r="F20">
        <f>MIN(IF(deszcz6[[#This Row],[opady ]] = 0, deszcz6[[#This Row],[Stan zbiornika po podlaniu]]*0.99, deszcz6[[#This Row],[Stan zbiornika po podlaniu]]*1.03), $O$2)</f>
        <v>2376000</v>
      </c>
      <c r="G20">
        <f>IF(deszcz6[[#This Row],[Dzień]] = 6, MIN(deszcz6[[#This Row],[Stan po pogodzie]]+$P$2, $O$2), deszcz6[[#This Row],[Stan po pogodzie]])</f>
        <v>2376000</v>
      </c>
      <c r="H20">
        <f>deszcz6[[#This Row],[Dolanie]]</f>
        <v>2376000</v>
      </c>
      <c r="I20">
        <f>WEEKDAY(deszcz6[[#This Row],[data]],2)</f>
        <v>1</v>
      </c>
      <c r="J20" s="2">
        <f>deszcz6[[#This Row],[Dolanie]]-deszcz6[[#This Row],[Stan po pogodzie]]</f>
        <v>0</v>
      </c>
      <c r="K20" s="2">
        <f>IF(deszcz6[[#This Row],[opady ]] = 0, deszcz6[[#This Row],[Stan zbiornika po podlaniu]]*0.99, deszcz6[[#This Row],[Stan zbiornika po podlaniu]]*1.03)</f>
        <v>2376000</v>
      </c>
      <c r="L20" s="2">
        <f>deszcz6[[#This Row],[Kol]]-deszcz6[[#This Row],[Stan po pogodzie]]</f>
        <v>0</v>
      </c>
      <c r="M20" s="2">
        <f>WEEKDAY(deszcz6[[#This Row],[data]],2)</f>
        <v>1</v>
      </c>
      <c r="Q20" s="3" t="s">
        <v>20</v>
      </c>
      <c r="R20" t="s">
        <v>27</v>
      </c>
      <c r="S20" t="s">
        <v>33</v>
      </c>
    </row>
    <row r="21" spans="1:19" x14ac:dyDescent="0.45">
      <c r="A21" s="1">
        <v>41779</v>
      </c>
      <c r="B21">
        <v>0</v>
      </c>
      <c r="C21">
        <f t="shared" si="0"/>
        <v>2376000</v>
      </c>
      <c r="D21">
        <f>IF(deszcz6[[#This Row],[opady ]] = 0, $P$5, 0)</f>
        <v>100000</v>
      </c>
      <c r="E21">
        <f>deszcz6[[#This Row],[Stan zbiornika przed]]-deszcz6[[#This Row],[Podlanie]]</f>
        <v>2276000</v>
      </c>
      <c r="F21">
        <f>MIN(IF(deszcz6[[#This Row],[opady ]] = 0, deszcz6[[#This Row],[Stan zbiornika po podlaniu]]*0.99, deszcz6[[#This Row],[Stan zbiornika po podlaniu]]*1.03), $O$2)</f>
        <v>2253240</v>
      </c>
      <c r="G21">
        <f>IF(deszcz6[[#This Row],[Dzień]] = 6, MIN(deszcz6[[#This Row],[Stan po pogodzie]]+$P$2, $O$2), deszcz6[[#This Row],[Stan po pogodzie]])</f>
        <v>2253240</v>
      </c>
      <c r="H21">
        <f>deszcz6[[#This Row],[Dolanie]]</f>
        <v>2253240</v>
      </c>
      <c r="I21">
        <f>WEEKDAY(deszcz6[[#This Row],[data]],2)</f>
        <v>2</v>
      </c>
      <c r="J21" s="2">
        <f>deszcz6[[#This Row],[Dolanie]]-deszcz6[[#This Row],[Stan po pogodzie]]</f>
        <v>0</v>
      </c>
      <c r="K21" s="2">
        <f>IF(deszcz6[[#This Row],[opady ]] = 0, deszcz6[[#This Row],[Stan zbiornika po podlaniu]]*0.99, deszcz6[[#This Row],[Stan zbiornika po podlaniu]]*1.03)</f>
        <v>2253240</v>
      </c>
      <c r="L21" s="2">
        <f>deszcz6[[#This Row],[Kol]]-deszcz6[[#This Row],[Stan po pogodzie]]</f>
        <v>0</v>
      </c>
      <c r="M21" s="2">
        <f>WEEKDAY(deszcz6[[#This Row],[data]],2)</f>
        <v>2</v>
      </c>
      <c r="Q21" s="4" t="s">
        <v>22</v>
      </c>
      <c r="R21" s="2">
        <v>75000</v>
      </c>
      <c r="S21" s="2">
        <v>1139848.3680883998</v>
      </c>
    </row>
    <row r="22" spans="1:19" x14ac:dyDescent="0.45">
      <c r="A22" s="1">
        <v>41780</v>
      </c>
      <c r="B22">
        <v>1</v>
      </c>
      <c r="C22">
        <f t="shared" si="0"/>
        <v>2253240</v>
      </c>
      <c r="D22">
        <f>IF(deszcz6[[#This Row],[opady ]] = 0, $P$5, 0)</f>
        <v>0</v>
      </c>
      <c r="E22">
        <f>deszcz6[[#This Row],[Stan zbiornika przed]]-deszcz6[[#This Row],[Podlanie]]</f>
        <v>2253240</v>
      </c>
      <c r="F22">
        <f>MIN(IF(deszcz6[[#This Row],[opady ]] = 0, deszcz6[[#This Row],[Stan zbiornika po podlaniu]]*0.99, deszcz6[[#This Row],[Stan zbiornika po podlaniu]]*1.03), $O$2)</f>
        <v>2320837.2000000002</v>
      </c>
      <c r="G22">
        <f>IF(deszcz6[[#This Row],[Dzień]] = 6, MIN(deszcz6[[#This Row],[Stan po pogodzie]]+$P$2, $O$2), deszcz6[[#This Row],[Stan po pogodzie]])</f>
        <v>2320837.2000000002</v>
      </c>
      <c r="H22">
        <f>deszcz6[[#This Row],[Dolanie]]</f>
        <v>2320837.2000000002</v>
      </c>
      <c r="I22">
        <f>WEEKDAY(deszcz6[[#This Row],[data]],2)</f>
        <v>3</v>
      </c>
      <c r="J22" s="2">
        <f>deszcz6[[#This Row],[Dolanie]]-deszcz6[[#This Row],[Stan po pogodzie]]</f>
        <v>0</v>
      </c>
      <c r="K22" s="2">
        <f>IF(deszcz6[[#This Row],[opady ]] = 0, deszcz6[[#This Row],[Stan zbiornika po podlaniu]]*0.99, deszcz6[[#This Row],[Stan zbiornika po podlaniu]]*1.03)</f>
        <v>2320837.2000000002</v>
      </c>
      <c r="L22" s="2">
        <f>deszcz6[[#This Row],[Kol]]-deszcz6[[#This Row],[Stan po pogodzie]]</f>
        <v>0</v>
      </c>
      <c r="M22" s="2">
        <f>WEEKDAY(deszcz6[[#This Row],[data]],2)</f>
        <v>3</v>
      </c>
      <c r="Q22" s="5" t="s">
        <v>28</v>
      </c>
      <c r="R22" s="2">
        <v>0</v>
      </c>
      <c r="S22" s="2">
        <v>176192.79999999981</v>
      </c>
    </row>
    <row r="23" spans="1:19" x14ac:dyDescent="0.45">
      <c r="A23" s="1">
        <v>41781</v>
      </c>
      <c r="B23">
        <v>1</v>
      </c>
      <c r="C23">
        <f t="shared" si="0"/>
        <v>2320837.2000000002</v>
      </c>
      <c r="D23">
        <f>IF(deszcz6[[#This Row],[opady ]] = 0, $P$5, 0)</f>
        <v>0</v>
      </c>
      <c r="E23">
        <f>deszcz6[[#This Row],[Stan zbiornika przed]]-deszcz6[[#This Row],[Podlanie]]</f>
        <v>2320837.2000000002</v>
      </c>
      <c r="F23">
        <f>MIN(IF(deszcz6[[#This Row],[opady ]] = 0, deszcz6[[#This Row],[Stan zbiornika po podlaniu]]*0.99, deszcz6[[#This Row],[Stan zbiornika po podlaniu]]*1.03), $O$2)</f>
        <v>2390462.3160000001</v>
      </c>
      <c r="G23">
        <f>IF(deszcz6[[#This Row],[Dzień]] = 6, MIN(deszcz6[[#This Row],[Stan po pogodzie]]+$P$2, $O$2), deszcz6[[#This Row],[Stan po pogodzie]])</f>
        <v>2390462.3160000001</v>
      </c>
      <c r="H23">
        <f>deszcz6[[#This Row],[Dolanie]]</f>
        <v>2390462.3160000001</v>
      </c>
      <c r="I23">
        <f>WEEKDAY(deszcz6[[#This Row],[data]],2)</f>
        <v>4</v>
      </c>
      <c r="J23" s="2">
        <f>deszcz6[[#This Row],[Dolanie]]-deszcz6[[#This Row],[Stan po pogodzie]]</f>
        <v>0</v>
      </c>
      <c r="K23" s="2">
        <f>IF(deszcz6[[#This Row],[opady ]] = 0, deszcz6[[#This Row],[Stan zbiornika po podlaniu]]*0.99, deszcz6[[#This Row],[Stan zbiornika po podlaniu]]*1.03)</f>
        <v>2390462.3160000001</v>
      </c>
      <c r="L23" s="2">
        <f>deszcz6[[#This Row],[Kol]]-deszcz6[[#This Row],[Stan po pogodzie]]</f>
        <v>0</v>
      </c>
      <c r="M23" s="2">
        <f>WEEKDAY(deszcz6[[#This Row],[data]],2)</f>
        <v>4</v>
      </c>
      <c r="Q23" s="5" t="s">
        <v>29</v>
      </c>
      <c r="R23" s="2">
        <v>75000</v>
      </c>
      <c r="S23" s="2">
        <v>0</v>
      </c>
    </row>
    <row r="24" spans="1:19" x14ac:dyDescent="0.45">
      <c r="A24" s="1">
        <v>41782</v>
      </c>
      <c r="B24">
        <v>0</v>
      </c>
      <c r="C24">
        <f t="shared" si="0"/>
        <v>2390462.3160000001</v>
      </c>
      <c r="D24">
        <f>IF(deszcz6[[#This Row],[opady ]] = 0, $P$5, 0)</f>
        <v>100000</v>
      </c>
      <c r="E24">
        <f>deszcz6[[#This Row],[Stan zbiornika przed]]-deszcz6[[#This Row],[Podlanie]]</f>
        <v>2290462.3160000001</v>
      </c>
      <c r="F24">
        <f>MIN(IF(deszcz6[[#This Row],[opady ]] = 0, deszcz6[[#This Row],[Stan zbiornika po podlaniu]]*0.99, deszcz6[[#This Row],[Stan zbiornika po podlaniu]]*1.03), $O$2)</f>
        <v>2267557.6928400001</v>
      </c>
      <c r="G24">
        <f>IF(deszcz6[[#This Row],[Dzień]] = 6, MIN(deszcz6[[#This Row],[Stan po pogodzie]]+$P$2, $O$2), deszcz6[[#This Row],[Stan po pogodzie]])</f>
        <v>2267557.6928400001</v>
      </c>
      <c r="H24">
        <f>deszcz6[[#This Row],[Dolanie]]</f>
        <v>2267557.6928400001</v>
      </c>
      <c r="I24">
        <f>WEEKDAY(deszcz6[[#This Row],[data]],2)</f>
        <v>5</v>
      </c>
      <c r="J24" s="2">
        <f>deszcz6[[#This Row],[Dolanie]]-deszcz6[[#This Row],[Stan po pogodzie]]</f>
        <v>0</v>
      </c>
      <c r="K24" s="2">
        <f>IF(deszcz6[[#This Row],[opady ]] = 0, deszcz6[[#This Row],[Stan zbiornika po podlaniu]]*0.99, deszcz6[[#This Row],[Stan zbiornika po podlaniu]]*1.03)</f>
        <v>2267557.6928400001</v>
      </c>
      <c r="L24" s="2">
        <f>deszcz6[[#This Row],[Kol]]-deszcz6[[#This Row],[Stan po pogodzie]]</f>
        <v>0</v>
      </c>
      <c r="M24" s="2">
        <f>WEEKDAY(deszcz6[[#This Row],[data]],2)</f>
        <v>5</v>
      </c>
      <c r="Q24" s="5" t="s">
        <v>30</v>
      </c>
      <c r="R24" s="2">
        <v>0</v>
      </c>
      <c r="S24" s="2">
        <v>109537.68399999989</v>
      </c>
    </row>
    <row r="25" spans="1:19" x14ac:dyDescent="0.45">
      <c r="A25" s="1">
        <v>41783</v>
      </c>
      <c r="B25">
        <v>0</v>
      </c>
      <c r="C25">
        <f t="shared" si="0"/>
        <v>2267557.6928400001</v>
      </c>
      <c r="D25">
        <f>IF(deszcz6[[#This Row],[opady ]] = 0, $P$5, 0)</f>
        <v>100000</v>
      </c>
      <c r="E25">
        <f>deszcz6[[#This Row],[Stan zbiornika przed]]-deszcz6[[#This Row],[Podlanie]]</f>
        <v>2167557.6928400001</v>
      </c>
      <c r="F25">
        <f>MIN(IF(deszcz6[[#This Row],[opady ]] = 0, deszcz6[[#This Row],[Stan zbiornika po podlaniu]]*0.99, deszcz6[[#This Row],[Stan zbiornika po podlaniu]]*1.03), $O$2)</f>
        <v>2145882.1159116002</v>
      </c>
      <c r="G25">
        <f>IF(deszcz6[[#This Row],[Dzień]] = 6, MIN(deszcz6[[#This Row],[Stan po pogodzie]]+$P$2, $O$2), deszcz6[[#This Row],[Stan po pogodzie]])</f>
        <v>2500000</v>
      </c>
      <c r="H25">
        <f>deszcz6[[#This Row],[Dolanie]]</f>
        <v>2500000</v>
      </c>
      <c r="I25">
        <f>WEEKDAY(deszcz6[[#This Row],[data]],2)</f>
        <v>6</v>
      </c>
      <c r="J25" s="2">
        <f>deszcz6[[#This Row],[Dolanie]]-deszcz6[[#This Row],[Stan po pogodzie]]</f>
        <v>354117.88408839982</v>
      </c>
      <c r="K25" s="2">
        <f>IF(deszcz6[[#This Row],[opady ]] = 0, deszcz6[[#This Row],[Stan zbiornika po podlaniu]]*0.99, deszcz6[[#This Row],[Stan zbiornika po podlaniu]]*1.03)</f>
        <v>2145882.1159116002</v>
      </c>
      <c r="L25" s="2">
        <f>deszcz6[[#This Row],[Kol]]-deszcz6[[#This Row],[Stan po pogodzie]]</f>
        <v>0</v>
      </c>
      <c r="M25" s="2">
        <f>WEEKDAY(deszcz6[[#This Row],[data]],2)</f>
        <v>6</v>
      </c>
      <c r="Q25" s="5" t="s">
        <v>31</v>
      </c>
      <c r="R25" s="2">
        <v>0</v>
      </c>
      <c r="S25" s="2">
        <v>354117.88408839982</v>
      </c>
    </row>
    <row r="26" spans="1:19" x14ac:dyDescent="0.45">
      <c r="A26" s="1">
        <v>41784</v>
      </c>
      <c r="B26">
        <v>0</v>
      </c>
      <c r="C26">
        <f t="shared" si="0"/>
        <v>2500000</v>
      </c>
      <c r="D26">
        <f>IF(deszcz6[[#This Row],[opady ]] = 0, $P$5, 0)</f>
        <v>100000</v>
      </c>
      <c r="E26">
        <f>deszcz6[[#This Row],[Stan zbiornika przed]]-deszcz6[[#This Row],[Podlanie]]</f>
        <v>2400000</v>
      </c>
      <c r="F26">
        <f>MIN(IF(deszcz6[[#This Row],[opady ]] = 0, deszcz6[[#This Row],[Stan zbiornika po podlaniu]]*0.99, deszcz6[[#This Row],[Stan zbiornika po podlaniu]]*1.03), $O$2)</f>
        <v>2376000</v>
      </c>
      <c r="G26">
        <f>IF(deszcz6[[#This Row],[Dzień]] = 6, MIN(deszcz6[[#This Row],[Stan po pogodzie]]+$P$2, $O$2), deszcz6[[#This Row],[Stan po pogodzie]])</f>
        <v>2376000</v>
      </c>
      <c r="H26">
        <f>deszcz6[[#This Row],[Dolanie]]</f>
        <v>2376000</v>
      </c>
      <c r="I26">
        <f>WEEKDAY(deszcz6[[#This Row],[data]],2)</f>
        <v>7</v>
      </c>
      <c r="J26" s="2">
        <f>deszcz6[[#This Row],[Dolanie]]-deszcz6[[#This Row],[Stan po pogodzie]]</f>
        <v>0</v>
      </c>
      <c r="K26" s="2">
        <f>IF(deszcz6[[#This Row],[opady ]] = 0, deszcz6[[#This Row],[Stan zbiornika po podlaniu]]*0.99, deszcz6[[#This Row],[Stan zbiornika po podlaniu]]*1.03)</f>
        <v>2376000</v>
      </c>
      <c r="L26" s="2">
        <f>deszcz6[[#This Row],[Kol]]-deszcz6[[#This Row],[Stan po pogodzie]]</f>
        <v>0</v>
      </c>
      <c r="M26" s="2">
        <f>WEEKDAY(deszcz6[[#This Row],[data]],2)</f>
        <v>7</v>
      </c>
      <c r="Q26" s="5" t="s">
        <v>32</v>
      </c>
      <c r="R26" s="2">
        <v>0</v>
      </c>
      <c r="S26" s="2">
        <v>500000.00000000023</v>
      </c>
    </row>
    <row r="27" spans="1:19" x14ac:dyDescent="0.45">
      <c r="A27" s="1">
        <v>41785</v>
      </c>
      <c r="B27">
        <v>0</v>
      </c>
      <c r="C27">
        <f t="shared" si="0"/>
        <v>2376000</v>
      </c>
      <c r="D27">
        <f>IF(deszcz6[[#This Row],[opady ]] = 0, $P$5, 0)</f>
        <v>100000</v>
      </c>
      <c r="E27">
        <f>deszcz6[[#This Row],[Stan zbiornika przed]]-deszcz6[[#This Row],[Podlanie]]</f>
        <v>2276000</v>
      </c>
      <c r="F27">
        <f>MIN(IF(deszcz6[[#This Row],[opady ]] = 0, deszcz6[[#This Row],[Stan zbiornika po podlaniu]]*0.99, deszcz6[[#This Row],[Stan zbiornika po podlaniu]]*1.03), $O$2)</f>
        <v>2253240</v>
      </c>
      <c r="G27">
        <f>IF(deszcz6[[#This Row],[Dzień]] = 6, MIN(deszcz6[[#This Row],[Stan po pogodzie]]+$P$2, $O$2), deszcz6[[#This Row],[Stan po pogodzie]])</f>
        <v>2253240</v>
      </c>
      <c r="H27">
        <f>deszcz6[[#This Row],[Dolanie]]</f>
        <v>2253240</v>
      </c>
      <c r="I27">
        <f>WEEKDAY(deszcz6[[#This Row],[data]],2)</f>
        <v>1</v>
      </c>
      <c r="J27" s="2">
        <f>deszcz6[[#This Row],[Dolanie]]-deszcz6[[#This Row],[Stan po pogodzie]]</f>
        <v>0</v>
      </c>
      <c r="K27" s="2">
        <f>IF(deszcz6[[#This Row],[opady ]] = 0, deszcz6[[#This Row],[Stan zbiornika po podlaniu]]*0.99, deszcz6[[#This Row],[Stan zbiornika po podlaniu]]*1.03)</f>
        <v>2253240</v>
      </c>
      <c r="L27" s="2">
        <f>deszcz6[[#This Row],[Kol]]-deszcz6[[#This Row],[Stan po pogodzie]]</f>
        <v>0</v>
      </c>
      <c r="M27" s="2">
        <f>WEEKDAY(deszcz6[[#This Row],[data]],2)</f>
        <v>1</v>
      </c>
      <c r="Q27" s="4" t="s">
        <v>23</v>
      </c>
      <c r="R27" s="2">
        <v>0</v>
      </c>
      <c r="S27" s="2">
        <v>1647694.8289747599</v>
      </c>
    </row>
    <row r="28" spans="1:19" x14ac:dyDescent="0.45">
      <c r="A28" s="1">
        <v>41786</v>
      </c>
      <c r="B28">
        <v>0</v>
      </c>
      <c r="C28">
        <f t="shared" si="0"/>
        <v>2253240</v>
      </c>
      <c r="D28">
        <f>IF(deszcz6[[#This Row],[opady ]] = 0, $P$5, 0)</f>
        <v>100000</v>
      </c>
      <c r="E28">
        <f>deszcz6[[#This Row],[Stan zbiornika przed]]-deszcz6[[#This Row],[Podlanie]]</f>
        <v>2153240</v>
      </c>
      <c r="F28">
        <f>MIN(IF(deszcz6[[#This Row],[opady ]] = 0, deszcz6[[#This Row],[Stan zbiornika po podlaniu]]*0.99, deszcz6[[#This Row],[Stan zbiornika po podlaniu]]*1.03), $O$2)</f>
        <v>2131707.6</v>
      </c>
      <c r="G28">
        <f>IF(deszcz6[[#This Row],[Dzień]] = 6, MIN(deszcz6[[#This Row],[Stan po pogodzie]]+$P$2, $O$2), deszcz6[[#This Row],[Stan po pogodzie]])</f>
        <v>2131707.6</v>
      </c>
      <c r="H28">
        <f>deszcz6[[#This Row],[Dolanie]]</f>
        <v>2131707.6</v>
      </c>
      <c r="I28">
        <f>WEEKDAY(deszcz6[[#This Row],[data]],2)</f>
        <v>2</v>
      </c>
      <c r="J28" s="2">
        <f>deszcz6[[#This Row],[Dolanie]]-deszcz6[[#This Row],[Stan po pogodzie]]</f>
        <v>0</v>
      </c>
      <c r="K28" s="2">
        <f>IF(deszcz6[[#This Row],[opady ]] = 0, deszcz6[[#This Row],[Stan zbiornika po podlaniu]]*0.99, deszcz6[[#This Row],[Stan zbiornika po podlaniu]]*1.03)</f>
        <v>2131707.6</v>
      </c>
      <c r="L28" s="2">
        <f>deszcz6[[#This Row],[Kol]]-deszcz6[[#This Row],[Stan po pogodzie]]</f>
        <v>0</v>
      </c>
      <c r="M28" s="2">
        <f>WEEKDAY(deszcz6[[#This Row],[data]],2)</f>
        <v>2</v>
      </c>
      <c r="Q28" s="4" t="s">
        <v>24</v>
      </c>
      <c r="R28" s="2">
        <v>0</v>
      </c>
      <c r="S28" s="2">
        <v>1331809.8196034287</v>
      </c>
    </row>
    <row r="29" spans="1:19" x14ac:dyDescent="0.45">
      <c r="A29" s="1">
        <v>41787</v>
      </c>
      <c r="B29">
        <v>1</v>
      </c>
      <c r="C29">
        <f t="shared" si="0"/>
        <v>2131707.6</v>
      </c>
      <c r="D29">
        <f>IF(deszcz6[[#This Row],[opady ]] = 0, $P$5, 0)</f>
        <v>0</v>
      </c>
      <c r="E29">
        <f>deszcz6[[#This Row],[Stan zbiornika przed]]-deszcz6[[#This Row],[Podlanie]]</f>
        <v>2131707.6</v>
      </c>
      <c r="F29">
        <f>MIN(IF(deszcz6[[#This Row],[opady ]] = 0, deszcz6[[#This Row],[Stan zbiornika po podlaniu]]*0.99, deszcz6[[#This Row],[Stan zbiornika po podlaniu]]*1.03), $O$2)</f>
        <v>2195658.8280000002</v>
      </c>
      <c r="G29">
        <f>IF(deszcz6[[#This Row],[Dzień]] = 6, MIN(deszcz6[[#This Row],[Stan po pogodzie]]+$P$2, $O$2), deszcz6[[#This Row],[Stan po pogodzie]])</f>
        <v>2195658.8280000002</v>
      </c>
      <c r="H29">
        <f>deszcz6[[#This Row],[Dolanie]]</f>
        <v>2195658.8280000002</v>
      </c>
      <c r="I29">
        <f>WEEKDAY(deszcz6[[#This Row],[data]],2)</f>
        <v>3</v>
      </c>
      <c r="J29" s="2">
        <f>deszcz6[[#This Row],[Dolanie]]-deszcz6[[#This Row],[Stan po pogodzie]]</f>
        <v>0</v>
      </c>
      <c r="K29" s="2">
        <f>IF(deszcz6[[#This Row],[opady ]] = 0, deszcz6[[#This Row],[Stan zbiornika po podlaniu]]*0.99, deszcz6[[#This Row],[Stan zbiornika po podlaniu]]*1.03)</f>
        <v>2195658.8280000002</v>
      </c>
      <c r="L29" s="2">
        <f>deszcz6[[#This Row],[Kol]]-deszcz6[[#This Row],[Stan po pogodzie]]</f>
        <v>0</v>
      </c>
      <c r="M29" s="2">
        <f>WEEKDAY(deszcz6[[#This Row],[data]],2)</f>
        <v>3</v>
      </c>
      <c r="Q29" s="4" t="s">
        <v>25</v>
      </c>
      <c r="R29" s="2">
        <v>0</v>
      </c>
      <c r="S29" s="2">
        <v>2170002.5552538252</v>
      </c>
    </row>
    <row r="30" spans="1:19" x14ac:dyDescent="0.45">
      <c r="A30" s="1">
        <v>41788</v>
      </c>
      <c r="B30">
        <v>0</v>
      </c>
      <c r="C30">
        <f t="shared" si="0"/>
        <v>2195658.8280000002</v>
      </c>
      <c r="D30">
        <f>IF(deszcz6[[#This Row],[opady ]] = 0, $P$5, 0)</f>
        <v>100000</v>
      </c>
      <c r="E30">
        <f>deszcz6[[#This Row],[Stan zbiornika przed]]-deszcz6[[#This Row],[Podlanie]]</f>
        <v>2095658.8280000002</v>
      </c>
      <c r="F30">
        <f>MIN(IF(deszcz6[[#This Row],[opady ]] = 0, deszcz6[[#This Row],[Stan zbiornika po podlaniu]]*0.99, deszcz6[[#This Row],[Stan zbiornika po podlaniu]]*1.03), $O$2)</f>
        <v>2074702.2397200002</v>
      </c>
      <c r="G30">
        <f>IF(deszcz6[[#This Row],[Dzień]] = 6, MIN(deszcz6[[#This Row],[Stan po pogodzie]]+$P$2, $O$2), deszcz6[[#This Row],[Stan po pogodzie]])</f>
        <v>2074702.2397200002</v>
      </c>
      <c r="H30">
        <f>deszcz6[[#This Row],[Dolanie]]</f>
        <v>2074702.2397200002</v>
      </c>
      <c r="I30">
        <f>WEEKDAY(deszcz6[[#This Row],[data]],2)</f>
        <v>4</v>
      </c>
      <c r="J30" s="2">
        <f>deszcz6[[#This Row],[Dolanie]]-deszcz6[[#This Row],[Stan po pogodzie]]</f>
        <v>0</v>
      </c>
      <c r="K30" s="2">
        <f>IF(deszcz6[[#This Row],[opady ]] = 0, deszcz6[[#This Row],[Stan zbiornika po podlaniu]]*0.99, deszcz6[[#This Row],[Stan zbiornika po podlaniu]]*1.03)</f>
        <v>2074702.2397200002</v>
      </c>
      <c r="L30" s="2">
        <f>deszcz6[[#This Row],[Kol]]-deszcz6[[#This Row],[Stan po pogodzie]]</f>
        <v>0</v>
      </c>
      <c r="M30" s="2">
        <f>WEEKDAY(deszcz6[[#This Row],[data]],2)</f>
        <v>4</v>
      </c>
      <c r="Q30" s="4" t="s">
        <v>26</v>
      </c>
      <c r="R30" s="2">
        <v>0</v>
      </c>
      <c r="S30" s="2">
        <v>2000000</v>
      </c>
    </row>
    <row r="31" spans="1:19" x14ac:dyDescent="0.45">
      <c r="A31" s="1">
        <v>41789</v>
      </c>
      <c r="B31">
        <v>0</v>
      </c>
      <c r="C31">
        <f t="shared" si="0"/>
        <v>2074702.2397200002</v>
      </c>
      <c r="D31">
        <f>IF(deszcz6[[#This Row],[opady ]] = 0, $P$5, 0)</f>
        <v>100000</v>
      </c>
      <c r="E31">
        <f>deszcz6[[#This Row],[Stan zbiornika przed]]-deszcz6[[#This Row],[Podlanie]]</f>
        <v>1974702.2397200002</v>
      </c>
      <c r="F31">
        <f>MIN(IF(deszcz6[[#This Row],[opady ]] = 0, deszcz6[[#This Row],[Stan zbiornika po podlaniu]]*0.99, deszcz6[[#This Row],[Stan zbiornika po podlaniu]]*1.03), $O$2)</f>
        <v>1954955.2173228001</v>
      </c>
      <c r="G31">
        <f>IF(deszcz6[[#This Row],[Dzień]] = 6, MIN(deszcz6[[#This Row],[Stan po pogodzie]]+$P$2, $O$2), deszcz6[[#This Row],[Stan po pogodzie]])</f>
        <v>1954955.2173228001</v>
      </c>
      <c r="H31">
        <f>deszcz6[[#This Row],[Dolanie]]</f>
        <v>1954955.2173228001</v>
      </c>
      <c r="I31">
        <f>WEEKDAY(deszcz6[[#This Row],[data]],2)</f>
        <v>5</v>
      </c>
      <c r="J31" s="2">
        <f>deszcz6[[#This Row],[Dolanie]]-deszcz6[[#This Row],[Stan po pogodzie]]</f>
        <v>0</v>
      </c>
      <c r="K31" s="2">
        <f>IF(deszcz6[[#This Row],[opady ]] = 0, deszcz6[[#This Row],[Stan zbiornika po podlaniu]]*0.99, deszcz6[[#This Row],[Stan zbiornika po podlaniu]]*1.03)</f>
        <v>1954955.2173228001</v>
      </c>
      <c r="L31" s="2">
        <f>deszcz6[[#This Row],[Kol]]-deszcz6[[#This Row],[Stan po pogodzie]]</f>
        <v>0</v>
      </c>
      <c r="M31" s="2">
        <f>WEEKDAY(deszcz6[[#This Row],[data]],2)</f>
        <v>5</v>
      </c>
      <c r="Q31" s="4" t="s">
        <v>21</v>
      </c>
      <c r="R31" s="2">
        <v>75000</v>
      </c>
      <c r="S31" s="2">
        <v>8289355.5719204135</v>
      </c>
    </row>
    <row r="32" spans="1:19" x14ac:dyDescent="0.45">
      <c r="A32" s="1">
        <v>41790</v>
      </c>
      <c r="B32">
        <v>0</v>
      </c>
      <c r="C32">
        <f t="shared" si="0"/>
        <v>1954955.2173228001</v>
      </c>
      <c r="D32">
        <f>IF(deszcz6[[#This Row],[opady ]] = 0, $P$5, 0)</f>
        <v>100000</v>
      </c>
      <c r="E32">
        <f>deszcz6[[#This Row],[Stan zbiornika przed]]-deszcz6[[#This Row],[Podlanie]]</f>
        <v>1854955.2173228001</v>
      </c>
      <c r="F32">
        <f>MIN(IF(deszcz6[[#This Row],[opady ]] = 0, deszcz6[[#This Row],[Stan zbiornika po podlaniu]]*0.99, deszcz6[[#This Row],[Stan zbiornika po podlaniu]]*1.03), $O$2)</f>
        <v>1836405.6651495721</v>
      </c>
      <c r="G32">
        <f>IF(deszcz6[[#This Row],[Dzień]] = 6, MIN(deszcz6[[#This Row],[Stan po pogodzie]]+$P$2, $O$2), deszcz6[[#This Row],[Stan po pogodzie]])</f>
        <v>2336405.6651495723</v>
      </c>
      <c r="H32">
        <f>deszcz6[[#This Row],[Dolanie]]</f>
        <v>2336405.6651495723</v>
      </c>
      <c r="I32">
        <f>WEEKDAY(deszcz6[[#This Row],[data]],2)</f>
        <v>6</v>
      </c>
      <c r="J32" s="2">
        <f>deszcz6[[#This Row],[Dolanie]]-deszcz6[[#This Row],[Stan po pogodzie]]</f>
        <v>500000.00000000023</v>
      </c>
      <c r="K32" s="2">
        <f>IF(deszcz6[[#This Row],[opady ]] = 0, deszcz6[[#This Row],[Stan zbiornika po podlaniu]]*0.99, deszcz6[[#This Row],[Stan zbiornika po podlaniu]]*1.03)</f>
        <v>1836405.6651495721</v>
      </c>
      <c r="L32" s="2">
        <f>deszcz6[[#This Row],[Kol]]-deszcz6[[#This Row],[Stan po pogodzie]]</f>
        <v>0</v>
      </c>
      <c r="M32" s="2">
        <f>WEEKDAY(deszcz6[[#This Row],[data]],2)</f>
        <v>6</v>
      </c>
    </row>
    <row r="33" spans="1:13" x14ac:dyDescent="0.45">
      <c r="A33" s="1">
        <v>41791</v>
      </c>
      <c r="B33">
        <v>0</v>
      </c>
      <c r="C33">
        <f t="shared" si="0"/>
        <v>2336405.6651495723</v>
      </c>
      <c r="D33">
        <f>IF(deszcz6[[#This Row],[opady ]] = 0, $P$5, 0)</f>
        <v>100000</v>
      </c>
      <c r="E33">
        <f>deszcz6[[#This Row],[Stan zbiornika przed]]-deszcz6[[#This Row],[Podlanie]]</f>
        <v>2236405.6651495723</v>
      </c>
      <c r="F33">
        <f>MIN(IF(deszcz6[[#This Row],[opady ]] = 0, deszcz6[[#This Row],[Stan zbiornika po podlaniu]]*0.99, deszcz6[[#This Row],[Stan zbiornika po podlaniu]]*1.03), $O$2)</f>
        <v>2214041.6084980764</v>
      </c>
      <c r="G33">
        <f>IF(deszcz6[[#This Row],[Dzień]] = 6, MIN(deszcz6[[#This Row],[Stan po pogodzie]]+$P$2, $O$2), deszcz6[[#This Row],[Stan po pogodzie]])</f>
        <v>2214041.6084980764</v>
      </c>
      <c r="H33">
        <f>deszcz6[[#This Row],[Dolanie]]</f>
        <v>2214041.6084980764</v>
      </c>
      <c r="I33">
        <f>WEEKDAY(deszcz6[[#This Row],[data]],2)</f>
        <v>7</v>
      </c>
      <c r="J33" s="2">
        <f>deszcz6[[#This Row],[Dolanie]]-deszcz6[[#This Row],[Stan po pogodzie]]</f>
        <v>0</v>
      </c>
      <c r="K33" s="2">
        <f>IF(deszcz6[[#This Row],[opady ]] = 0, deszcz6[[#This Row],[Stan zbiornika po podlaniu]]*0.99, deszcz6[[#This Row],[Stan zbiornika po podlaniu]]*1.03)</f>
        <v>2214041.6084980764</v>
      </c>
      <c r="L33" s="2">
        <f>deszcz6[[#This Row],[Kol]]-deszcz6[[#This Row],[Stan po pogodzie]]</f>
        <v>0</v>
      </c>
      <c r="M33" s="2">
        <f>WEEKDAY(deszcz6[[#This Row],[data]],2)</f>
        <v>7</v>
      </c>
    </row>
    <row r="34" spans="1:13" x14ac:dyDescent="0.45">
      <c r="A34" s="1">
        <v>41792</v>
      </c>
      <c r="B34">
        <v>0</v>
      </c>
      <c r="C34">
        <f t="shared" si="0"/>
        <v>2214041.6084980764</v>
      </c>
      <c r="D34">
        <f>IF(deszcz6[[#This Row],[opady ]] = 0, $P$5, 0)</f>
        <v>100000</v>
      </c>
      <c r="E34">
        <f>deszcz6[[#This Row],[Stan zbiornika przed]]-deszcz6[[#This Row],[Podlanie]]</f>
        <v>2114041.6084980764</v>
      </c>
      <c r="F34">
        <f>MIN(IF(deszcz6[[#This Row],[opady ]] = 0, deszcz6[[#This Row],[Stan zbiornika po podlaniu]]*0.99, deszcz6[[#This Row],[Stan zbiornika po podlaniu]]*1.03), $O$2)</f>
        <v>2092901.1924130956</v>
      </c>
      <c r="G34">
        <f>IF(deszcz6[[#This Row],[Dzień]] = 6, MIN(deszcz6[[#This Row],[Stan po pogodzie]]+$P$2, $O$2), deszcz6[[#This Row],[Stan po pogodzie]])</f>
        <v>2092901.1924130956</v>
      </c>
      <c r="H34">
        <f>deszcz6[[#This Row],[Dolanie]]</f>
        <v>2092901.1924130956</v>
      </c>
      <c r="I34">
        <f>WEEKDAY(deszcz6[[#This Row],[data]],2)</f>
        <v>1</v>
      </c>
      <c r="J34" s="2">
        <f>deszcz6[[#This Row],[Dolanie]]-deszcz6[[#This Row],[Stan po pogodzie]]</f>
        <v>0</v>
      </c>
      <c r="K34" s="2">
        <f>IF(deszcz6[[#This Row],[opady ]] = 0, deszcz6[[#This Row],[Stan zbiornika po podlaniu]]*0.99, deszcz6[[#This Row],[Stan zbiornika po podlaniu]]*1.03)</f>
        <v>2092901.1924130956</v>
      </c>
      <c r="L34" s="2">
        <f>deszcz6[[#This Row],[Kol]]-deszcz6[[#This Row],[Stan po pogodzie]]</f>
        <v>0</v>
      </c>
      <c r="M34" s="2">
        <f>WEEKDAY(deszcz6[[#This Row],[data]],2)</f>
        <v>1</v>
      </c>
    </row>
    <row r="35" spans="1:13" x14ac:dyDescent="0.45">
      <c r="A35" s="1">
        <v>41793</v>
      </c>
      <c r="B35">
        <v>0</v>
      </c>
      <c r="C35">
        <f t="shared" si="0"/>
        <v>2092901.1924130956</v>
      </c>
      <c r="D35">
        <f>IF(deszcz6[[#This Row],[opady ]] = 0, $P$5, 0)</f>
        <v>100000</v>
      </c>
      <c r="E35">
        <f>deszcz6[[#This Row],[Stan zbiornika przed]]-deszcz6[[#This Row],[Podlanie]]</f>
        <v>1992901.1924130956</v>
      </c>
      <c r="F35">
        <f>MIN(IF(deszcz6[[#This Row],[opady ]] = 0, deszcz6[[#This Row],[Stan zbiornika po podlaniu]]*0.99, deszcz6[[#This Row],[Stan zbiornika po podlaniu]]*1.03), $O$2)</f>
        <v>1972972.1804889645</v>
      </c>
      <c r="G35">
        <f>IF(deszcz6[[#This Row],[Dzień]] = 6, MIN(deszcz6[[#This Row],[Stan po pogodzie]]+$P$2, $O$2), deszcz6[[#This Row],[Stan po pogodzie]])</f>
        <v>1972972.1804889645</v>
      </c>
      <c r="H35">
        <f>deszcz6[[#This Row],[Dolanie]]</f>
        <v>1972972.1804889645</v>
      </c>
      <c r="I35">
        <f>WEEKDAY(deszcz6[[#This Row],[data]],2)</f>
        <v>2</v>
      </c>
      <c r="J35" s="2">
        <f>deszcz6[[#This Row],[Dolanie]]-deszcz6[[#This Row],[Stan po pogodzie]]</f>
        <v>0</v>
      </c>
      <c r="K35" s="2">
        <f>IF(deszcz6[[#This Row],[opady ]] = 0, deszcz6[[#This Row],[Stan zbiornika po podlaniu]]*0.99, deszcz6[[#This Row],[Stan zbiornika po podlaniu]]*1.03)</f>
        <v>1972972.1804889645</v>
      </c>
      <c r="L35" s="2">
        <f>deszcz6[[#This Row],[Kol]]-deszcz6[[#This Row],[Stan po pogodzie]]</f>
        <v>0</v>
      </c>
      <c r="M35" s="2">
        <f>WEEKDAY(deszcz6[[#This Row],[data]],2)</f>
        <v>2</v>
      </c>
    </row>
    <row r="36" spans="1:13" x14ac:dyDescent="0.45">
      <c r="A36" s="1">
        <v>41794</v>
      </c>
      <c r="B36">
        <v>1</v>
      </c>
      <c r="C36">
        <f t="shared" si="0"/>
        <v>1972972.1804889645</v>
      </c>
      <c r="D36">
        <f>IF(deszcz6[[#This Row],[opady ]] = 0, $P$5, 0)</f>
        <v>0</v>
      </c>
      <c r="E36">
        <f>deszcz6[[#This Row],[Stan zbiornika przed]]-deszcz6[[#This Row],[Podlanie]]</f>
        <v>1972972.1804889645</v>
      </c>
      <c r="F36">
        <f>MIN(IF(deszcz6[[#This Row],[opady ]] = 0, deszcz6[[#This Row],[Stan zbiornika po podlaniu]]*0.99, deszcz6[[#This Row],[Stan zbiornika po podlaniu]]*1.03), $O$2)</f>
        <v>2032161.3459036336</v>
      </c>
      <c r="G36">
        <f>IF(deszcz6[[#This Row],[Dzień]] = 6, MIN(deszcz6[[#This Row],[Stan po pogodzie]]+$P$2, $O$2), deszcz6[[#This Row],[Stan po pogodzie]])</f>
        <v>2032161.3459036336</v>
      </c>
      <c r="H36">
        <f>deszcz6[[#This Row],[Dolanie]]</f>
        <v>2032161.3459036336</v>
      </c>
      <c r="I36">
        <f>WEEKDAY(deszcz6[[#This Row],[data]],2)</f>
        <v>3</v>
      </c>
      <c r="J36" s="2">
        <f>deszcz6[[#This Row],[Dolanie]]-deszcz6[[#This Row],[Stan po pogodzie]]</f>
        <v>0</v>
      </c>
      <c r="K36" s="2">
        <f>IF(deszcz6[[#This Row],[opady ]] = 0, deszcz6[[#This Row],[Stan zbiornika po podlaniu]]*0.99, deszcz6[[#This Row],[Stan zbiornika po podlaniu]]*1.03)</f>
        <v>2032161.3459036336</v>
      </c>
      <c r="L36" s="2">
        <f>deszcz6[[#This Row],[Kol]]-deszcz6[[#This Row],[Stan po pogodzie]]</f>
        <v>0</v>
      </c>
      <c r="M36" s="2">
        <f>WEEKDAY(deszcz6[[#This Row],[data]],2)</f>
        <v>3</v>
      </c>
    </row>
    <row r="37" spans="1:13" x14ac:dyDescent="0.45">
      <c r="A37" s="1">
        <v>41795</v>
      </c>
      <c r="B37">
        <v>1</v>
      </c>
      <c r="C37">
        <f t="shared" si="0"/>
        <v>2032161.3459036336</v>
      </c>
      <c r="D37">
        <f>IF(deszcz6[[#This Row],[opady ]] = 0, $P$5, 0)</f>
        <v>0</v>
      </c>
      <c r="E37">
        <f>deszcz6[[#This Row],[Stan zbiornika przed]]-deszcz6[[#This Row],[Podlanie]]</f>
        <v>2032161.3459036336</v>
      </c>
      <c r="F37">
        <f>MIN(IF(deszcz6[[#This Row],[opady ]] = 0, deszcz6[[#This Row],[Stan zbiornika po podlaniu]]*0.99, deszcz6[[#This Row],[Stan zbiornika po podlaniu]]*1.03), $O$2)</f>
        <v>2093126.1862807428</v>
      </c>
      <c r="G37">
        <f>IF(deszcz6[[#This Row],[Dzień]] = 6, MIN(deszcz6[[#This Row],[Stan po pogodzie]]+$P$2, $O$2), deszcz6[[#This Row],[Stan po pogodzie]])</f>
        <v>2093126.1862807428</v>
      </c>
      <c r="H37">
        <f>deszcz6[[#This Row],[Dolanie]]</f>
        <v>2093126.1862807428</v>
      </c>
      <c r="I37">
        <f>WEEKDAY(deszcz6[[#This Row],[data]],2)</f>
        <v>4</v>
      </c>
      <c r="J37" s="2">
        <f>deszcz6[[#This Row],[Dolanie]]-deszcz6[[#This Row],[Stan po pogodzie]]</f>
        <v>0</v>
      </c>
      <c r="K37" s="2">
        <f>IF(deszcz6[[#This Row],[opady ]] = 0, deszcz6[[#This Row],[Stan zbiornika po podlaniu]]*0.99, deszcz6[[#This Row],[Stan zbiornika po podlaniu]]*1.03)</f>
        <v>2093126.1862807428</v>
      </c>
      <c r="L37" s="2">
        <f>deszcz6[[#This Row],[Kol]]-deszcz6[[#This Row],[Stan po pogodzie]]</f>
        <v>0</v>
      </c>
      <c r="M37" s="2">
        <f>WEEKDAY(deszcz6[[#This Row],[data]],2)</f>
        <v>4</v>
      </c>
    </row>
    <row r="38" spans="1:13" x14ac:dyDescent="0.45">
      <c r="A38" s="1">
        <v>41796</v>
      </c>
      <c r="B38">
        <v>1</v>
      </c>
      <c r="C38">
        <f t="shared" si="0"/>
        <v>2093126.1862807428</v>
      </c>
      <c r="D38">
        <f>IF(deszcz6[[#This Row],[opady ]] = 0, $P$5, 0)</f>
        <v>0</v>
      </c>
      <c r="E38">
        <f>deszcz6[[#This Row],[Stan zbiornika przed]]-deszcz6[[#This Row],[Podlanie]]</f>
        <v>2093126.1862807428</v>
      </c>
      <c r="F38">
        <f>MIN(IF(deszcz6[[#This Row],[opady ]] = 0, deszcz6[[#This Row],[Stan zbiornika po podlaniu]]*0.99, deszcz6[[#This Row],[Stan zbiornika po podlaniu]]*1.03), $O$2)</f>
        <v>2155919.9718691651</v>
      </c>
      <c r="G38">
        <f>IF(deszcz6[[#This Row],[Dzień]] = 6, MIN(deszcz6[[#This Row],[Stan po pogodzie]]+$P$2, $O$2), deszcz6[[#This Row],[Stan po pogodzie]])</f>
        <v>2155919.9718691651</v>
      </c>
      <c r="H38">
        <f>deszcz6[[#This Row],[Dolanie]]</f>
        <v>2155919.9718691651</v>
      </c>
      <c r="I38">
        <f>WEEKDAY(deszcz6[[#This Row],[data]],2)</f>
        <v>5</v>
      </c>
      <c r="J38" s="2">
        <f>deszcz6[[#This Row],[Dolanie]]-deszcz6[[#This Row],[Stan po pogodzie]]</f>
        <v>0</v>
      </c>
      <c r="K38" s="2">
        <f>IF(deszcz6[[#This Row],[opady ]] = 0, deszcz6[[#This Row],[Stan zbiornika po podlaniu]]*0.99, deszcz6[[#This Row],[Stan zbiornika po podlaniu]]*1.03)</f>
        <v>2155919.9718691651</v>
      </c>
      <c r="L38" s="2">
        <f>deszcz6[[#This Row],[Kol]]-deszcz6[[#This Row],[Stan po pogodzie]]</f>
        <v>0</v>
      </c>
      <c r="M38" s="2">
        <f>WEEKDAY(deszcz6[[#This Row],[data]],2)</f>
        <v>5</v>
      </c>
    </row>
    <row r="39" spans="1:13" x14ac:dyDescent="0.45">
      <c r="A39" s="1">
        <v>41797</v>
      </c>
      <c r="B39">
        <v>1</v>
      </c>
      <c r="C39">
        <f t="shared" si="0"/>
        <v>2155919.9718691651</v>
      </c>
      <c r="D39">
        <f>IF(deszcz6[[#This Row],[opady ]] = 0, $P$5, 0)</f>
        <v>0</v>
      </c>
      <c r="E39">
        <f>deszcz6[[#This Row],[Stan zbiornika przed]]-deszcz6[[#This Row],[Podlanie]]</f>
        <v>2155919.9718691651</v>
      </c>
      <c r="F39">
        <f>MIN(IF(deszcz6[[#This Row],[opady ]] = 0, deszcz6[[#This Row],[Stan zbiornika po podlaniu]]*0.99, deszcz6[[#This Row],[Stan zbiornika po podlaniu]]*1.03), $O$2)</f>
        <v>2220597.5710252402</v>
      </c>
      <c r="G39">
        <f>IF(deszcz6[[#This Row],[Dzień]] = 6, MIN(deszcz6[[#This Row],[Stan po pogodzie]]+$P$2, $O$2), deszcz6[[#This Row],[Stan po pogodzie]])</f>
        <v>2500000</v>
      </c>
      <c r="H39">
        <f>deszcz6[[#This Row],[Dolanie]]</f>
        <v>2500000</v>
      </c>
      <c r="I39">
        <f>WEEKDAY(deszcz6[[#This Row],[data]],2)</f>
        <v>6</v>
      </c>
      <c r="J39" s="2">
        <f>deszcz6[[#This Row],[Dolanie]]-deszcz6[[#This Row],[Stan po pogodzie]]</f>
        <v>279402.42897475976</v>
      </c>
      <c r="K39" s="2">
        <f>IF(deszcz6[[#This Row],[opady ]] = 0, deszcz6[[#This Row],[Stan zbiornika po podlaniu]]*0.99, deszcz6[[#This Row],[Stan zbiornika po podlaniu]]*1.03)</f>
        <v>2220597.5710252402</v>
      </c>
      <c r="L39" s="2">
        <f>deszcz6[[#This Row],[Kol]]-deszcz6[[#This Row],[Stan po pogodzie]]</f>
        <v>0</v>
      </c>
      <c r="M39" s="2">
        <f>WEEKDAY(deszcz6[[#This Row],[data]],2)</f>
        <v>6</v>
      </c>
    </row>
    <row r="40" spans="1:13" x14ac:dyDescent="0.45">
      <c r="A40" s="1">
        <v>41798</v>
      </c>
      <c r="B40">
        <v>1</v>
      </c>
      <c r="C40">
        <f t="shared" si="0"/>
        <v>2500000</v>
      </c>
      <c r="D40">
        <f>IF(deszcz6[[#This Row],[opady ]] = 0, $P$5, 0)</f>
        <v>0</v>
      </c>
      <c r="E40">
        <f>deszcz6[[#This Row],[Stan zbiornika przed]]-deszcz6[[#This Row],[Podlanie]]</f>
        <v>2500000</v>
      </c>
      <c r="F40">
        <f>MIN(IF(deszcz6[[#This Row],[opady ]] = 0, deszcz6[[#This Row],[Stan zbiornika po podlaniu]]*0.99, deszcz6[[#This Row],[Stan zbiornika po podlaniu]]*1.03), $O$2)</f>
        <v>2500000</v>
      </c>
      <c r="G40">
        <f>IF(deszcz6[[#This Row],[Dzień]] = 6, MIN(deszcz6[[#This Row],[Stan po pogodzie]]+$P$2, $O$2), deszcz6[[#This Row],[Stan po pogodzie]])</f>
        <v>2500000</v>
      </c>
      <c r="H40">
        <f>deszcz6[[#This Row],[Dolanie]]</f>
        <v>2500000</v>
      </c>
      <c r="I40">
        <f>WEEKDAY(deszcz6[[#This Row],[data]],2)</f>
        <v>7</v>
      </c>
      <c r="J40" s="2">
        <f>deszcz6[[#This Row],[Dolanie]]-deszcz6[[#This Row],[Stan po pogodzie]]</f>
        <v>0</v>
      </c>
      <c r="K40" s="2">
        <f>IF(deszcz6[[#This Row],[opady ]] = 0, deszcz6[[#This Row],[Stan zbiornika po podlaniu]]*0.99, deszcz6[[#This Row],[Stan zbiornika po podlaniu]]*1.03)</f>
        <v>2575000</v>
      </c>
      <c r="L40" s="2">
        <f>deszcz6[[#This Row],[Kol]]-deszcz6[[#This Row],[Stan po pogodzie]]</f>
        <v>75000</v>
      </c>
      <c r="M40" s="2">
        <f>WEEKDAY(deszcz6[[#This Row],[data]],2)</f>
        <v>7</v>
      </c>
    </row>
    <row r="41" spans="1:13" x14ac:dyDescent="0.45">
      <c r="A41" s="1">
        <v>41799</v>
      </c>
      <c r="B41">
        <v>1</v>
      </c>
      <c r="C41">
        <f t="shared" si="0"/>
        <v>2500000</v>
      </c>
      <c r="D41">
        <f>IF(deszcz6[[#This Row],[opady ]] = 0, $P$5, 0)</f>
        <v>0</v>
      </c>
      <c r="E41">
        <f>deszcz6[[#This Row],[Stan zbiornika przed]]-deszcz6[[#This Row],[Podlanie]]</f>
        <v>2500000</v>
      </c>
      <c r="F41">
        <f>MIN(IF(deszcz6[[#This Row],[opady ]] = 0, deszcz6[[#This Row],[Stan zbiornika po podlaniu]]*0.99, deszcz6[[#This Row],[Stan zbiornika po podlaniu]]*1.03), $O$2)</f>
        <v>2500000</v>
      </c>
      <c r="G41">
        <f>IF(deszcz6[[#This Row],[Dzień]] = 6, MIN(deszcz6[[#This Row],[Stan po pogodzie]]+$P$2, $O$2), deszcz6[[#This Row],[Stan po pogodzie]])</f>
        <v>2500000</v>
      </c>
      <c r="H41">
        <f>deszcz6[[#This Row],[Dolanie]]</f>
        <v>2500000</v>
      </c>
      <c r="I41">
        <f>WEEKDAY(deszcz6[[#This Row],[data]],2)</f>
        <v>1</v>
      </c>
      <c r="J41" s="2">
        <f>deszcz6[[#This Row],[Dolanie]]-deszcz6[[#This Row],[Stan po pogodzie]]</f>
        <v>0</v>
      </c>
      <c r="K41" s="2">
        <f>IF(deszcz6[[#This Row],[opady ]] = 0, deszcz6[[#This Row],[Stan zbiornika po podlaniu]]*0.99, deszcz6[[#This Row],[Stan zbiornika po podlaniu]]*1.03)</f>
        <v>2575000</v>
      </c>
      <c r="L41" s="2">
        <f>deszcz6[[#This Row],[Kol]]-deszcz6[[#This Row],[Stan po pogodzie]]</f>
        <v>75000</v>
      </c>
      <c r="M41" s="2">
        <f>WEEKDAY(deszcz6[[#This Row],[data]],2)</f>
        <v>1</v>
      </c>
    </row>
    <row r="42" spans="1:13" x14ac:dyDescent="0.45">
      <c r="A42" s="1">
        <v>41800</v>
      </c>
      <c r="B42">
        <v>1</v>
      </c>
      <c r="C42">
        <f t="shared" si="0"/>
        <v>2500000</v>
      </c>
      <c r="D42">
        <f>IF(deszcz6[[#This Row],[opady ]] = 0, $P$5, 0)</f>
        <v>0</v>
      </c>
      <c r="E42">
        <f>deszcz6[[#This Row],[Stan zbiornika przed]]-deszcz6[[#This Row],[Podlanie]]</f>
        <v>2500000</v>
      </c>
      <c r="F42">
        <f>MIN(IF(deszcz6[[#This Row],[opady ]] = 0, deszcz6[[#This Row],[Stan zbiornika po podlaniu]]*0.99, deszcz6[[#This Row],[Stan zbiornika po podlaniu]]*1.03), $O$2)</f>
        <v>2500000</v>
      </c>
      <c r="G42">
        <f>IF(deszcz6[[#This Row],[Dzień]] = 6, MIN(deszcz6[[#This Row],[Stan po pogodzie]]+$P$2, $O$2), deszcz6[[#This Row],[Stan po pogodzie]])</f>
        <v>2500000</v>
      </c>
      <c r="H42">
        <f>deszcz6[[#This Row],[Dolanie]]</f>
        <v>2500000</v>
      </c>
      <c r="I42">
        <f>WEEKDAY(deszcz6[[#This Row],[data]],2)</f>
        <v>2</v>
      </c>
      <c r="J42" s="2">
        <f>deszcz6[[#This Row],[Dolanie]]-deszcz6[[#This Row],[Stan po pogodzie]]</f>
        <v>0</v>
      </c>
      <c r="K42" s="2">
        <f>IF(deszcz6[[#This Row],[opady ]] = 0, deszcz6[[#This Row],[Stan zbiornika po podlaniu]]*0.99, deszcz6[[#This Row],[Stan zbiornika po podlaniu]]*1.03)</f>
        <v>2575000</v>
      </c>
      <c r="L42" s="2">
        <f>deszcz6[[#This Row],[Kol]]-deszcz6[[#This Row],[Stan po pogodzie]]</f>
        <v>75000</v>
      </c>
      <c r="M42" s="2">
        <f>WEEKDAY(deszcz6[[#This Row],[data]],2)</f>
        <v>2</v>
      </c>
    </row>
    <row r="43" spans="1:13" x14ac:dyDescent="0.45">
      <c r="A43" s="1">
        <v>41801</v>
      </c>
      <c r="B43">
        <v>1</v>
      </c>
      <c r="C43">
        <f t="shared" si="0"/>
        <v>2500000</v>
      </c>
      <c r="D43">
        <f>IF(deszcz6[[#This Row],[opady ]] = 0, $P$5, 0)</f>
        <v>0</v>
      </c>
      <c r="E43">
        <f>deszcz6[[#This Row],[Stan zbiornika przed]]-deszcz6[[#This Row],[Podlanie]]</f>
        <v>2500000</v>
      </c>
      <c r="F43">
        <f>MIN(IF(deszcz6[[#This Row],[opady ]] = 0, deszcz6[[#This Row],[Stan zbiornika po podlaniu]]*0.99, deszcz6[[#This Row],[Stan zbiornika po podlaniu]]*1.03), $O$2)</f>
        <v>2500000</v>
      </c>
      <c r="G43">
        <f>IF(deszcz6[[#This Row],[Dzień]] = 6, MIN(deszcz6[[#This Row],[Stan po pogodzie]]+$P$2, $O$2), deszcz6[[#This Row],[Stan po pogodzie]])</f>
        <v>2500000</v>
      </c>
      <c r="H43">
        <f>deszcz6[[#This Row],[Dolanie]]</f>
        <v>2500000</v>
      </c>
      <c r="I43">
        <f>WEEKDAY(deszcz6[[#This Row],[data]],2)</f>
        <v>3</v>
      </c>
      <c r="J43" s="2">
        <f>deszcz6[[#This Row],[Dolanie]]-deszcz6[[#This Row],[Stan po pogodzie]]</f>
        <v>0</v>
      </c>
      <c r="K43" s="2">
        <f>IF(deszcz6[[#This Row],[opady ]] = 0, deszcz6[[#This Row],[Stan zbiornika po podlaniu]]*0.99, deszcz6[[#This Row],[Stan zbiornika po podlaniu]]*1.03)</f>
        <v>2575000</v>
      </c>
      <c r="L43" s="2">
        <f>deszcz6[[#This Row],[Kol]]-deszcz6[[#This Row],[Stan po pogodzie]]</f>
        <v>75000</v>
      </c>
      <c r="M43" s="2">
        <f>WEEKDAY(deszcz6[[#This Row],[data]],2)</f>
        <v>3</v>
      </c>
    </row>
    <row r="44" spans="1:13" x14ac:dyDescent="0.45">
      <c r="A44" s="1">
        <v>41802</v>
      </c>
      <c r="B44">
        <v>0</v>
      </c>
      <c r="C44">
        <f t="shared" si="0"/>
        <v>2500000</v>
      </c>
      <c r="D44">
        <f>IF(deszcz6[[#This Row],[opady ]] = 0, $P$5, 0)</f>
        <v>100000</v>
      </c>
      <c r="E44">
        <f>deszcz6[[#This Row],[Stan zbiornika przed]]-deszcz6[[#This Row],[Podlanie]]</f>
        <v>2400000</v>
      </c>
      <c r="F44">
        <f>MIN(IF(deszcz6[[#This Row],[opady ]] = 0, deszcz6[[#This Row],[Stan zbiornika po podlaniu]]*0.99, deszcz6[[#This Row],[Stan zbiornika po podlaniu]]*1.03), $O$2)</f>
        <v>2376000</v>
      </c>
      <c r="G44">
        <f>IF(deszcz6[[#This Row],[Dzień]] = 6, MIN(deszcz6[[#This Row],[Stan po pogodzie]]+$P$2, $O$2), deszcz6[[#This Row],[Stan po pogodzie]])</f>
        <v>2376000</v>
      </c>
      <c r="H44">
        <f>deszcz6[[#This Row],[Dolanie]]</f>
        <v>2376000</v>
      </c>
      <c r="I44">
        <f>WEEKDAY(deszcz6[[#This Row],[data]],2)</f>
        <v>4</v>
      </c>
      <c r="J44" s="2">
        <f>deszcz6[[#This Row],[Dolanie]]-deszcz6[[#This Row],[Stan po pogodzie]]</f>
        <v>0</v>
      </c>
      <c r="K44" s="2">
        <f>IF(deszcz6[[#This Row],[opady ]] = 0, deszcz6[[#This Row],[Stan zbiornika po podlaniu]]*0.99, deszcz6[[#This Row],[Stan zbiornika po podlaniu]]*1.03)</f>
        <v>2376000</v>
      </c>
      <c r="L44" s="2">
        <f>deszcz6[[#This Row],[Kol]]-deszcz6[[#This Row],[Stan po pogodzie]]</f>
        <v>0</v>
      </c>
      <c r="M44" s="2">
        <f>WEEKDAY(deszcz6[[#This Row],[data]],2)</f>
        <v>4</v>
      </c>
    </row>
    <row r="45" spans="1:13" x14ac:dyDescent="0.45">
      <c r="A45" s="1">
        <v>41803</v>
      </c>
      <c r="B45">
        <v>0</v>
      </c>
      <c r="C45">
        <f t="shared" si="0"/>
        <v>2376000</v>
      </c>
      <c r="D45">
        <f>IF(deszcz6[[#This Row],[opady ]] = 0, $P$5, 0)</f>
        <v>100000</v>
      </c>
      <c r="E45">
        <f>deszcz6[[#This Row],[Stan zbiornika przed]]-deszcz6[[#This Row],[Podlanie]]</f>
        <v>2276000</v>
      </c>
      <c r="F45">
        <f>MIN(IF(deszcz6[[#This Row],[opady ]] = 0, deszcz6[[#This Row],[Stan zbiornika po podlaniu]]*0.99, deszcz6[[#This Row],[Stan zbiornika po podlaniu]]*1.03), $O$2)</f>
        <v>2253240</v>
      </c>
      <c r="G45">
        <f>IF(deszcz6[[#This Row],[Dzień]] = 6, MIN(deszcz6[[#This Row],[Stan po pogodzie]]+$P$2, $O$2), deszcz6[[#This Row],[Stan po pogodzie]])</f>
        <v>2253240</v>
      </c>
      <c r="H45">
        <f>deszcz6[[#This Row],[Dolanie]]</f>
        <v>2253240</v>
      </c>
      <c r="I45">
        <f>WEEKDAY(deszcz6[[#This Row],[data]],2)</f>
        <v>5</v>
      </c>
      <c r="J45" s="2">
        <f>deszcz6[[#This Row],[Dolanie]]-deszcz6[[#This Row],[Stan po pogodzie]]</f>
        <v>0</v>
      </c>
      <c r="K45" s="2">
        <f>IF(deszcz6[[#This Row],[opady ]] = 0, deszcz6[[#This Row],[Stan zbiornika po podlaniu]]*0.99, deszcz6[[#This Row],[Stan zbiornika po podlaniu]]*1.03)</f>
        <v>2253240</v>
      </c>
      <c r="L45" s="2">
        <f>deszcz6[[#This Row],[Kol]]-deszcz6[[#This Row],[Stan po pogodzie]]</f>
        <v>0</v>
      </c>
      <c r="M45" s="2">
        <f>WEEKDAY(deszcz6[[#This Row],[data]],2)</f>
        <v>5</v>
      </c>
    </row>
    <row r="46" spans="1:13" x14ac:dyDescent="0.45">
      <c r="A46" s="1">
        <v>41804</v>
      </c>
      <c r="B46">
        <v>0</v>
      </c>
      <c r="C46">
        <f t="shared" si="0"/>
        <v>2253240</v>
      </c>
      <c r="D46">
        <f>IF(deszcz6[[#This Row],[opady ]] = 0, $P$5, 0)</f>
        <v>100000</v>
      </c>
      <c r="E46">
        <f>deszcz6[[#This Row],[Stan zbiornika przed]]-deszcz6[[#This Row],[Podlanie]]</f>
        <v>2153240</v>
      </c>
      <c r="F46">
        <f>MIN(IF(deszcz6[[#This Row],[opady ]] = 0, deszcz6[[#This Row],[Stan zbiornika po podlaniu]]*0.99, deszcz6[[#This Row],[Stan zbiornika po podlaniu]]*1.03), $O$2)</f>
        <v>2131707.6</v>
      </c>
      <c r="G46">
        <f>IF(deszcz6[[#This Row],[Dzień]] = 6, MIN(deszcz6[[#This Row],[Stan po pogodzie]]+$P$2, $O$2), deszcz6[[#This Row],[Stan po pogodzie]])</f>
        <v>2500000</v>
      </c>
      <c r="H46">
        <f>deszcz6[[#This Row],[Dolanie]]</f>
        <v>2500000</v>
      </c>
      <c r="I46">
        <f>WEEKDAY(deszcz6[[#This Row],[data]],2)</f>
        <v>6</v>
      </c>
      <c r="J46" s="2">
        <f>deszcz6[[#This Row],[Dolanie]]-deszcz6[[#This Row],[Stan po pogodzie]]</f>
        <v>368292.39999999991</v>
      </c>
      <c r="K46" s="2">
        <f>IF(deszcz6[[#This Row],[opady ]] = 0, deszcz6[[#This Row],[Stan zbiornika po podlaniu]]*0.99, deszcz6[[#This Row],[Stan zbiornika po podlaniu]]*1.03)</f>
        <v>2131707.6</v>
      </c>
      <c r="L46" s="2">
        <f>deszcz6[[#This Row],[Kol]]-deszcz6[[#This Row],[Stan po pogodzie]]</f>
        <v>0</v>
      </c>
      <c r="M46" s="2">
        <f>WEEKDAY(deszcz6[[#This Row],[data]],2)</f>
        <v>6</v>
      </c>
    </row>
    <row r="47" spans="1:13" x14ac:dyDescent="0.45">
      <c r="A47" s="1">
        <v>41805</v>
      </c>
      <c r="B47">
        <v>0</v>
      </c>
      <c r="C47">
        <f t="shared" si="0"/>
        <v>2500000</v>
      </c>
      <c r="D47">
        <f>IF(deszcz6[[#This Row],[opady ]] = 0, $P$5, 0)</f>
        <v>100000</v>
      </c>
      <c r="E47">
        <f>deszcz6[[#This Row],[Stan zbiornika przed]]-deszcz6[[#This Row],[Podlanie]]</f>
        <v>2400000</v>
      </c>
      <c r="F47">
        <f>MIN(IF(deszcz6[[#This Row],[opady ]] = 0, deszcz6[[#This Row],[Stan zbiornika po podlaniu]]*0.99, deszcz6[[#This Row],[Stan zbiornika po podlaniu]]*1.03), $O$2)</f>
        <v>2376000</v>
      </c>
      <c r="G47">
        <f>IF(deszcz6[[#This Row],[Dzień]] = 6, MIN(deszcz6[[#This Row],[Stan po pogodzie]]+$P$2, $O$2), deszcz6[[#This Row],[Stan po pogodzie]])</f>
        <v>2376000</v>
      </c>
      <c r="H47">
        <f>deszcz6[[#This Row],[Dolanie]]</f>
        <v>2376000</v>
      </c>
      <c r="I47">
        <f>WEEKDAY(deszcz6[[#This Row],[data]],2)</f>
        <v>7</v>
      </c>
      <c r="J47" s="2">
        <f>deszcz6[[#This Row],[Dolanie]]-deszcz6[[#This Row],[Stan po pogodzie]]</f>
        <v>0</v>
      </c>
      <c r="K47" s="2">
        <f>IF(deszcz6[[#This Row],[opady ]] = 0, deszcz6[[#This Row],[Stan zbiornika po podlaniu]]*0.99, deszcz6[[#This Row],[Stan zbiornika po podlaniu]]*1.03)</f>
        <v>2376000</v>
      </c>
      <c r="L47" s="2">
        <f>deszcz6[[#This Row],[Kol]]-deszcz6[[#This Row],[Stan po pogodzie]]</f>
        <v>0</v>
      </c>
      <c r="M47" s="2">
        <f>WEEKDAY(deszcz6[[#This Row],[data]],2)</f>
        <v>7</v>
      </c>
    </row>
    <row r="48" spans="1:13" x14ac:dyDescent="0.45">
      <c r="A48" s="1">
        <v>41806</v>
      </c>
      <c r="B48">
        <v>1</v>
      </c>
      <c r="C48">
        <f t="shared" si="0"/>
        <v>2376000</v>
      </c>
      <c r="D48">
        <f>IF(deszcz6[[#This Row],[opady ]] = 0, $P$5, 0)</f>
        <v>0</v>
      </c>
      <c r="E48">
        <f>deszcz6[[#This Row],[Stan zbiornika przed]]-deszcz6[[#This Row],[Podlanie]]</f>
        <v>2376000</v>
      </c>
      <c r="F48">
        <f>MIN(IF(deszcz6[[#This Row],[opady ]] = 0, deszcz6[[#This Row],[Stan zbiornika po podlaniu]]*0.99, deszcz6[[#This Row],[Stan zbiornika po podlaniu]]*1.03), $O$2)</f>
        <v>2447280</v>
      </c>
      <c r="G48">
        <f>IF(deszcz6[[#This Row],[Dzień]] = 6, MIN(deszcz6[[#This Row],[Stan po pogodzie]]+$P$2, $O$2), deszcz6[[#This Row],[Stan po pogodzie]])</f>
        <v>2447280</v>
      </c>
      <c r="H48">
        <f>deszcz6[[#This Row],[Dolanie]]</f>
        <v>2447280</v>
      </c>
      <c r="I48">
        <f>WEEKDAY(deszcz6[[#This Row],[data]],2)</f>
        <v>1</v>
      </c>
      <c r="J48" s="2">
        <f>deszcz6[[#This Row],[Dolanie]]-deszcz6[[#This Row],[Stan po pogodzie]]</f>
        <v>0</v>
      </c>
      <c r="K48" s="2">
        <f>IF(deszcz6[[#This Row],[opady ]] = 0, deszcz6[[#This Row],[Stan zbiornika po podlaniu]]*0.99, deszcz6[[#This Row],[Stan zbiornika po podlaniu]]*1.03)</f>
        <v>2447280</v>
      </c>
      <c r="L48" s="2">
        <f>deszcz6[[#This Row],[Kol]]-deszcz6[[#This Row],[Stan po pogodzie]]</f>
        <v>0</v>
      </c>
      <c r="M48" s="2">
        <f>WEEKDAY(deszcz6[[#This Row],[data]],2)</f>
        <v>1</v>
      </c>
    </row>
    <row r="49" spans="1:13" x14ac:dyDescent="0.45">
      <c r="A49" s="1">
        <v>41807</v>
      </c>
      <c r="B49">
        <v>0</v>
      </c>
      <c r="C49">
        <f t="shared" si="0"/>
        <v>2447280</v>
      </c>
      <c r="D49">
        <f>IF(deszcz6[[#This Row],[opady ]] = 0, $P$5, 0)</f>
        <v>100000</v>
      </c>
      <c r="E49">
        <f>deszcz6[[#This Row],[Stan zbiornika przed]]-deszcz6[[#This Row],[Podlanie]]</f>
        <v>2347280</v>
      </c>
      <c r="F49">
        <f>MIN(IF(deszcz6[[#This Row],[opady ]] = 0, deszcz6[[#This Row],[Stan zbiornika po podlaniu]]*0.99, deszcz6[[#This Row],[Stan zbiornika po podlaniu]]*1.03), $O$2)</f>
        <v>2323807.2000000002</v>
      </c>
      <c r="G49">
        <f>IF(deszcz6[[#This Row],[Dzień]] = 6, MIN(deszcz6[[#This Row],[Stan po pogodzie]]+$P$2, $O$2), deszcz6[[#This Row],[Stan po pogodzie]])</f>
        <v>2323807.2000000002</v>
      </c>
      <c r="H49">
        <f>deszcz6[[#This Row],[Dolanie]]</f>
        <v>2323807.2000000002</v>
      </c>
      <c r="I49">
        <f>WEEKDAY(deszcz6[[#This Row],[data]],2)</f>
        <v>2</v>
      </c>
      <c r="J49" s="2">
        <f>deszcz6[[#This Row],[Dolanie]]-deszcz6[[#This Row],[Stan po pogodzie]]</f>
        <v>0</v>
      </c>
      <c r="K49" s="2">
        <f>IF(deszcz6[[#This Row],[opady ]] = 0, deszcz6[[#This Row],[Stan zbiornika po podlaniu]]*0.99, deszcz6[[#This Row],[Stan zbiornika po podlaniu]]*1.03)</f>
        <v>2323807.2000000002</v>
      </c>
      <c r="L49" s="2">
        <f>deszcz6[[#This Row],[Kol]]-deszcz6[[#This Row],[Stan po pogodzie]]</f>
        <v>0</v>
      </c>
      <c r="M49" s="2">
        <f>WEEKDAY(deszcz6[[#This Row],[data]],2)</f>
        <v>2</v>
      </c>
    </row>
    <row r="50" spans="1:13" x14ac:dyDescent="0.45">
      <c r="A50" s="1">
        <v>41808</v>
      </c>
      <c r="B50">
        <v>0</v>
      </c>
      <c r="C50">
        <f t="shared" si="0"/>
        <v>2323807.2000000002</v>
      </c>
      <c r="D50">
        <f>IF(deszcz6[[#This Row],[opady ]] = 0, $P$5, 0)</f>
        <v>100000</v>
      </c>
      <c r="E50">
        <f>deszcz6[[#This Row],[Stan zbiornika przed]]-deszcz6[[#This Row],[Podlanie]]</f>
        <v>2223807.2000000002</v>
      </c>
      <c r="F50">
        <f>MIN(IF(deszcz6[[#This Row],[opady ]] = 0, deszcz6[[#This Row],[Stan zbiornika po podlaniu]]*0.99, deszcz6[[#This Row],[Stan zbiornika po podlaniu]]*1.03), $O$2)</f>
        <v>2201569.128</v>
      </c>
      <c r="G50">
        <f>IF(deszcz6[[#This Row],[Dzień]] = 6, MIN(deszcz6[[#This Row],[Stan po pogodzie]]+$P$2, $O$2), deszcz6[[#This Row],[Stan po pogodzie]])</f>
        <v>2201569.128</v>
      </c>
      <c r="H50">
        <f>deszcz6[[#This Row],[Dolanie]]</f>
        <v>2201569.128</v>
      </c>
      <c r="I50">
        <f>WEEKDAY(deszcz6[[#This Row],[data]],2)</f>
        <v>3</v>
      </c>
      <c r="J50" s="2">
        <f>deszcz6[[#This Row],[Dolanie]]-deszcz6[[#This Row],[Stan po pogodzie]]</f>
        <v>0</v>
      </c>
      <c r="K50" s="2">
        <f>IF(deszcz6[[#This Row],[opady ]] = 0, deszcz6[[#This Row],[Stan zbiornika po podlaniu]]*0.99, deszcz6[[#This Row],[Stan zbiornika po podlaniu]]*1.03)</f>
        <v>2201569.128</v>
      </c>
      <c r="L50" s="2">
        <f>deszcz6[[#This Row],[Kol]]-deszcz6[[#This Row],[Stan po pogodzie]]</f>
        <v>0</v>
      </c>
      <c r="M50" s="2">
        <f>WEEKDAY(deszcz6[[#This Row],[data]],2)</f>
        <v>3</v>
      </c>
    </row>
    <row r="51" spans="1:13" x14ac:dyDescent="0.45">
      <c r="A51" s="1">
        <v>41809</v>
      </c>
      <c r="B51">
        <v>0</v>
      </c>
      <c r="C51">
        <f t="shared" si="0"/>
        <v>2201569.128</v>
      </c>
      <c r="D51">
        <f>IF(deszcz6[[#This Row],[opady ]] = 0, $P$5, 0)</f>
        <v>100000</v>
      </c>
      <c r="E51">
        <f>deszcz6[[#This Row],[Stan zbiornika przed]]-deszcz6[[#This Row],[Podlanie]]</f>
        <v>2101569.128</v>
      </c>
      <c r="F51">
        <f>MIN(IF(deszcz6[[#This Row],[opady ]] = 0, deszcz6[[#This Row],[Stan zbiornika po podlaniu]]*0.99, deszcz6[[#This Row],[Stan zbiornika po podlaniu]]*1.03), $O$2)</f>
        <v>2080553.4367200001</v>
      </c>
      <c r="G51">
        <f>IF(deszcz6[[#This Row],[Dzień]] = 6, MIN(deszcz6[[#This Row],[Stan po pogodzie]]+$P$2, $O$2), deszcz6[[#This Row],[Stan po pogodzie]])</f>
        <v>2080553.4367200001</v>
      </c>
      <c r="H51">
        <f>deszcz6[[#This Row],[Dolanie]]</f>
        <v>2080553.4367200001</v>
      </c>
      <c r="I51">
        <f>WEEKDAY(deszcz6[[#This Row],[data]],2)</f>
        <v>4</v>
      </c>
      <c r="J51" s="2">
        <f>deszcz6[[#This Row],[Dolanie]]-deszcz6[[#This Row],[Stan po pogodzie]]</f>
        <v>0</v>
      </c>
      <c r="K51" s="2">
        <f>IF(deszcz6[[#This Row],[opady ]] = 0, deszcz6[[#This Row],[Stan zbiornika po podlaniu]]*0.99, deszcz6[[#This Row],[Stan zbiornika po podlaniu]]*1.03)</f>
        <v>2080553.4367200001</v>
      </c>
      <c r="L51" s="2">
        <f>deszcz6[[#This Row],[Kol]]-deszcz6[[#This Row],[Stan po pogodzie]]</f>
        <v>0</v>
      </c>
      <c r="M51" s="2">
        <f>WEEKDAY(deszcz6[[#This Row],[data]],2)</f>
        <v>4</v>
      </c>
    </row>
    <row r="52" spans="1:13" x14ac:dyDescent="0.45">
      <c r="A52" s="1">
        <v>41810</v>
      </c>
      <c r="B52">
        <v>0</v>
      </c>
      <c r="C52">
        <f t="shared" si="0"/>
        <v>2080553.4367200001</v>
      </c>
      <c r="D52">
        <f>IF(deszcz6[[#This Row],[opady ]] = 0, $P$5, 0)</f>
        <v>100000</v>
      </c>
      <c r="E52">
        <f>deszcz6[[#This Row],[Stan zbiornika przed]]-deszcz6[[#This Row],[Podlanie]]</f>
        <v>1980553.4367200001</v>
      </c>
      <c r="F52">
        <f>MIN(IF(deszcz6[[#This Row],[opady ]] = 0, deszcz6[[#This Row],[Stan zbiornika po podlaniu]]*0.99, deszcz6[[#This Row],[Stan zbiornika po podlaniu]]*1.03), $O$2)</f>
        <v>1960747.9023528001</v>
      </c>
      <c r="G52">
        <f>IF(deszcz6[[#This Row],[Dzień]] = 6, MIN(deszcz6[[#This Row],[Stan po pogodzie]]+$P$2, $O$2), deszcz6[[#This Row],[Stan po pogodzie]])</f>
        <v>1960747.9023528001</v>
      </c>
      <c r="H52">
        <f>deszcz6[[#This Row],[Dolanie]]</f>
        <v>1960747.9023528001</v>
      </c>
      <c r="I52">
        <f>WEEKDAY(deszcz6[[#This Row],[data]],2)</f>
        <v>5</v>
      </c>
      <c r="J52" s="2">
        <f>deszcz6[[#This Row],[Dolanie]]-deszcz6[[#This Row],[Stan po pogodzie]]</f>
        <v>0</v>
      </c>
      <c r="K52" s="2">
        <f>IF(deszcz6[[#This Row],[opady ]] = 0, deszcz6[[#This Row],[Stan zbiornika po podlaniu]]*0.99, deszcz6[[#This Row],[Stan zbiornika po podlaniu]]*1.03)</f>
        <v>1960747.9023528001</v>
      </c>
      <c r="L52" s="2">
        <f>deszcz6[[#This Row],[Kol]]-deszcz6[[#This Row],[Stan po pogodzie]]</f>
        <v>0</v>
      </c>
      <c r="M52" s="2">
        <f>WEEKDAY(deszcz6[[#This Row],[data]],2)</f>
        <v>5</v>
      </c>
    </row>
    <row r="53" spans="1:13" x14ac:dyDescent="0.45">
      <c r="A53" s="1">
        <v>41811</v>
      </c>
      <c r="B53">
        <v>0</v>
      </c>
      <c r="C53">
        <f t="shared" si="0"/>
        <v>1960747.9023528001</v>
      </c>
      <c r="D53">
        <f>IF(deszcz6[[#This Row],[opady ]] = 0, $P$5, 0)</f>
        <v>100000</v>
      </c>
      <c r="E53">
        <f>deszcz6[[#This Row],[Stan zbiornika przed]]-deszcz6[[#This Row],[Podlanie]]</f>
        <v>1860747.9023528001</v>
      </c>
      <c r="F53">
        <f>MIN(IF(deszcz6[[#This Row],[opady ]] = 0, deszcz6[[#This Row],[Stan zbiornika po podlaniu]]*0.99, deszcz6[[#This Row],[Stan zbiornika po podlaniu]]*1.03), $O$2)</f>
        <v>1842140.4233292721</v>
      </c>
      <c r="G53">
        <f>IF(deszcz6[[#This Row],[Dzień]] = 6, MIN(deszcz6[[#This Row],[Stan po pogodzie]]+$P$2, $O$2), deszcz6[[#This Row],[Stan po pogodzie]])</f>
        <v>2342140.4233292723</v>
      </c>
      <c r="H53">
        <f>deszcz6[[#This Row],[Dolanie]]</f>
        <v>2342140.4233292723</v>
      </c>
      <c r="I53">
        <f>WEEKDAY(deszcz6[[#This Row],[data]],2)</f>
        <v>6</v>
      </c>
      <c r="J53" s="2">
        <f>deszcz6[[#This Row],[Dolanie]]-deszcz6[[#This Row],[Stan po pogodzie]]</f>
        <v>500000.00000000023</v>
      </c>
      <c r="K53" s="2">
        <f>IF(deszcz6[[#This Row],[opady ]] = 0, deszcz6[[#This Row],[Stan zbiornika po podlaniu]]*0.99, deszcz6[[#This Row],[Stan zbiornika po podlaniu]]*1.03)</f>
        <v>1842140.4233292721</v>
      </c>
      <c r="L53" s="2">
        <f>deszcz6[[#This Row],[Kol]]-deszcz6[[#This Row],[Stan po pogodzie]]</f>
        <v>0</v>
      </c>
      <c r="M53" s="2">
        <f>WEEKDAY(deszcz6[[#This Row],[data]],2)</f>
        <v>6</v>
      </c>
    </row>
    <row r="54" spans="1:13" x14ac:dyDescent="0.45">
      <c r="A54" s="1">
        <v>41812</v>
      </c>
      <c r="B54">
        <v>0</v>
      </c>
      <c r="C54">
        <f t="shared" si="0"/>
        <v>2342140.4233292723</v>
      </c>
      <c r="D54">
        <f>IF(deszcz6[[#This Row],[opady ]] = 0, $P$5, 0)</f>
        <v>100000</v>
      </c>
      <c r="E54">
        <f>deszcz6[[#This Row],[Stan zbiornika przed]]-deszcz6[[#This Row],[Podlanie]]</f>
        <v>2242140.4233292723</v>
      </c>
      <c r="F54">
        <f>MIN(IF(deszcz6[[#This Row],[opady ]] = 0, deszcz6[[#This Row],[Stan zbiornika po podlaniu]]*0.99, deszcz6[[#This Row],[Stan zbiornika po podlaniu]]*1.03), $O$2)</f>
        <v>2219719.0190959796</v>
      </c>
      <c r="G54">
        <f>IF(deszcz6[[#This Row],[Dzień]] = 6, MIN(deszcz6[[#This Row],[Stan po pogodzie]]+$P$2, $O$2), deszcz6[[#This Row],[Stan po pogodzie]])</f>
        <v>2219719.0190959796</v>
      </c>
      <c r="H54">
        <f>deszcz6[[#This Row],[Dolanie]]</f>
        <v>2219719.0190959796</v>
      </c>
      <c r="I54">
        <f>WEEKDAY(deszcz6[[#This Row],[data]],2)</f>
        <v>7</v>
      </c>
      <c r="J54" s="2">
        <f>deszcz6[[#This Row],[Dolanie]]-deszcz6[[#This Row],[Stan po pogodzie]]</f>
        <v>0</v>
      </c>
      <c r="K54" s="2">
        <f>IF(deszcz6[[#This Row],[opady ]] = 0, deszcz6[[#This Row],[Stan zbiornika po podlaniu]]*0.99, deszcz6[[#This Row],[Stan zbiornika po podlaniu]]*1.03)</f>
        <v>2219719.0190959796</v>
      </c>
      <c r="L54" s="2">
        <f>deszcz6[[#This Row],[Kol]]-deszcz6[[#This Row],[Stan po pogodzie]]</f>
        <v>0</v>
      </c>
      <c r="M54" s="2">
        <f>WEEKDAY(deszcz6[[#This Row],[data]],2)</f>
        <v>7</v>
      </c>
    </row>
    <row r="55" spans="1:13" x14ac:dyDescent="0.45">
      <c r="A55" s="1">
        <v>41813</v>
      </c>
      <c r="B55">
        <v>0</v>
      </c>
      <c r="C55">
        <f t="shared" si="0"/>
        <v>2219719.0190959796</v>
      </c>
      <c r="D55">
        <f>IF(deszcz6[[#This Row],[opady ]] = 0, $P$5, 0)</f>
        <v>100000</v>
      </c>
      <c r="E55">
        <f>deszcz6[[#This Row],[Stan zbiornika przed]]-deszcz6[[#This Row],[Podlanie]]</f>
        <v>2119719.0190959796</v>
      </c>
      <c r="F55">
        <f>MIN(IF(deszcz6[[#This Row],[opady ]] = 0, deszcz6[[#This Row],[Stan zbiornika po podlaniu]]*0.99, deszcz6[[#This Row],[Stan zbiornika po podlaniu]]*1.03), $O$2)</f>
        <v>2098521.8289050199</v>
      </c>
      <c r="G55">
        <f>IF(deszcz6[[#This Row],[Dzień]] = 6, MIN(deszcz6[[#This Row],[Stan po pogodzie]]+$P$2, $O$2), deszcz6[[#This Row],[Stan po pogodzie]])</f>
        <v>2098521.8289050199</v>
      </c>
      <c r="H55">
        <f>deszcz6[[#This Row],[Dolanie]]</f>
        <v>2098521.8289050199</v>
      </c>
      <c r="I55">
        <f>WEEKDAY(deszcz6[[#This Row],[data]],2)</f>
        <v>1</v>
      </c>
      <c r="J55" s="2">
        <f>deszcz6[[#This Row],[Dolanie]]-deszcz6[[#This Row],[Stan po pogodzie]]</f>
        <v>0</v>
      </c>
      <c r="K55" s="2">
        <f>IF(deszcz6[[#This Row],[opady ]] = 0, deszcz6[[#This Row],[Stan zbiornika po podlaniu]]*0.99, deszcz6[[#This Row],[Stan zbiornika po podlaniu]]*1.03)</f>
        <v>2098521.8289050199</v>
      </c>
      <c r="L55" s="2">
        <f>deszcz6[[#This Row],[Kol]]-deszcz6[[#This Row],[Stan po pogodzie]]</f>
        <v>0</v>
      </c>
      <c r="M55" s="2">
        <f>WEEKDAY(deszcz6[[#This Row],[data]],2)</f>
        <v>1</v>
      </c>
    </row>
    <row r="56" spans="1:13" x14ac:dyDescent="0.45">
      <c r="A56" s="1">
        <v>41814</v>
      </c>
      <c r="B56">
        <v>0</v>
      </c>
      <c r="C56">
        <f t="shared" si="0"/>
        <v>2098521.8289050199</v>
      </c>
      <c r="D56">
        <f>IF(deszcz6[[#This Row],[opady ]] = 0, $P$5, 0)</f>
        <v>100000</v>
      </c>
      <c r="E56">
        <f>deszcz6[[#This Row],[Stan zbiornika przed]]-deszcz6[[#This Row],[Podlanie]]</f>
        <v>1998521.8289050199</v>
      </c>
      <c r="F56">
        <f>MIN(IF(deszcz6[[#This Row],[opady ]] = 0, deszcz6[[#This Row],[Stan zbiornika po podlaniu]]*0.99, deszcz6[[#This Row],[Stan zbiornika po podlaniu]]*1.03), $O$2)</f>
        <v>1978536.6106159696</v>
      </c>
      <c r="G56">
        <f>IF(deszcz6[[#This Row],[Dzień]] = 6, MIN(deszcz6[[#This Row],[Stan po pogodzie]]+$P$2, $O$2), deszcz6[[#This Row],[Stan po pogodzie]])</f>
        <v>1978536.6106159696</v>
      </c>
      <c r="H56">
        <f>deszcz6[[#This Row],[Dolanie]]</f>
        <v>1978536.6106159696</v>
      </c>
      <c r="I56">
        <f>WEEKDAY(deszcz6[[#This Row],[data]],2)</f>
        <v>2</v>
      </c>
      <c r="J56" s="2">
        <f>deszcz6[[#This Row],[Dolanie]]-deszcz6[[#This Row],[Stan po pogodzie]]</f>
        <v>0</v>
      </c>
      <c r="K56" s="2">
        <f>IF(deszcz6[[#This Row],[opady ]] = 0, deszcz6[[#This Row],[Stan zbiornika po podlaniu]]*0.99, deszcz6[[#This Row],[Stan zbiornika po podlaniu]]*1.03)</f>
        <v>1978536.6106159696</v>
      </c>
      <c r="L56" s="2">
        <f>deszcz6[[#This Row],[Kol]]-deszcz6[[#This Row],[Stan po pogodzie]]</f>
        <v>0</v>
      </c>
      <c r="M56" s="2">
        <f>WEEKDAY(deszcz6[[#This Row],[data]],2)</f>
        <v>2</v>
      </c>
    </row>
    <row r="57" spans="1:13" x14ac:dyDescent="0.45">
      <c r="A57" s="1">
        <v>41815</v>
      </c>
      <c r="B57">
        <v>0</v>
      </c>
      <c r="C57">
        <f t="shared" si="0"/>
        <v>1978536.6106159696</v>
      </c>
      <c r="D57">
        <f>IF(deszcz6[[#This Row],[opady ]] = 0, $P$5, 0)</f>
        <v>100000</v>
      </c>
      <c r="E57">
        <f>deszcz6[[#This Row],[Stan zbiornika przed]]-deszcz6[[#This Row],[Podlanie]]</f>
        <v>1878536.6106159696</v>
      </c>
      <c r="F57">
        <f>MIN(IF(deszcz6[[#This Row],[opady ]] = 0, deszcz6[[#This Row],[Stan zbiornika po podlaniu]]*0.99, deszcz6[[#This Row],[Stan zbiornika po podlaniu]]*1.03), $O$2)</f>
        <v>1859751.2445098099</v>
      </c>
      <c r="G57">
        <f>IF(deszcz6[[#This Row],[Dzień]] = 6, MIN(deszcz6[[#This Row],[Stan po pogodzie]]+$P$2, $O$2), deszcz6[[#This Row],[Stan po pogodzie]])</f>
        <v>1859751.2445098099</v>
      </c>
      <c r="H57">
        <f>deszcz6[[#This Row],[Dolanie]]</f>
        <v>1859751.2445098099</v>
      </c>
      <c r="I57">
        <f>WEEKDAY(deszcz6[[#This Row],[data]],2)</f>
        <v>3</v>
      </c>
      <c r="J57" s="2">
        <f>deszcz6[[#This Row],[Dolanie]]-deszcz6[[#This Row],[Stan po pogodzie]]</f>
        <v>0</v>
      </c>
      <c r="K57" s="2">
        <f>IF(deszcz6[[#This Row],[opady ]] = 0, deszcz6[[#This Row],[Stan zbiornika po podlaniu]]*0.99, deszcz6[[#This Row],[Stan zbiornika po podlaniu]]*1.03)</f>
        <v>1859751.2445098099</v>
      </c>
      <c r="L57" s="2">
        <f>deszcz6[[#This Row],[Kol]]-deszcz6[[#This Row],[Stan po pogodzie]]</f>
        <v>0</v>
      </c>
      <c r="M57" s="2">
        <f>WEEKDAY(deszcz6[[#This Row],[data]],2)</f>
        <v>3</v>
      </c>
    </row>
    <row r="58" spans="1:13" x14ac:dyDescent="0.45">
      <c r="A58" s="1">
        <v>41816</v>
      </c>
      <c r="B58">
        <v>1</v>
      </c>
      <c r="C58">
        <f t="shared" si="0"/>
        <v>1859751.2445098099</v>
      </c>
      <c r="D58">
        <f>IF(deszcz6[[#This Row],[opady ]] = 0, $P$5, 0)</f>
        <v>0</v>
      </c>
      <c r="E58">
        <f>deszcz6[[#This Row],[Stan zbiornika przed]]-deszcz6[[#This Row],[Podlanie]]</f>
        <v>1859751.2445098099</v>
      </c>
      <c r="F58">
        <f>MIN(IF(deszcz6[[#This Row],[opady ]] = 0, deszcz6[[#This Row],[Stan zbiornika po podlaniu]]*0.99, deszcz6[[#This Row],[Stan zbiornika po podlaniu]]*1.03), $O$2)</f>
        <v>1915543.7818451042</v>
      </c>
      <c r="G58">
        <f>IF(deszcz6[[#This Row],[Dzień]] = 6, MIN(deszcz6[[#This Row],[Stan po pogodzie]]+$P$2, $O$2), deszcz6[[#This Row],[Stan po pogodzie]])</f>
        <v>1915543.7818451042</v>
      </c>
      <c r="H58">
        <f>deszcz6[[#This Row],[Dolanie]]</f>
        <v>1915543.7818451042</v>
      </c>
      <c r="I58">
        <f>WEEKDAY(deszcz6[[#This Row],[data]],2)</f>
        <v>4</v>
      </c>
      <c r="J58" s="2">
        <f>deszcz6[[#This Row],[Dolanie]]-deszcz6[[#This Row],[Stan po pogodzie]]</f>
        <v>0</v>
      </c>
      <c r="K58" s="2">
        <f>IF(deszcz6[[#This Row],[opady ]] = 0, deszcz6[[#This Row],[Stan zbiornika po podlaniu]]*0.99, deszcz6[[#This Row],[Stan zbiornika po podlaniu]]*1.03)</f>
        <v>1915543.7818451042</v>
      </c>
      <c r="L58" s="2">
        <f>deszcz6[[#This Row],[Kol]]-deszcz6[[#This Row],[Stan po pogodzie]]</f>
        <v>0</v>
      </c>
      <c r="M58" s="2">
        <f>WEEKDAY(deszcz6[[#This Row],[data]],2)</f>
        <v>4</v>
      </c>
    </row>
    <row r="59" spans="1:13" x14ac:dyDescent="0.45">
      <c r="A59" s="1">
        <v>41817</v>
      </c>
      <c r="B59">
        <v>0</v>
      </c>
      <c r="C59">
        <f t="shared" si="0"/>
        <v>1915543.7818451042</v>
      </c>
      <c r="D59">
        <f>IF(deszcz6[[#This Row],[opady ]] = 0, $P$5, 0)</f>
        <v>100000</v>
      </c>
      <c r="E59">
        <f>deszcz6[[#This Row],[Stan zbiornika przed]]-deszcz6[[#This Row],[Podlanie]]</f>
        <v>1815543.7818451042</v>
      </c>
      <c r="F59">
        <f>MIN(IF(deszcz6[[#This Row],[opady ]] = 0, deszcz6[[#This Row],[Stan zbiornika po podlaniu]]*0.99, deszcz6[[#This Row],[Stan zbiornika po podlaniu]]*1.03), $O$2)</f>
        <v>1797388.3440266531</v>
      </c>
      <c r="G59">
        <f>IF(deszcz6[[#This Row],[Dzień]] = 6, MIN(deszcz6[[#This Row],[Stan po pogodzie]]+$P$2, $O$2), deszcz6[[#This Row],[Stan po pogodzie]])</f>
        <v>1797388.3440266531</v>
      </c>
      <c r="H59">
        <f>deszcz6[[#This Row],[Dolanie]]</f>
        <v>1797388.3440266531</v>
      </c>
      <c r="I59">
        <f>WEEKDAY(deszcz6[[#This Row],[data]],2)</f>
        <v>5</v>
      </c>
      <c r="J59" s="2">
        <f>deszcz6[[#This Row],[Dolanie]]-deszcz6[[#This Row],[Stan po pogodzie]]</f>
        <v>0</v>
      </c>
      <c r="K59" s="2">
        <f>IF(deszcz6[[#This Row],[opady ]] = 0, deszcz6[[#This Row],[Stan zbiornika po podlaniu]]*0.99, deszcz6[[#This Row],[Stan zbiornika po podlaniu]]*1.03)</f>
        <v>1797388.3440266531</v>
      </c>
      <c r="L59" s="2">
        <f>deszcz6[[#This Row],[Kol]]-deszcz6[[#This Row],[Stan po pogodzie]]</f>
        <v>0</v>
      </c>
      <c r="M59" s="2">
        <f>WEEKDAY(deszcz6[[#This Row],[data]],2)</f>
        <v>5</v>
      </c>
    </row>
    <row r="60" spans="1:13" x14ac:dyDescent="0.45">
      <c r="A60" s="1">
        <v>41818</v>
      </c>
      <c r="B60">
        <v>1</v>
      </c>
      <c r="C60">
        <f t="shared" si="0"/>
        <v>1797388.3440266531</v>
      </c>
      <c r="D60">
        <f>IF(deszcz6[[#This Row],[opady ]] = 0, $P$5, 0)</f>
        <v>0</v>
      </c>
      <c r="E60">
        <f>deszcz6[[#This Row],[Stan zbiornika przed]]-deszcz6[[#This Row],[Podlanie]]</f>
        <v>1797388.3440266531</v>
      </c>
      <c r="F60">
        <f>MIN(IF(deszcz6[[#This Row],[opady ]] = 0, deszcz6[[#This Row],[Stan zbiornika po podlaniu]]*0.99, deszcz6[[#This Row],[Stan zbiornika po podlaniu]]*1.03), $O$2)</f>
        <v>1851309.9943474527</v>
      </c>
      <c r="G60">
        <f>IF(deszcz6[[#This Row],[Dzień]] = 6, MIN(deszcz6[[#This Row],[Stan po pogodzie]]+$P$2, $O$2), deszcz6[[#This Row],[Stan po pogodzie]])</f>
        <v>2351309.9943474527</v>
      </c>
      <c r="H60">
        <f>deszcz6[[#This Row],[Dolanie]]</f>
        <v>2351309.9943474527</v>
      </c>
      <c r="I60">
        <f>WEEKDAY(deszcz6[[#This Row],[data]],2)</f>
        <v>6</v>
      </c>
      <c r="J60" s="2">
        <f>deszcz6[[#This Row],[Dolanie]]-deszcz6[[#This Row],[Stan po pogodzie]]</f>
        <v>500000</v>
      </c>
      <c r="K60" s="2">
        <f>IF(deszcz6[[#This Row],[opady ]] = 0, deszcz6[[#This Row],[Stan zbiornika po podlaniu]]*0.99, deszcz6[[#This Row],[Stan zbiornika po podlaniu]]*1.03)</f>
        <v>1851309.9943474527</v>
      </c>
      <c r="L60" s="2">
        <f>deszcz6[[#This Row],[Kol]]-deszcz6[[#This Row],[Stan po pogodzie]]</f>
        <v>0</v>
      </c>
      <c r="M60" s="2">
        <f>WEEKDAY(deszcz6[[#This Row],[data]],2)</f>
        <v>6</v>
      </c>
    </row>
    <row r="61" spans="1:13" x14ac:dyDescent="0.45">
      <c r="A61" s="1">
        <v>41819</v>
      </c>
      <c r="B61">
        <v>0</v>
      </c>
      <c r="C61">
        <f t="shared" si="0"/>
        <v>2351309.9943474527</v>
      </c>
      <c r="D61">
        <f>IF(deszcz6[[#This Row],[opady ]] = 0, $P$5, 0)</f>
        <v>100000</v>
      </c>
      <c r="E61">
        <f>deszcz6[[#This Row],[Stan zbiornika przed]]-deszcz6[[#This Row],[Podlanie]]</f>
        <v>2251309.9943474527</v>
      </c>
      <c r="F61">
        <f>MIN(IF(deszcz6[[#This Row],[opady ]] = 0, deszcz6[[#This Row],[Stan zbiornika po podlaniu]]*0.99, deszcz6[[#This Row],[Stan zbiornika po podlaniu]]*1.03), $O$2)</f>
        <v>2228796.8944039783</v>
      </c>
      <c r="G61">
        <f>IF(deszcz6[[#This Row],[Dzień]] = 6, MIN(deszcz6[[#This Row],[Stan po pogodzie]]+$P$2, $O$2), deszcz6[[#This Row],[Stan po pogodzie]])</f>
        <v>2228796.8944039783</v>
      </c>
      <c r="H61">
        <f>deszcz6[[#This Row],[Dolanie]]</f>
        <v>2228796.8944039783</v>
      </c>
      <c r="I61">
        <f>WEEKDAY(deszcz6[[#This Row],[data]],2)</f>
        <v>7</v>
      </c>
      <c r="J61" s="2">
        <f>deszcz6[[#This Row],[Dolanie]]-deszcz6[[#This Row],[Stan po pogodzie]]</f>
        <v>0</v>
      </c>
      <c r="K61" s="2">
        <f>IF(deszcz6[[#This Row],[opady ]] = 0, deszcz6[[#This Row],[Stan zbiornika po podlaniu]]*0.99, deszcz6[[#This Row],[Stan zbiornika po podlaniu]]*1.03)</f>
        <v>2228796.8944039783</v>
      </c>
      <c r="L61" s="2">
        <f>deszcz6[[#This Row],[Kol]]-deszcz6[[#This Row],[Stan po pogodzie]]</f>
        <v>0</v>
      </c>
      <c r="M61" s="2">
        <f>WEEKDAY(deszcz6[[#This Row],[data]],2)</f>
        <v>7</v>
      </c>
    </row>
    <row r="62" spans="1:13" x14ac:dyDescent="0.45">
      <c r="A62" s="1">
        <v>41820</v>
      </c>
      <c r="B62">
        <v>1</v>
      </c>
      <c r="C62">
        <f t="shared" si="0"/>
        <v>2228796.8944039783</v>
      </c>
      <c r="D62">
        <f>IF(deszcz6[[#This Row],[opady ]] = 0, $P$5, 0)</f>
        <v>0</v>
      </c>
      <c r="E62">
        <f>deszcz6[[#This Row],[Stan zbiornika przed]]-deszcz6[[#This Row],[Podlanie]]</f>
        <v>2228796.8944039783</v>
      </c>
      <c r="F62">
        <f>MIN(IF(deszcz6[[#This Row],[opady ]] = 0, deszcz6[[#This Row],[Stan zbiornika po podlaniu]]*0.99, deszcz6[[#This Row],[Stan zbiornika po podlaniu]]*1.03), $O$2)</f>
        <v>2295660.8012360977</v>
      </c>
      <c r="G62">
        <f>IF(deszcz6[[#This Row],[Dzień]] = 6, MIN(deszcz6[[#This Row],[Stan po pogodzie]]+$P$2, $O$2), deszcz6[[#This Row],[Stan po pogodzie]])</f>
        <v>2295660.8012360977</v>
      </c>
      <c r="H62">
        <f>deszcz6[[#This Row],[Dolanie]]</f>
        <v>2295660.8012360977</v>
      </c>
      <c r="I62">
        <f>WEEKDAY(deszcz6[[#This Row],[data]],2)</f>
        <v>1</v>
      </c>
      <c r="J62" s="2">
        <f>deszcz6[[#This Row],[Dolanie]]-deszcz6[[#This Row],[Stan po pogodzie]]</f>
        <v>0</v>
      </c>
      <c r="K62" s="2">
        <f>IF(deszcz6[[#This Row],[opady ]] = 0, deszcz6[[#This Row],[Stan zbiornika po podlaniu]]*0.99, deszcz6[[#This Row],[Stan zbiornika po podlaniu]]*1.03)</f>
        <v>2295660.8012360977</v>
      </c>
      <c r="L62" s="2">
        <f>deszcz6[[#This Row],[Kol]]-deszcz6[[#This Row],[Stan po pogodzie]]</f>
        <v>0</v>
      </c>
      <c r="M62" s="2">
        <f>WEEKDAY(deszcz6[[#This Row],[data]],2)</f>
        <v>1</v>
      </c>
    </row>
    <row r="63" spans="1:13" x14ac:dyDescent="0.45">
      <c r="A63" s="1">
        <v>41821</v>
      </c>
      <c r="B63">
        <v>0</v>
      </c>
      <c r="C63">
        <f t="shared" si="0"/>
        <v>2295660.8012360977</v>
      </c>
      <c r="D63">
        <f>IF(deszcz6[[#This Row],[opady ]] = 0, $P$5, 0)</f>
        <v>100000</v>
      </c>
      <c r="E63">
        <f>deszcz6[[#This Row],[Stan zbiornika przed]]-deszcz6[[#This Row],[Podlanie]]</f>
        <v>2195660.8012360977</v>
      </c>
      <c r="F63">
        <f>MIN(IF(deszcz6[[#This Row],[opady ]] = 0, deszcz6[[#This Row],[Stan zbiornika po podlaniu]]*0.99, deszcz6[[#This Row],[Stan zbiornika po podlaniu]]*1.03), $O$2)</f>
        <v>2173704.1932237367</v>
      </c>
      <c r="G63">
        <f>IF(deszcz6[[#This Row],[Dzień]] = 6, MIN(deszcz6[[#This Row],[Stan po pogodzie]]+$P$2, $O$2), deszcz6[[#This Row],[Stan po pogodzie]])</f>
        <v>2173704.1932237367</v>
      </c>
      <c r="H63">
        <f>deszcz6[[#This Row],[Dolanie]]</f>
        <v>2173704.1932237367</v>
      </c>
      <c r="I63">
        <f>WEEKDAY(deszcz6[[#This Row],[data]],2)</f>
        <v>2</v>
      </c>
      <c r="J63" s="2">
        <f>deszcz6[[#This Row],[Dolanie]]-deszcz6[[#This Row],[Stan po pogodzie]]</f>
        <v>0</v>
      </c>
      <c r="K63" s="2">
        <f>IF(deszcz6[[#This Row],[opady ]] = 0, deszcz6[[#This Row],[Stan zbiornika po podlaniu]]*0.99, deszcz6[[#This Row],[Stan zbiornika po podlaniu]]*1.03)</f>
        <v>2173704.1932237367</v>
      </c>
      <c r="L63" s="2">
        <f>deszcz6[[#This Row],[Kol]]-deszcz6[[#This Row],[Stan po pogodzie]]</f>
        <v>0</v>
      </c>
      <c r="M63" s="2">
        <f>WEEKDAY(deszcz6[[#This Row],[data]],2)</f>
        <v>2</v>
      </c>
    </row>
    <row r="64" spans="1:13" x14ac:dyDescent="0.45">
      <c r="A64" s="1">
        <v>41822</v>
      </c>
      <c r="B64">
        <v>0</v>
      </c>
      <c r="C64">
        <f t="shared" si="0"/>
        <v>2173704.1932237367</v>
      </c>
      <c r="D64">
        <f>IF(deszcz6[[#This Row],[opady ]] = 0, $P$5, 0)</f>
        <v>100000</v>
      </c>
      <c r="E64">
        <f>deszcz6[[#This Row],[Stan zbiornika przed]]-deszcz6[[#This Row],[Podlanie]]</f>
        <v>2073704.1932237367</v>
      </c>
      <c r="F64">
        <f>MIN(IF(deszcz6[[#This Row],[opady ]] = 0, deszcz6[[#This Row],[Stan zbiornika po podlaniu]]*0.99, deszcz6[[#This Row],[Stan zbiornika po podlaniu]]*1.03), $O$2)</f>
        <v>2052967.1512914994</v>
      </c>
      <c r="G64">
        <f>IF(deszcz6[[#This Row],[Dzień]] = 6, MIN(deszcz6[[#This Row],[Stan po pogodzie]]+$P$2, $O$2), deszcz6[[#This Row],[Stan po pogodzie]])</f>
        <v>2052967.1512914994</v>
      </c>
      <c r="H64">
        <f>deszcz6[[#This Row],[Dolanie]]</f>
        <v>2052967.1512914994</v>
      </c>
      <c r="I64">
        <f>WEEKDAY(deszcz6[[#This Row],[data]],2)</f>
        <v>3</v>
      </c>
      <c r="J64" s="2">
        <f>deszcz6[[#This Row],[Dolanie]]-deszcz6[[#This Row],[Stan po pogodzie]]</f>
        <v>0</v>
      </c>
      <c r="K64" s="2">
        <f>IF(deszcz6[[#This Row],[opady ]] = 0, deszcz6[[#This Row],[Stan zbiornika po podlaniu]]*0.99, deszcz6[[#This Row],[Stan zbiornika po podlaniu]]*1.03)</f>
        <v>2052967.1512914994</v>
      </c>
      <c r="L64" s="2">
        <f>deszcz6[[#This Row],[Kol]]-deszcz6[[#This Row],[Stan po pogodzie]]</f>
        <v>0</v>
      </c>
      <c r="M64" s="2">
        <f>WEEKDAY(deszcz6[[#This Row],[data]],2)</f>
        <v>3</v>
      </c>
    </row>
    <row r="65" spans="1:13" x14ac:dyDescent="0.45">
      <c r="A65" s="1">
        <v>41823</v>
      </c>
      <c r="B65">
        <v>0</v>
      </c>
      <c r="C65">
        <f t="shared" si="0"/>
        <v>2052967.1512914994</v>
      </c>
      <c r="D65">
        <f>IF(deszcz6[[#This Row],[opady ]] = 0, $P$5, 0)</f>
        <v>100000</v>
      </c>
      <c r="E65">
        <f>deszcz6[[#This Row],[Stan zbiornika przed]]-deszcz6[[#This Row],[Podlanie]]</f>
        <v>1952967.1512914994</v>
      </c>
      <c r="F65">
        <f>MIN(IF(deszcz6[[#This Row],[opady ]] = 0, deszcz6[[#This Row],[Stan zbiornika po podlaniu]]*0.99, deszcz6[[#This Row],[Stan zbiornika po podlaniu]]*1.03), $O$2)</f>
        <v>1933437.4797785843</v>
      </c>
      <c r="G65">
        <f>IF(deszcz6[[#This Row],[Dzień]] = 6, MIN(deszcz6[[#This Row],[Stan po pogodzie]]+$P$2, $O$2), deszcz6[[#This Row],[Stan po pogodzie]])</f>
        <v>1933437.4797785843</v>
      </c>
      <c r="H65">
        <f>deszcz6[[#This Row],[Dolanie]]</f>
        <v>1933437.4797785843</v>
      </c>
      <c r="I65">
        <f>WEEKDAY(deszcz6[[#This Row],[data]],2)</f>
        <v>4</v>
      </c>
      <c r="J65" s="2">
        <f>deszcz6[[#This Row],[Dolanie]]-deszcz6[[#This Row],[Stan po pogodzie]]</f>
        <v>0</v>
      </c>
      <c r="K65" s="2">
        <f>IF(deszcz6[[#This Row],[opady ]] = 0, deszcz6[[#This Row],[Stan zbiornika po podlaniu]]*0.99, deszcz6[[#This Row],[Stan zbiornika po podlaniu]]*1.03)</f>
        <v>1933437.4797785843</v>
      </c>
      <c r="L65" s="2">
        <f>deszcz6[[#This Row],[Kol]]-deszcz6[[#This Row],[Stan po pogodzie]]</f>
        <v>0</v>
      </c>
      <c r="M65" s="2">
        <f>WEEKDAY(deszcz6[[#This Row],[data]],2)</f>
        <v>4</v>
      </c>
    </row>
    <row r="66" spans="1:13" x14ac:dyDescent="0.45">
      <c r="A66" s="1">
        <v>41824</v>
      </c>
      <c r="B66">
        <v>0</v>
      </c>
      <c r="C66">
        <f t="shared" si="0"/>
        <v>1933437.4797785843</v>
      </c>
      <c r="D66">
        <f>IF(deszcz6[[#This Row],[opady ]] = 0, $P$5, 0)</f>
        <v>100000</v>
      </c>
      <c r="E66">
        <f>deszcz6[[#This Row],[Stan zbiornika przed]]-deszcz6[[#This Row],[Podlanie]]</f>
        <v>1833437.4797785843</v>
      </c>
      <c r="F66">
        <f>MIN(IF(deszcz6[[#This Row],[opady ]] = 0, deszcz6[[#This Row],[Stan zbiornika po podlaniu]]*0.99, deszcz6[[#This Row],[Stan zbiornika po podlaniu]]*1.03), $O$2)</f>
        <v>1815103.1049807984</v>
      </c>
      <c r="G66">
        <f>IF(deszcz6[[#This Row],[Dzień]] = 6, MIN(deszcz6[[#This Row],[Stan po pogodzie]]+$P$2, $O$2), deszcz6[[#This Row],[Stan po pogodzie]])</f>
        <v>1815103.1049807984</v>
      </c>
      <c r="H66">
        <f>deszcz6[[#This Row],[Dolanie]]</f>
        <v>1815103.1049807984</v>
      </c>
      <c r="I66">
        <f>WEEKDAY(deszcz6[[#This Row],[data]],2)</f>
        <v>5</v>
      </c>
      <c r="J66" s="2">
        <f>deszcz6[[#This Row],[Dolanie]]-deszcz6[[#This Row],[Stan po pogodzie]]</f>
        <v>0</v>
      </c>
      <c r="K66" s="2">
        <f>IF(deszcz6[[#This Row],[opady ]] = 0, deszcz6[[#This Row],[Stan zbiornika po podlaniu]]*0.99, deszcz6[[#This Row],[Stan zbiornika po podlaniu]]*1.03)</f>
        <v>1815103.1049807984</v>
      </c>
      <c r="L66" s="2">
        <f>deszcz6[[#This Row],[Kol]]-deszcz6[[#This Row],[Stan po pogodzie]]</f>
        <v>0</v>
      </c>
      <c r="M66" s="2">
        <f>WEEKDAY(deszcz6[[#This Row],[data]],2)</f>
        <v>5</v>
      </c>
    </row>
    <row r="67" spans="1:13" x14ac:dyDescent="0.45">
      <c r="A67" s="1">
        <v>41825</v>
      </c>
      <c r="B67">
        <v>0</v>
      </c>
      <c r="C67">
        <f t="shared" ref="C67:C130" si="1">H66</f>
        <v>1815103.1049807984</v>
      </c>
      <c r="D67">
        <f>IF(deszcz6[[#This Row],[opady ]] = 0, $P$5, 0)</f>
        <v>100000</v>
      </c>
      <c r="E67">
        <f>deszcz6[[#This Row],[Stan zbiornika przed]]-deszcz6[[#This Row],[Podlanie]]</f>
        <v>1715103.1049807984</v>
      </c>
      <c r="F67">
        <f>MIN(IF(deszcz6[[#This Row],[opady ]] = 0, deszcz6[[#This Row],[Stan zbiornika po podlaniu]]*0.99, deszcz6[[#This Row],[Stan zbiornika po podlaniu]]*1.03), $O$2)</f>
        <v>1697952.0739309904</v>
      </c>
      <c r="G67">
        <f>IF(deszcz6[[#This Row],[Dzień]] = 6, MIN(deszcz6[[#This Row],[Stan po pogodzie]]+$P$2, $O$2), deszcz6[[#This Row],[Stan po pogodzie]])</f>
        <v>2197952.0739309904</v>
      </c>
      <c r="H67">
        <f>deszcz6[[#This Row],[Dolanie]]</f>
        <v>2197952.0739309904</v>
      </c>
      <c r="I67">
        <f>WEEKDAY(deszcz6[[#This Row],[data]],2)</f>
        <v>6</v>
      </c>
      <c r="J67" s="2">
        <f>deszcz6[[#This Row],[Dolanie]]-deszcz6[[#This Row],[Stan po pogodzie]]</f>
        <v>500000</v>
      </c>
      <c r="K67" s="2">
        <f>IF(deszcz6[[#This Row],[opady ]] = 0, deszcz6[[#This Row],[Stan zbiornika po podlaniu]]*0.99, deszcz6[[#This Row],[Stan zbiornika po podlaniu]]*1.03)</f>
        <v>1697952.0739309904</v>
      </c>
      <c r="L67" s="2">
        <f>deszcz6[[#This Row],[Kol]]-deszcz6[[#This Row],[Stan po pogodzie]]</f>
        <v>0</v>
      </c>
      <c r="M67" s="2">
        <f>WEEKDAY(deszcz6[[#This Row],[data]],2)</f>
        <v>6</v>
      </c>
    </row>
    <row r="68" spans="1:13" x14ac:dyDescent="0.45">
      <c r="A68" s="1">
        <v>41826</v>
      </c>
      <c r="B68">
        <v>0</v>
      </c>
      <c r="C68">
        <f t="shared" si="1"/>
        <v>2197952.0739309904</v>
      </c>
      <c r="D68">
        <f>IF(deszcz6[[#This Row],[opady ]] = 0, $P$5, 0)</f>
        <v>100000</v>
      </c>
      <c r="E68">
        <f>deszcz6[[#This Row],[Stan zbiornika przed]]-deszcz6[[#This Row],[Podlanie]]</f>
        <v>2097952.0739309904</v>
      </c>
      <c r="F68">
        <f>MIN(IF(deszcz6[[#This Row],[opady ]] = 0, deszcz6[[#This Row],[Stan zbiornika po podlaniu]]*0.99, deszcz6[[#This Row],[Stan zbiornika po podlaniu]]*1.03), $O$2)</f>
        <v>2076972.5531916805</v>
      </c>
      <c r="G68">
        <f>IF(deszcz6[[#This Row],[Dzień]] = 6, MIN(deszcz6[[#This Row],[Stan po pogodzie]]+$P$2, $O$2), deszcz6[[#This Row],[Stan po pogodzie]])</f>
        <v>2076972.5531916805</v>
      </c>
      <c r="H68">
        <f>deszcz6[[#This Row],[Dolanie]]</f>
        <v>2076972.5531916805</v>
      </c>
      <c r="I68">
        <f>WEEKDAY(deszcz6[[#This Row],[data]],2)</f>
        <v>7</v>
      </c>
      <c r="J68" s="2">
        <f>deszcz6[[#This Row],[Dolanie]]-deszcz6[[#This Row],[Stan po pogodzie]]</f>
        <v>0</v>
      </c>
      <c r="K68" s="2">
        <f>IF(deszcz6[[#This Row],[opady ]] = 0, deszcz6[[#This Row],[Stan zbiornika po podlaniu]]*0.99, deszcz6[[#This Row],[Stan zbiornika po podlaniu]]*1.03)</f>
        <v>2076972.5531916805</v>
      </c>
      <c r="L68" s="2">
        <f>deszcz6[[#This Row],[Kol]]-deszcz6[[#This Row],[Stan po pogodzie]]</f>
        <v>0</v>
      </c>
      <c r="M68" s="2">
        <f>WEEKDAY(deszcz6[[#This Row],[data]],2)</f>
        <v>7</v>
      </c>
    </row>
    <row r="69" spans="1:13" x14ac:dyDescent="0.45">
      <c r="A69" s="1">
        <v>41827</v>
      </c>
      <c r="B69">
        <v>0</v>
      </c>
      <c r="C69">
        <f t="shared" si="1"/>
        <v>2076972.5531916805</v>
      </c>
      <c r="D69">
        <f>IF(deszcz6[[#This Row],[opady ]] = 0, $P$5, 0)</f>
        <v>100000</v>
      </c>
      <c r="E69">
        <f>deszcz6[[#This Row],[Stan zbiornika przed]]-deszcz6[[#This Row],[Podlanie]]</f>
        <v>1976972.5531916805</v>
      </c>
      <c r="F69">
        <f>MIN(IF(deszcz6[[#This Row],[opady ]] = 0, deszcz6[[#This Row],[Stan zbiornika po podlaniu]]*0.99, deszcz6[[#This Row],[Stan zbiornika po podlaniu]]*1.03), $O$2)</f>
        <v>1957202.8276597636</v>
      </c>
      <c r="G69">
        <f>IF(deszcz6[[#This Row],[Dzień]] = 6, MIN(deszcz6[[#This Row],[Stan po pogodzie]]+$P$2, $O$2), deszcz6[[#This Row],[Stan po pogodzie]])</f>
        <v>1957202.8276597636</v>
      </c>
      <c r="H69">
        <f>deszcz6[[#This Row],[Dolanie]]</f>
        <v>1957202.8276597636</v>
      </c>
      <c r="I69">
        <f>WEEKDAY(deszcz6[[#This Row],[data]],2)</f>
        <v>1</v>
      </c>
      <c r="J69" s="2">
        <f>deszcz6[[#This Row],[Dolanie]]-deszcz6[[#This Row],[Stan po pogodzie]]</f>
        <v>0</v>
      </c>
      <c r="K69" s="2">
        <f>IF(deszcz6[[#This Row],[opady ]] = 0, deszcz6[[#This Row],[Stan zbiornika po podlaniu]]*0.99, deszcz6[[#This Row],[Stan zbiornika po podlaniu]]*1.03)</f>
        <v>1957202.8276597636</v>
      </c>
      <c r="L69" s="2">
        <f>deszcz6[[#This Row],[Kol]]-deszcz6[[#This Row],[Stan po pogodzie]]</f>
        <v>0</v>
      </c>
      <c r="M69" s="2">
        <f>WEEKDAY(deszcz6[[#This Row],[data]],2)</f>
        <v>1</v>
      </c>
    </row>
    <row r="70" spans="1:13" x14ac:dyDescent="0.45">
      <c r="A70" s="1">
        <v>41828</v>
      </c>
      <c r="B70">
        <v>1</v>
      </c>
      <c r="C70">
        <f t="shared" si="1"/>
        <v>1957202.8276597636</v>
      </c>
      <c r="D70">
        <f>IF(deszcz6[[#This Row],[opady ]] = 0, $P$5, 0)</f>
        <v>0</v>
      </c>
      <c r="E70">
        <f>deszcz6[[#This Row],[Stan zbiornika przed]]-deszcz6[[#This Row],[Podlanie]]</f>
        <v>1957202.8276597636</v>
      </c>
      <c r="F70">
        <f>MIN(IF(deszcz6[[#This Row],[opady ]] = 0, deszcz6[[#This Row],[Stan zbiornika po podlaniu]]*0.99, deszcz6[[#This Row],[Stan zbiornika po podlaniu]]*1.03), $O$2)</f>
        <v>2015918.9124895565</v>
      </c>
      <c r="G70">
        <f>IF(deszcz6[[#This Row],[Dzień]] = 6, MIN(deszcz6[[#This Row],[Stan po pogodzie]]+$P$2, $O$2), deszcz6[[#This Row],[Stan po pogodzie]])</f>
        <v>2015918.9124895565</v>
      </c>
      <c r="H70">
        <f>deszcz6[[#This Row],[Dolanie]]</f>
        <v>2015918.9124895565</v>
      </c>
      <c r="I70">
        <f>WEEKDAY(deszcz6[[#This Row],[data]],2)</f>
        <v>2</v>
      </c>
      <c r="J70" s="2">
        <f>deszcz6[[#This Row],[Dolanie]]-deszcz6[[#This Row],[Stan po pogodzie]]</f>
        <v>0</v>
      </c>
      <c r="K70" s="2">
        <f>IF(deszcz6[[#This Row],[opady ]] = 0, deszcz6[[#This Row],[Stan zbiornika po podlaniu]]*0.99, deszcz6[[#This Row],[Stan zbiornika po podlaniu]]*1.03)</f>
        <v>2015918.9124895565</v>
      </c>
      <c r="L70" s="2">
        <f>deszcz6[[#This Row],[Kol]]-deszcz6[[#This Row],[Stan po pogodzie]]</f>
        <v>0</v>
      </c>
      <c r="M70" s="2">
        <f>WEEKDAY(deszcz6[[#This Row],[data]],2)</f>
        <v>2</v>
      </c>
    </row>
    <row r="71" spans="1:13" x14ac:dyDescent="0.45">
      <c r="A71" s="1">
        <v>41829</v>
      </c>
      <c r="B71">
        <v>1</v>
      </c>
      <c r="C71">
        <f t="shared" si="1"/>
        <v>2015918.9124895565</v>
      </c>
      <c r="D71">
        <f>IF(deszcz6[[#This Row],[opady ]] = 0, $P$5, 0)</f>
        <v>0</v>
      </c>
      <c r="E71">
        <f>deszcz6[[#This Row],[Stan zbiornika przed]]-deszcz6[[#This Row],[Podlanie]]</f>
        <v>2015918.9124895565</v>
      </c>
      <c r="F71">
        <f>MIN(IF(deszcz6[[#This Row],[opady ]] = 0, deszcz6[[#This Row],[Stan zbiornika po podlaniu]]*0.99, deszcz6[[#This Row],[Stan zbiornika po podlaniu]]*1.03), $O$2)</f>
        <v>2076396.4798642432</v>
      </c>
      <c r="G71">
        <f>IF(deszcz6[[#This Row],[Dzień]] = 6, MIN(deszcz6[[#This Row],[Stan po pogodzie]]+$P$2, $O$2), deszcz6[[#This Row],[Stan po pogodzie]])</f>
        <v>2076396.4798642432</v>
      </c>
      <c r="H71">
        <f>deszcz6[[#This Row],[Dolanie]]</f>
        <v>2076396.4798642432</v>
      </c>
      <c r="I71">
        <f>WEEKDAY(deszcz6[[#This Row],[data]],2)</f>
        <v>3</v>
      </c>
      <c r="J71" s="2">
        <f>deszcz6[[#This Row],[Dolanie]]-deszcz6[[#This Row],[Stan po pogodzie]]</f>
        <v>0</v>
      </c>
      <c r="K71" s="2">
        <f>IF(deszcz6[[#This Row],[opady ]] = 0, deszcz6[[#This Row],[Stan zbiornika po podlaniu]]*0.99, deszcz6[[#This Row],[Stan zbiornika po podlaniu]]*1.03)</f>
        <v>2076396.4798642432</v>
      </c>
      <c r="L71" s="2">
        <f>deszcz6[[#This Row],[Kol]]-deszcz6[[#This Row],[Stan po pogodzie]]</f>
        <v>0</v>
      </c>
      <c r="M71" s="2">
        <f>WEEKDAY(deszcz6[[#This Row],[data]],2)</f>
        <v>3</v>
      </c>
    </row>
    <row r="72" spans="1:13" x14ac:dyDescent="0.45">
      <c r="A72" s="1">
        <v>41830</v>
      </c>
      <c r="B72">
        <v>1</v>
      </c>
      <c r="C72">
        <f t="shared" si="1"/>
        <v>2076396.4798642432</v>
      </c>
      <c r="D72">
        <f>IF(deszcz6[[#This Row],[opady ]] = 0, $P$5, 0)</f>
        <v>0</v>
      </c>
      <c r="E72">
        <f>deszcz6[[#This Row],[Stan zbiornika przed]]-deszcz6[[#This Row],[Podlanie]]</f>
        <v>2076396.4798642432</v>
      </c>
      <c r="F72">
        <f>MIN(IF(deszcz6[[#This Row],[opady ]] = 0, deszcz6[[#This Row],[Stan zbiornika po podlaniu]]*0.99, deszcz6[[#This Row],[Stan zbiornika po podlaniu]]*1.03), $O$2)</f>
        <v>2138688.3742601704</v>
      </c>
      <c r="G72">
        <f>IF(deszcz6[[#This Row],[Dzień]] = 6, MIN(deszcz6[[#This Row],[Stan po pogodzie]]+$P$2, $O$2), deszcz6[[#This Row],[Stan po pogodzie]])</f>
        <v>2138688.3742601704</v>
      </c>
      <c r="H72">
        <f>deszcz6[[#This Row],[Dolanie]]</f>
        <v>2138688.3742601704</v>
      </c>
      <c r="I72">
        <f>WEEKDAY(deszcz6[[#This Row],[data]],2)</f>
        <v>4</v>
      </c>
      <c r="J72" s="2">
        <f>deszcz6[[#This Row],[Dolanie]]-deszcz6[[#This Row],[Stan po pogodzie]]</f>
        <v>0</v>
      </c>
      <c r="K72" s="2">
        <f>IF(deszcz6[[#This Row],[opady ]] = 0, deszcz6[[#This Row],[Stan zbiornika po podlaniu]]*0.99, deszcz6[[#This Row],[Stan zbiornika po podlaniu]]*1.03)</f>
        <v>2138688.3742601704</v>
      </c>
      <c r="L72" s="2">
        <f>deszcz6[[#This Row],[Kol]]-deszcz6[[#This Row],[Stan po pogodzie]]</f>
        <v>0</v>
      </c>
      <c r="M72" s="2">
        <f>WEEKDAY(deszcz6[[#This Row],[data]],2)</f>
        <v>4</v>
      </c>
    </row>
    <row r="73" spans="1:13" x14ac:dyDescent="0.45">
      <c r="A73" s="1">
        <v>41831</v>
      </c>
      <c r="B73">
        <v>1</v>
      </c>
      <c r="C73">
        <f t="shared" si="1"/>
        <v>2138688.3742601704</v>
      </c>
      <c r="D73">
        <f>IF(deszcz6[[#This Row],[opady ]] = 0, $P$5, 0)</f>
        <v>0</v>
      </c>
      <c r="E73">
        <f>deszcz6[[#This Row],[Stan zbiornika przed]]-deszcz6[[#This Row],[Podlanie]]</f>
        <v>2138688.3742601704</v>
      </c>
      <c r="F73">
        <f>MIN(IF(deszcz6[[#This Row],[opady ]] = 0, deszcz6[[#This Row],[Stan zbiornika po podlaniu]]*0.99, deszcz6[[#This Row],[Stan zbiornika po podlaniu]]*1.03), $O$2)</f>
        <v>2202849.0254879757</v>
      </c>
      <c r="G73">
        <f>IF(deszcz6[[#This Row],[Dzień]] = 6, MIN(deszcz6[[#This Row],[Stan po pogodzie]]+$P$2, $O$2), deszcz6[[#This Row],[Stan po pogodzie]])</f>
        <v>2202849.0254879757</v>
      </c>
      <c r="H73">
        <f>deszcz6[[#This Row],[Dolanie]]</f>
        <v>2202849.0254879757</v>
      </c>
      <c r="I73">
        <f>WEEKDAY(deszcz6[[#This Row],[data]],2)</f>
        <v>5</v>
      </c>
      <c r="J73" s="2">
        <f>deszcz6[[#This Row],[Dolanie]]-deszcz6[[#This Row],[Stan po pogodzie]]</f>
        <v>0</v>
      </c>
      <c r="K73" s="2">
        <f>IF(deszcz6[[#This Row],[opady ]] = 0, deszcz6[[#This Row],[Stan zbiornika po podlaniu]]*0.99, deszcz6[[#This Row],[Stan zbiornika po podlaniu]]*1.03)</f>
        <v>2202849.0254879757</v>
      </c>
      <c r="L73" s="2">
        <f>deszcz6[[#This Row],[Kol]]-deszcz6[[#This Row],[Stan po pogodzie]]</f>
        <v>0</v>
      </c>
      <c r="M73" s="2">
        <f>WEEKDAY(deszcz6[[#This Row],[data]],2)</f>
        <v>5</v>
      </c>
    </row>
    <row r="74" spans="1:13" x14ac:dyDescent="0.45">
      <c r="A74" s="1">
        <v>41832</v>
      </c>
      <c r="B74">
        <v>1</v>
      </c>
      <c r="C74">
        <f t="shared" si="1"/>
        <v>2202849.0254879757</v>
      </c>
      <c r="D74">
        <f>IF(deszcz6[[#This Row],[opady ]] = 0, $P$5, 0)</f>
        <v>0</v>
      </c>
      <c r="E74">
        <f>deszcz6[[#This Row],[Stan zbiornika przed]]-deszcz6[[#This Row],[Podlanie]]</f>
        <v>2202849.0254879757</v>
      </c>
      <c r="F74">
        <f>MIN(IF(deszcz6[[#This Row],[opady ]] = 0, deszcz6[[#This Row],[Stan zbiornika po podlaniu]]*0.99, deszcz6[[#This Row],[Stan zbiornika po podlaniu]]*1.03), $O$2)</f>
        <v>2268934.496252615</v>
      </c>
      <c r="G74">
        <f>IF(deszcz6[[#This Row],[Dzień]] = 6, MIN(deszcz6[[#This Row],[Stan po pogodzie]]+$P$2, $O$2), deszcz6[[#This Row],[Stan po pogodzie]])</f>
        <v>2500000</v>
      </c>
      <c r="H74">
        <f>deszcz6[[#This Row],[Dolanie]]</f>
        <v>2500000</v>
      </c>
      <c r="I74">
        <f>WEEKDAY(deszcz6[[#This Row],[data]],2)</f>
        <v>6</v>
      </c>
      <c r="J74" s="2">
        <f>deszcz6[[#This Row],[Dolanie]]-deszcz6[[#This Row],[Stan po pogodzie]]</f>
        <v>231065.503747385</v>
      </c>
      <c r="K74" s="2">
        <f>IF(deszcz6[[#This Row],[opady ]] = 0, deszcz6[[#This Row],[Stan zbiornika po podlaniu]]*0.99, deszcz6[[#This Row],[Stan zbiornika po podlaniu]]*1.03)</f>
        <v>2268934.496252615</v>
      </c>
      <c r="L74" s="2">
        <f>deszcz6[[#This Row],[Kol]]-deszcz6[[#This Row],[Stan po pogodzie]]</f>
        <v>0</v>
      </c>
      <c r="M74" s="2">
        <f>WEEKDAY(deszcz6[[#This Row],[data]],2)</f>
        <v>6</v>
      </c>
    </row>
    <row r="75" spans="1:13" x14ac:dyDescent="0.45">
      <c r="A75" s="1">
        <v>41833</v>
      </c>
      <c r="B75">
        <v>0</v>
      </c>
      <c r="C75">
        <f t="shared" si="1"/>
        <v>2500000</v>
      </c>
      <c r="D75">
        <f>IF(deszcz6[[#This Row],[opady ]] = 0, $P$5, 0)</f>
        <v>100000</v>
      </c>
      <c r="E75">
        <f>deszcz6[[#This Row],[Stan zbiornika przed]]-deszcz6[[#This Row],[Podlanie]]</f>
        <v>2400000</v>
      </c>
      <c r="F75">
        <f>MIN(IF(deszcz6[[#This Row],[opady ]] = 0, deszcz6[[#This Row],[Stan zbiornika po podlaniu]]*0.99, deszcz6[[#This Row],[Stan zbiornika po podlaniu]]*1.03), $O$2)</f>
        <v>2376000</v>
      </c>
      <c r="G75">
        <f>IF(deszcz6[[#This Row],[Dzień]] = 6, MIN(deszcz6[[#This Row],[Stan po pogodzie]]+$P$2, $O$2), deszcz6[[#This Row],[Stan po pogodzie]])</f>
        <v>2376000</v>
      </c>
      <c r="H75">
        <f>deszcz6[[#This Row],[Dolanie]]</f>
        <v>2376000</v>
      </c>
      <c r="I75">
        <f>WEEKDAY(deszcz6[[#This Row],[data]],2)</f>
        <v>7</v>
      </c>
      <c r="J75" s="2">
        <f>deszcz6[[#This Row],[Dolanie]]-deszcz6[[#This Row],[Stan po pogodzie]]</f>
        <v>0</v>
      </c>
      <c r="K75" s="2">
        <f>IF(deszcz6[[#This Row],[opady ]] = 0, deszcz6[[#This Row],[Stan zbiornika po podlaniu]]*0.99, deszcz6[[#This Row],[Stan zbiornika po podlaniu]]*1.03)</f>
        <v>2376000</v>
      </c>
      <c r="L75" s="2">
        <f>deszcz6[[#This Row],[Kol]]-deszcz6[[#This Row],[Stan po pogodzie]]</f>
        <v>0</v>
      </c>
      <c r="M75" s="2">
        <f>WEEKDAY(deszcz6[[#This Row],[data]],2)</f>
        <v>7</v>
      </c>
    </row>
    <row r="76" spans="1:13" x14ac:dyDescent="0.45">
      <c r="A76" s="1">
        <v>41834</v>
      </c>
      <c r="B76">
        <v>0</v>
      </c>
      <c r="C76">
        <f t="shared" si="1"/>
        <v>2376000</v>
      </c>
      <c r="D76">
        <f>IF(deszcz6[[#This Row],[opady ]] = 0, $P$5, 0)</f>
        <v>100000</v>
      </c>
      <c r="E76">
        <f>deszcz6[[#This Row],[Stan zbiornika przed]]-deszcz6[[#This Row],[Podlanie]]</f>
        <v>2276000</v>
      </c>
      <c r="F76">
        <f>MIN(IF(deszcz6[[#This Row],[opady ]] = 0, deszcz6[[#This Row],[Stan zbiornika po podlaniu]]*0.99, deszcz6[[#This Row],[Stan zbiornika po podlaniu]]*1.03), $O$2)</f>
        <v>2253240</v>
      </c>
      <c r="G76">
        <f>IF(deszcz6[[#This Row],[Dzień]] = 6, MIN(deszcz6[[#This Row],[Stan po pogodzie]]+$P$2, $O$2), deszcz6[[#This Row],[Stan po pogodzie]])</f>
        <v>2253240</v>
      </c>
      <c r="H76">
        <f>deszcz6[[#This Row],[Dolanie]]</f>
        <v>2253240</v>
      </c>
      <c r="I76">
        <f>WEEKDAY(deszcz6[[#This Row],[data]],2)</f>
        <v>1</v>
      </c>
      <c r="J76" s="2">
        <f>deszcz6[[#This Row],[Dolanie]]-deszcz6[[#This Row],[Stan po pogodzie]]</f>
        <v>0</v>
      </c>
      <c r="K76" s="2">
        <f>IF(deszcz6[[#This Row],[opady ]] = 0, deszcz6[[#This Row],[Stan zbiornika po podlaniu]]*0.99, deszcz6[[#This Row],[Stan zbiornika po podlaniu]]*1.03)</f>
        <v>2253240</v>
      </c>
      <c r="L76" s="2">
        <f>deszcz6[[#This Row],[Kol]]-deszcz6[[#This Row],[Stan po pogodzie]]</f>
        <v>0</v>
      </c>
      <c r="M76" s="2">
        <f>WEEKDAY(deszcz6[[#This Row],[data]],2)</f>
        <v>1</v>
      </c>
    </row>
    <row r="77" spans="1:13" x14ac:dyDescent="0.45">
      <c r="A77" s="1">
        <v>41835</v>
      </c>
      <c r="B77">
        <v>0</v>
      </c>
      <c r="C77">
        <f t="shared" si="1"/>
        <v>2253240</v>
      </c>
      <c r="D77">
        <f>IF(deszcz6[[#This Row],[opady ]] = 0, $P$5, 0)</f>
        <v>100000</v>
      </c>
      <c r="E77">
        <f>deszcz6[[#This Row],[Stan zbiornika przed]]-deszcz6[[#This Row],[Podlanie]]</f>
        <v>2153240</v>
      </c>
      <c r="F77">
        <f>MIN(IF(deszcz6[[#This Row],[opady ]] = 0, deszcz6[[#This Row],[Stan zbiornika po podlaniu]]*0.99, deszcz6[[#This Row],[Stan zbiornika po podlaniu]]*1.03), $O$2)</f>
        <v>2131707.6</v>
      </c>
      <c r="G77">
        <f>IF(deszcz6[[#This Row],[Dzień]] = 6, MIN(deszcz6[[#This Row],[Stan po pogodzie]]+$P$2, $O$2), deszcz6[[#This Row],[Stan po pogodzie]])</f>
        <v>2131707.6</v>
      </c>
      <c r="H77">
        <f>deszcz6[[#This Row],[Dolanie]]</f>
        <v>2131707.6</v>
      </c>
      <c r="I77">
        <f>WEEKDAY(deszcz6[[#This Row],[data]],2)</f>
        <v>2</v>
      </c>
      <c r="J77" s="2">
        <f>deszcz6[[#This Row],[Dolanie]]-deszcz6[[#This Row],[Stan po pogodzie]]</f>
        <v>0</v>
      </c>
      <c r="K77" s="2">
        <f>IF(deszcz6[[#This Row],[opady ]] = 0, deszcz6[[#This Row],[Stan zbiornika po podlaniu]]*0.99, deszcz6[[#This Row],[Stan zbiornika po podlaniu]]*1.03)</f>
        <v>2131707.6</v>
      </c>
      <c r="L77" s="2">
        <f>deszcz6[[#This Row],[Kol]]-deszcz6[[#This Row],[Stan po pogodzie]]</f>
        <v>0</v>
      </c>
      <c r="M77" s="2">
        <f>WEEKDAY(deszcz6[[#This Row],[data]],2)</f>
        <v>2</v>
      </c>
    </row>
    <row r="78" spans="1:13" x14ac:dyDescent="0.45">
      <c r="A78" s="1">
        <v>41836</v>
      </c>
      <c r="B78">
        <v>1</v>
      </c>
      <c r="C78">
        <f t="shared" si="1"/>
        <v>2131707.6</v>
      </c>
      <c r="D78">
        <f>IF(deszcz6[[#This Row],[opady ]] = 0, $P$5, 0)</f>
        <v>0</v>
      </c>
      <c r="E78">
        <f>deszcz6[[#This Row],[Stan zbiornika przed]]-deszcz6[[#This Row],[Podlanie]]</f>
        <v>2131707.6</v>
      </c>
      <c r="F78">
        <f>MIN(IF(deszcz6[[#This Row],[opady ]] = 0, deszcz6[[#This Row],[Stan zbiornika po podlaniu]]*0.99, deszcz6[[#This Row],[Stan zbiornika po podlaniu]]*1.03), $O$2)</f>
        <v>2195658.8280000002</v>
      </c>
      <c r="G78">
        <f>IF(deszcz6[[#This Row],[Dzień]] = 6, MIN(deszcz6[[#This Row],[Stan po pogodzie]]+$P$2, $O$2), deszcz6[[#This Row],[Stan po pogodzie]])</f>
        <v>2195658.8280000002</v>
      </c>
      <c r="H78">
        <f>deszcz6[[#This Row],[Dolanie]]</f>
        <v>2195658.8280000002</v>
      </c>
      <c r="I78">
        <f>WEEKDAY(deszcz6[[#This Row],[data]],2)</f>
        <v>3</v>
      </c>
      <c r="J78" s="2">
        <f>deszcz6[[#This Row],[Dolanie]]-deszcz6[[#This Row],[Stan po pogodzie]]</f>
        <v>0</v>
      </c>
      <c r="K78" s="2">
        <f>IF(deszcz6[[#This Row],[opady ]] = 0, deszcz6[[#This Row],[Stan zbiornika po podlaniu]]*0.99, deszcz6[[#This Row],[Stan zbiornika po podlaniu]]*1.03)</f>
        <v>2195658.8280000002</v>
      </c>
      <c r="L78" s="2">
        <f>deszcz6[[#This Row],[Kol]]-deszcz6[[#This Row],[Stan po pogodzie]]</f>
        <v>0</v>
      </c>
      <c r="M78" s="2">
        <f>WEEKDAY(deszcz6[[#This Row],[data]],2)</f>
        <v>3</v>
      </c>
    </row>
    <row r="79" spans="1:13" x14ac:dyDescent="0.45">
      <c r="A79" s="1">
        <v>41837</v>
      </c>
      <c r="B79">
        <v>1</v>
      </c>
      <c r="C79">
        <f t="shared" si="1"/>
        <v>2195658.8280000002</v>
      </c>
      <c r="D79">
        <f>IF(deszcz6[[#This Row],[opady ]] = 0, $P$5, 0)</f>
        <v>0</v>
      </c>
      <c r="E79">
        <f>deszcz6[[#This Row],[Stan zbiornika przed]]-deszcz6[[#This Row],[Podlanie]]</f>
        <v>2195658.8280000002</v>
      </c>
      <c r="F79">
        <f>MIN(IF(deszcz6[[#This Row],[opady ]] = 0, deszcz6[[#This Row],[Stan zbiornika po podlaniu]]*0.99, deszcz6[[#This Row],[Stan zbiornika po podlaniu]]*1.03), $O$2)</f>
        <v>2261528.5928400001</v>
      </c>
      <c r="G79">
        <f>IF(deszcz6[[#This Row],[Dzień]] = 6, MIN(deszcz6[[#This Row],[Stan po pogodzie]]+$P$2, $O$2), deszcz6[[#This Row],[Stan po pogodzie]])</f>
        <v>2261528.5928400001</v>
      </c>
      <c r="H79">
        <f>deszcz6[[#This Row],[Dolanie]]</f>
        <v>2261528.5928400001</v>
      </c>
      <c r="I79">
        <f>WEEKDAY(deszcz6[[#This Row],[data]],2)</f>
        <v>4</v>
      </c>
      <c r="J79" s="2">
        <f>deszcz6[[#This Row],[Dolanie]]-deszcz6[[#This Row],[Stan po pogodzie]]</f>
        <v>0</v>
      </c>
      <c r="K79" s="2">
        <f>IF(deszcz6[[#This Row],[opady ]] = 0, deszcz6[[#This Row],[Stan zbiornika po podlaniu]]*0.99, deszcz6[[#This Row],[Stan zbiornika po podlaniu]]*1.03)</f>
        <v>2261528.5928400001</v>
      </c>
      <c r="L79" s="2">
        <f>deszcz6[[#This Row],[Kol]]-deszcz6[[#This Row],[Stan po pogodzie]]</f>
        <v>0</v>
      </c>
      <c r="M79" s="2">
        <f>WEEKDAY(deszcz6[[#This Row],[data]],2)</f>
        <v>4</v>
      </c>
    </row>
    <row r="80" spans="1:13" x14ac:dyDescent="0.45">
      <c r="A80" s="1">
        <v>41838</v>
      </c>
      <c r="B80">
        <v>1</v>
      </c>
      <c r="C80">
        <f t="shared" si="1"/>
        <v>2261528.5928400001</v>
      </c>
      <c r="D80">
        <f>IF(deszcz6[[#This Row],[opady ]] = 0, $P$5, 0)</f>
        <v>0</v>
      </c>
      <c r="E80">
        <f>deszcz6[[#This Row],[Stan zbiornika przed]]-deszcz6[[#This Row],[Podlanie]]</f>
        <v>2261528.5928400001</v>
      </c>
      <c r="F80">
        <f>MIN(IF(deszcz6[[#This Row],[opady ]] = 0, deszcz6[[#This Row],[Stan zbiornika po podlaniu]]*0.99, deszcz6[[#This Row],[Stan zbiornika po podlaniu]]*1.03), $O$2)</f>
        <v>2329374.4506252003</v>
      </c>
      <c r="G80">
        <f>IF(deszcz6[[#This Row],[Dzień]] = 6, MIN(deszcz6[[#This Row],[Stan po pogodzie]]+$P$2, $O$2), deszcz6[[#This Row],[Stan po pogodzie]])</f>
        <v>2329374.4506252003</v>
      </c>
      <c r="H80">
        <f>deszcz6[[#This Row],[Dolanie]]</f>
        <v>2329374.4506252003</v>
      </c>
      <c r="I80">
        <f>WEEKDAY(deszcz6[[#This Row],[data]],2)</f>
        <v>5</v>
      </c>
      <c r="J80" s="2">
        <f>deszcz6[[#This Row],[Dolanie]]-deszcz6[[#This Row],[Stan po pogodzie]]</f>
        <v>0</v>
      </c>
      <c r="K80" s="2">
        <f>IF(deszcz6[[#This Row],[opady ]] = 0, deszcz6[[#This Row],[Stan zbiornika po podlaniu]]*0.99, deszcz6[[#This Row],[Stan zbiornika po podlaniu]]*1.03)</f>
        <v>2329374.4506252003</v>
      </c>
      <c r="L80" s="2">
        <f>deszcz6[[#This Row],[Kol]]-deszcz6[[#This Row],[Stan po pogodzie]]</f>
        <v>0</v>
      </c>
      <c r="M80" s="2">
        <f>WEEKDAY(deszcz6[[#This Row],[data]],2)</f>
        <v>5</v>
      </c>
    </row>
    <row r="81" spans="1:13" x14ac:dyDescent="0.45">
      <c r="A81" s="1">
        <v>41839</v>
      </c>
      <c r="B81">
        <v>1</v>
      </c>
      <c r="C81">
        <f t="shared" si="1"/>
        <v>2329374.4506252003</v>
      </c>
      <c r="D81">
        <f>IF(deszcz6[[#This Row],[opady ]] = 0, $P$5, 0)</f>
        <v>0</v>
      </c>
      <c r="E81">
        <f>deszcz6[[#This Row],[Stan zbiornika przed]]-deszcz6[[#This Row],[Podlanie]]</f>
        <v>2329374.4506252003</v>
      </c>
      <c r="F81">
        <f>MIN(IF(deszcz6[[#This Row],[opady ]] = 0, deszcz6[[#This Row],[Stan zbiornika po podlaniu]]*0.99, deszcz6[[#This Row],[Stan zbiornika po podlaniu]]*1.03), $O$2)</f>
        <v>2399255.6841439563</v>
      </c>
      <c r="G81">
        <f>IF(deszcz6[[#This Row],[Dzień]] = 6, MIN(deszcz6[[#This Row],[Stan po pogodzie]]+$P$2, $O$2), deszcz6[[#This Row],[Stan po pogodzie]])</f>
        <v>2500000</v>
      </c>
      <c r="H81">
        <f>deszcz6[[#This Row],[Dolanie]]</f>
        <v>2500000</v>
      </c>
      <c r="I81">
        <f>WEEKDAY(deszcz6[[#This Row],[data]],2)</f>
        <v>6</v>
      </c>
      <c r="J81" s="2">
        <f>deszcz6[[#This Row],[Dolanie]]-deszcz6[[#This Row],[Stan po pogodzie]]</f>
        <v>100744.31585604372</v>
      </c>
      <c r="K81" s="2">
        <f>IF(deszcz6[[#This Row],[opady ]] = 0, deszcz6[[#This Row],[Stan zbiornika po podlaniu]]*0.99, deszcz6[[#This Row],[Stan zbiornika po podlaniu]]*1.03)</f>
        <v>2399255.6841439563</v>
      </c>
      <c r="L81" s="2">
        <f>deszcz6[[#This Row],[Kol]]-deszcz6[[#This Row],[Stan po pogodzie]]</f>
        <v>0</v>
      </c>
      <c r="M81" s="2">
        <f>WEEKDAY(deszcz6[[#This Row],[data]],2)</f>
        <v>6</v>
      </c>
    </row>
    <row r="82" spans="1:13" x14ac:dyDescent="0.45">
      <c r="A82" s="1">
        <v>41840</v>
      </c>
      <c r="B82">
        <v>1</v>
      </c>
      <c r="C82">
        <f t="shared" si="1"/>
        <v>2500000</v>
      </c>
      <c r="D82">
        <f>IF(deszcz6[[#This Row],[opady ]] = 0, $P$5, 0)</f>
        <v>0</v>
      </c>
      <c r="E82">
        <f>deszcz6[[#This Row],[Stan zbiornika przed]]-deszcz6[[#This Row],[Podlanie]]</f>
        <v>2500000</v>
      </c>
      <c r="F82">
        <f>MIN(IF(deszcz6[[#This Row],[opady ]] = 0, deszcz6[[#This Row],[Stan zbiornika po podlaniu]]*0.99, deszcz6[[#This Row],[Stan zbiornika po podlaniu]]*1.03), $O$2)</f>
        <v>2500000</v>
      </c>
      <c r="G82">
        <f>IF(deszcz6[[#This Row],[Dzień]] = 6, MIN(deszcz6[[#This Row],[Stan po pogodzie]]+$P$2, $O$2), deszcz6[[#This Row],[Stan po pogodzie]])</f>
        <v>2500000</v>
      </c>
      <c r="H82">
        <f>deszcz6[[#This Row],[Dolanie]]</f>
        <v>2500000</v>
      </c>
      <c r="I82">
        <f>WEEKDAY(deszcz6[[#This Row],[data]],2)</f>
        <v>7</v>
      </c>
      <c r="J82" s="2">
        <f>deszcz6[[#This Row],[Dolanie]]-deszcz6[[#This Row],[Stan po pogodzie]]</f>
        <v>0</v>
      </c>
      <c r="K82" s="2">
        <f>IF(deszcz6[[#This Row],[opady ]] = 0, deszcz6[[#This Row],[Stan zbiornika po podlaniu]]*0.99, deszcz6[[#This Row],[Stan zbiornika po podlaniu]]*1.03)</f>
        <v>2575000</v>
      </c>
      <c r="L82" s="2">
        <f>deszcz6[[#This Row],[Kol]]-deszcz6[[#This Row],[Stan po pogodzie]]</f>
        <v>75000</v>
      </c>
      <c r="M82" s="2">
        <f>WEEKDAY(deszcz6[[#This Row],[data]],2)</f>
        <v>7</v>
      </c>
    </row>
    <row r="83" spans="1:13" x14ac:dyDescent="0.45">
      <c r="A83" s="1">
        <v>41841</v>
      </c>
      <c r="B83">
        <v>1</v>
      </c>
      <c r="C83">
        <f t="shared" si="1"/>
        <v>2500000</v>
      </c>
      <c r="D83">
        <f>IF(deszcz6[[#This Row],[opady ]] = 0, $P$5, 0)</f>
        <v>0</v>
      </c>
      <c r="E83">
        <f>deszcz6[[#This Row],[Stan zbiornika przed]]-deszcz6[[#This Row],[Podlanie]]</f>
        <v>2500000</v>
      </c>
      <c r="F83">
        <f>MIN(IF(deszcz6[[#This Row],[opady ]] = 0, deszcz6[[#This Row],[Stan zbiornika po podlaniu]]*0.99, deszcz6[[#This Row],[Stan zbiornika po podlaniu]]*1.03), $O$2)</f>
        <v>2500000</v>
      </c>
      <c r="G83">
        <f>IF(deszcz6[[#This Row],[Dzień]] = 6, MIN(deszcz6[[#This Row],[Stan po pogodzie]]+$P$2, $O$2), deszcz6[[#This Row],[Stan po pogodzie]])</f>
        <v>2500000</v>
      </c>
      <c r="H83">
        <f>deszcz6[[#This Row],[Dolanie]]</f>
        <v>2500000</v>
      </c>
      <c r="I83">
        <f>WEEKDAY(deszcz6[[#This Row],[data]],2)</f>
        <v>1</v>
      </c>
      <c r="J83" s="2">
        <f>deszcz6[[#This Row],[Dolanie]]-deszcz6[[#This Row],[Stan po pogodzie]]</f>
        <v>0</v>
      </c>
      <c r="K83" s="2">
        <f>IF(deszcz6[[#This Row],[opady ]] = 0, deszcz6[[#This Row],[Stan zbiornika po podlaniu]]*0.99, deszcz6[[#This Row],[Stan zbiornika po podlaniu]]*1.03)</f>
        <v>2575000</v>
      </c>
      <c r="L83" s="2">
        <f>deszcz6[[#This Row],[Kol]]-deszcz6[[#This Row],[Stan po pogodzie]]</f>
        <v>75000</v>
      </c>
      <c r="M83" s="2">
        <f>WEEKDAY(deszcz6[[#This Row],[data]],2)</f>
        <v>1</v>
      </c>
    </row>
    <row r="84" spans="1:13" x14ac:dyDescent="0.45">
      <c r="A84" s="1">
        <v>41842</v>
      </c>
      <c r="B84">
        <v>0</v>
      </c>
      <c r="C84">
        <f t="shared" si="1"/>
        <v>2500000</v>
      </c>
      <c r="D84">
        <f>IF(deszcz6[[#This Row],[opady ]] = 0, $P$5, 0)</f>
        <v>100000</v>
      </c>
      <c r="E84">
        <f>deszcz6[[#This Row],[Stan zbiornika przed]]-deszcz6[[#This Row],[Podlanie]]</f>
        <v>2400000</v>
      </c>
      <c r="F84">
        <f>MIN(IF(deszcz6[[#This Row],[opady ]] = 0, deszcz6[[#This Row],[Stan zbiornika po podlaniu]]*0.99, deszcz6[[#This Row],[Stan zbiornika po podlaniu]]*1.03), $O$2)</f>
        <v>2376000</v>
      </c>
      <c r="G84">
        <f>IF(deszcz6[[#This Row],[Dzień]] = 6, MIN(deszcz6[[#This Row],[Stan po pogodzie]]+$P$2, $O$2), deszcz6[[#This Row],[Stan po pogodzie]])</f>
        <v>2376000</v>
      </c>
      <c r="H84">
        <f>deszcz6[[#This Row],[Dolanie]]</f>
        <v>2376000</v>
      </c>
      <c r="I84">
        <f>WEEKDAY(deszcz6[[#This Row],[data]],2)</f>
        <v>2</v>
      </c>
      <c r="J84" s="2">
        <f>deszcz6[[#This Row],[Dolanie]]-deszcz6[[#This Row],[Stan po pogodzie]]</f>
        <v>0</v>
      </c>
      <c r="K84" s="2">
        <f>IF(deszcz6[[#This Row],[opady ]] = 0, deszcz6[[#This Row],[Stan zbiornika po podlaniu]]*0.99, deszcz6[[#This Row],[Stan zbiornika po podlaniu]]*1.03)</f>
        <v>2376000</v>
      </c>
      <c r="L84" s="2">
        <f>deszcz6[[#This Row],[Kol]]-deszcz6[[#This Row],[Stan po pogodzie]]</f>
        <v>0</v>
      </c>
      <c r="M84" s="2">
        <f>WEEKDAY(deszcz6[[#This Row],[data]],2)</f>
        <v>2</v>
      </c>
    </row>
    <row r="85" spans="1:13" x14ac:dyDescent="0.45">
      <c r="A85" s="1">
        <v>41843</v>
      </c>
      <c r="B85">
        <v>0</v>
      </c>
      <c r="C85">
        <f t="shared" si="1"/>
        <v>2376000</v>
      </c>
      <c r="D85">
        <f>IF(deszcz6[[#This Row],[opady ]] = 0, $P$5, 0)</f>
        <v>100000</v>
      </c>
      <c r="E85">
        <f>deszcz6[[#This Row],[Stan zbiornika przed]]-deszcz6[[#This Row],[Podlanie]]</f>
        <v>2276000</v>
      </c>
      <c r="F85">
        <f>MIN(IF(deszcz6[[#This Row],[opady ]] = 0, deszcz6[[#This Row],[Stan zbiornika po podlaniu]]*0.99, deszcz6[[#This Row],[Stan zbiornika po podlaniu]]*1.03), $O$2)</f>
        <v>2253240</v>
      </c>
      <c r="G85">
        <f>IF(deszcz6[[#This Row],[Dzień]] = 6, MIN(deszcz6[[#This Row],[Stan po pogodzie]]+$P$2, $O$2), deszcz6[[#This Row],[Stan po pogodzie]])</f>
        <v>2253240</v>
      </c>
      <c r="H85">
        <f>deszcz6[[#This Row],[Dolanie]]</f>
        <v>2253240</v>
      </c>
      <c r="I85">
        <f>WEEKDAY(deszcz6[[#This Row],[data]],2)</f>
        <v>3</v>
      </c>
      <c r="J85" s="2">
        <f>deszcz6[[#This Row],[Dolanie]]-deszcz6[[#This Row],[Stan po pogodzie]]</f>
        <v>0</v>
      </c>
      <c r="K85" s="2">
        <f>IF(deszcz6[[#This Row],[opady ]] = 0, deszcz6[[#This Row],[Stan zbiornika po podlaniu]]*0.99, deszcz6[[#This Row],[Stan zbiornika po podlaniu]]*1.03)</f>
        <v>2253240</v>
      </c>
      <c r="L85" s="2">
        <f>deszcz6[[#This Row],[Kol]]-deszcz6[[#This Row],[Stan po pogodzie]]</f>
        <v>0</v>
      </c>
      <c r="M85" s="2">
        <f>WEEKDAY(deszcz6[[#This Row],[data]],2)</f>
        <v>3</v>
      </c>
    </row>
    <row r="86" spans="1:13" x14ac:dyDescent="0.45">
      <c r="A86" s="1">
        <v>41844</v>
      </c>
      <c r="B86">
        <v>0</v>
      </c>
      <c r="C86">
        <f t="shared" si="1"/>
        <v>2253240</v>
      </c>
      <c r="D86">
        <f>IF(deszcz6[[#This Row],[opady ]] = 0, $P$5, 0)</f>
        <v>100000</v>
      </c>
      <c r="E86">
        <f>deszcz6[[#This Row],[Stan zbiornika przed]]-deszcz6[[#This Row],[Podlanie]]</f>
        <v>2153240</v>
      </c>
      <c r="F86">
        <f>MIN(IF(deszcz6[[#This Row],[opady ]] = 0, deszcz6[[#This Row],[Stan zbiornika po podlaniu]]*0.99, deszcz6[[#This Row],[Stan zbiornika po podlaniu]]*1.03), $O$2)</f>
        <v>2131707.6</v>
      </c>
      <c r="G86">
        <f>IF(deszcz6[[#This Row],[Dzień]] = 6, MIN(deszcz6[[#This Row],[Stan po pogodzie]]+$P$2, $O$2), deszcz6[[#This Row],[Stan po pogodzie]])</f>
        <v>2131707.6</v>
      </c>
      <c r="H86">
        <f>deszcz6[[#This Row],[Dolanie]]</f>
        <v>2131707.6</v>
      </c>
      <c r="I86">
        <f>WEEKDAY(deszcz6[[#This Row],[data]],2)</f>
        <v>4</v>
      </c>
      <c r="J86" s="2">
        <f>deszcz6[[#This Row],[Dolanie]]-deszcz6[[#This Row],[Stan po pogodzie]]</f>
        <v>0</v>
      </c>
      <c r="K86" s="2">
        <f>IF(deszcz6[[#This Row],[opady ]] = 0, deszcz6[[#This Row],[Stan zbiornika po podlaniu]]*0.99, deszcz6[[#This Row],[Stan zbiornika po podlaniu]]*1.03)</f>
        <v>2131707.6</v>
      </c>
      <c r="L86" s="2">
        <f>deszcz6[[#This Row],[Kol]]-deszcz6[[#This Row],[Stan po pogodzie]]</f>
        <v>0</v>
      </c>
      <c r="M86" s="2">
        <f>WEEKDAY(deszcz6[[#This Row],[data]],2)</f>
        <v>4</v>
      </c>
    </row>
    <row r="87" spans="1:13" x14ac:dyDescent="0.45">
      <c r="A87" s="1">
        <v>41845</v>
      </c>
      <c r="B87">
        <v>0</v>
      </c>
      <c r="C87">
        <f t="shared" si="1"/>
        <v>2131707.6</v>
      </c>
      <c r="D87">
        <f>IF(deszcz6[[#This Row],[opady ]] = 0, $P$5, 0)</f>
        <v>100000</v>
      </c>
      <c r="E87">
        <f>deszcz6[[#This Row],[Stan zbiornika przed]]-deszcz6[[#This Row],[Podlanie]]</f>
        <v>2031707.6</v>
      </c>
      <c r="F87">
        <f>MIN(IF(deszcz6[[#This Row],[opady ]] = 0, deszcz6[[#This Row],[Stan zbiornika po podlaniu]]*0.99, deszcz6[[#This Row],[Stan zbiornika po podlaniu]]*1.03), $O$2)</f>
        <v>2011390.524</v>
      </c>
      <c r="G87">
        <f>IF(deszcz6[[#This Row],[Dzień]] = 6, MIN(deszcz6[[#This Row],[Stan po pogodzie]]+$P$2, $O$2), deszcz6[[#This Row],[Stan po pogodzie]])</f>
        <v>2011390.524</v>
      </c>
      <c r="H87">
        <f>deszcz6[[#This Row],[Dolanie]]</f>
        <v>2011390.524</v>
      </c>
      <c r="I87">
        <f>WEEKDAY(deszcz6[[#This Row],[data]],2)</f>
        <v>5</v>
      </c>
      <c r="J87" s="2">
        <f>deszcz6[[#This Row],[Dolanie]]-deszcz6[[#This Row],[Stan po pogodzie]]</f>
        <v>0</v>
      </c>
      <c r="K87" s="2">
        <f>IF(deszcz6[[#This Row],[opady ]] = 0, deszcz6[[#This Row],[Stan zbiornika po podlaniu]]*0.99, deszcz6[[#This Row],[Stan zbiornika po podlaniu]]*1.03)</f>
        <v>2011390.524</v>
      </c>
      <c r="L87" s="2">
        <f>deszcz6[[#This Row],[Kol]]-deszcz6[[#This Row],[Stan po pogodzie]]</f>
        <v>0</v>
      </c>
      <c r="M87" s="2">
        <f>WEEKDAY(deszcz6[[#This Row],[data]],2)</f>
        <v>5</v>
      </c>
    </row>
    <row r="88" spans="1:13" x14ac:dyDescent="0.45">
      <c r="A88" s="1">
        <v>41846</v>
      </c>
      <c r="B88">
        <v>0</v>
      </c>
      <c r="C88">
        <f t="shared" si="1"/>
        <v>2011390.524</v>
      </c>
      <c r="D88">
        <f>IF(deszcz6[[#This Row],[opady ]] = 0, $P$5, 0)</f>
        <v>100000</v>
      </c>
      <c r="E88">
        <f>deszcz6[[#This Row],[Stan zbiornika przed]]-deszcz6[[#This Row],[Podlanie]]</f>
        <v>1911390.524</v>
      </c>
      <c r="F88">
        <f>MIN(IF(deszcz6[[#This Row],[opady ]] = 0, deszcz6[[#This Row],[Stan zbiornika po podlaniu]]*0.99, deszcz6[[#This Row],[Stan zbiornika po podlaniu]]*1.03), $O$2)</f>
        <v>1892276.61876</v>
      </c>
      <c r="G88">
        <f>IF(deszcz6[[#This Row],[Dzień]] = 6, MIN(deszcz6[[#This Row],[Stan po pogodzie]]+$P$2, $O$2), deszcz6[[#This Row],[Stan po pogodzie]])</f>
        <v>2392276.61876</v>
      </c>
      <c r="H88">
        <f>deszcz6[[#This Row],[Dolanie]]</f>
        <v>2392276.61876</v>
      </c>
      <c r="I88">
        <f>WEEKDAY(deszcz6[[#This Row],[data]],2)</f>
        <v>6</v>
      </c>
      <c r="J88" s="2">
        <f>deszcz6[[#This Row],[Dolanie]]-deszcz6[[#This Row],[Stan po pogodzie]]</f>
        <v>500000</v>
      </c>
      <c r="K88" s="2">
        <f>IF(deszcz6[[#This Row],[opady ]] = 0, deszcz6[[#This Row],[Stan zbiornika po podlaniu]]*0.99, deszcz6[[#This Row],[Stan zbiornika po podlaniu]]*1.03)</f>
        <v>1892276.61876</v>
      </c>
      <c r="L88" s="2">
        <f>deszcz6[[#This Row],[Kol]]-deszcz6[[#This Row],[Stan po pogodzie]]</f>
        <v>0</v>
      </c>
      <c r="M88" s="2">
        <f>WEEKDAY(deszcz6[[#This Row],[data]],2)</f>
        <v>6</v>
      </c>
    </row>
    <row r="89" spans="1:13" x14ac:dyDescent="0.45">
      <c r="A89" s="1">
        <v>41847</v>
      </c>
      <c r="B89">
        <v>0</v>
      </c>
      <c r="C89">
        <f t="shared" si="1"/>
        <v>2392276.61876</v>
      </c>
      <c r="D89">
        <f>IF(deszcz6[[#This Row],[opady ]] = 0, $P$5, 0)</f>
        <v>100000</v>
      </c>
      <c r="E89">
        <f>deszcz6[[#This Row],[Stan zbiornika przed]]-deszcz6[[#This Row],[Podlanie]]</f>
        <v>2292276.61876</v>
      </c>
      <c r="F89">
        <f>MIN(IF(deszcz6[[#This Row],[opady ]] = 0, deszcz6[[#This Row],[Stan zbiornika po podlaniu]]*0.99, deszcz6[[#This Row],[Stan zbiornika po podlaniu]]*1.03), $O$2)</f>
        <v>2269353.8525724001</v>
      </c>
      <c r="G89">
        <f>IF(deszcz6[[#This Row],[Dzień]] = 6, MIN(deszcz6[[#This Row],[Stan po pogodzie]]+$P$2, $O$2), deszcz6[[#This Row],[Stan po pogodzie]])</f>
        <v>2269353.8525724001</v>
      </c>
      <c r="H89">
        <f>deszcz6[[#This Row],[Dolanie]]</f>
        <v>2269353.8525724001</v>
      </c>
      <c r="I89">
        <f>WEEKDAY(deszcz6[[#This Row],[data]],2)</f>
        <v>7</v>
      </c>
      <c r="J89" s="2">
        <f>deszcz6[[#This Row],[Dolanie]]-deszcz6[[#This Row],[Stan po pogodzie]]</f>
        <v>0</v>
      </c>
      <c r="K89" s="2">
        <f>IF(deszcz6[[#This Row],[opady ]] = 0, deszcz6[[#This Row],[Stan zbiornika po podlaniu]]*0.99, deszcz6[[#This Row],[Stan zbiornika po podlaniu]]*1.03)</f>
        <v>2269353.8525724001</v>
      </c>
      <c r="L89" s="2">
        <f>deszcz6[[#This Row],[Kol]]-deszcz6[[#This Row],[Stan po pogodzie]]</f>
        <v>0</v>
      </c>
      <c r="M89" s="2">
        <f>WEEKDAY(deszcz6[[#This Row],[data]],2)</f>
        <v>7</v>
      </c>
    </row>
    <row r="90" spans="1:13" x14ac:dyDescent="0.45">
      <c r="A90" s="1">
        <v>41848</v>
      </c>
      <c r="B90">
        <v>1</v>
      </c>
      <c r="C90">
        <f t="shared" si="1"/>
        <v>2269353.8525724001</v>
      </c>
      <c r="D90">
        <f>IF(deszcz6[[#This Row],[opady ]] = 0, $P$5, 0)</f>
        <v>0</v>
      </c>
      <c r="E90">
        <f>deszcz6[[#This Row],[Stan zbiornika przed]]-deszcz6[[#This Row],[Podlanie]]</f>
        <v>2269353.8525724001</v>
      </c>
      <c r="F90">
        <f>MIN(IF(deszcz6[[#This Row],[opady ]] = 0, deszcz6[[#This Row],[Stan zbiornika po podlaniu]]*0.99, deszcz6[[#This Row],[Stan zbiornika po podlaniu]]*1.03), $O$2)</f>
        <v>2337434.4681495721</v>
      </c>
      <c r="G90">
        <f>IF(deszcz6[[#This Row],[Dzień]] = 6, MIN(deszcz6[[#This Row],[Stan po pogodzie]]+$P$2, $O$2), deszcz6[[#This Row],[Stan po pogodzie]])</f>
        <v>2337434.4681495721</v>
      </c>
      <c r="H90">
        <f>deszcz6[[#This Row],[Dolanie]]</f>
        <v>2337434.4681495721</v>
      </c>
      <c r="I90">
        <f>WEEKDAY(deszcz6[[#This Row],[data]],2)</f>
        <v>1</v>
      </c>
      <c r="J90" s="2">
        <f>deszcz6[[#This Row],[Dolanie]]-deszcz6[[#This Row],[Stan po pogodzie]]</f>
        <v>0</v>
      </c>
      <c r="K90" s="2">
        <f>IF(deszcz6[[#This Row],[opady ]] = 0, deszcz6[[#This Row],[Stan zbiornika po podlaniu]]*0.99, deszcz6[[#This Row],[Stan zbiornika po podlaniu]]*1.03)</f>
        <v>2337434.4681495721</v>
      </c>
      <c r="L90" s="2">
        <f>deszcz6[[#This Row],[Kol]]-deszcz6[[#This Row],[Stan po pogodzie]]</f>
        <v>0</v>
      </c>
      <c r="M90" s="2">
        <f>WEEKDAY(deszcz6[[#This Row],[data]],2)</f>
        <v>1</v>
      </c>
    </row>
    <row r="91" spans="1:13" x14ac:dyDescent="0.45">
      <c r="A91" s="1">
        <v>41849</v>
      </c>
      <c r="B91">
        <v>1</v>
      </c>
      <c r="C91">
        <f t="shared" si="1"/>
        <v>2337434.4681495721</v>
      </c>
      <c r="D91">
        <f>IF(deszcz6[[#This Row],[opady ]] = 0, $P$5, 0)</f>
        <v>0</v>
      </c>
      <c r="E91">
        <f>deszcz6[[#This Row],[Stan zbiornika przed]]-deszcz6[[#This Row],[Podlanie]]</f>
        <v>2337434.4681495721</v>
      </c>
      <c r="F91">
        <f>MIN(IF(deszcz6[[#This Row],[opady ]] = 0, deszcz6[[#This Row],[Stan zbiornika po podlaniu]]*0.99, deszcz6[[#This Row],[Stan zbiornika po podlaniu]]*1.03), $O$2)</f>
        <v>2407557.5021940595</v>
      </c>
      <c r="G91">
        <f>IF(deszcz6[[#This Row],[Dzień]] = 6, MIN(deszcz6[[#This Row],[Stan po pogodzie]]+$P$2, $O$2), deszcz6[[#This Row],[Stan po pogodzie]])</f>
        <v>2407557.5021940595</v>
      </c>
      <c r="H91">
        <f>deszcz6[[#This Row],[Dolanie]]</f>
        <v>2407557.5021940595</v>
      </c>
      <c r="I91">
        <f>WEEKDAY(deszcz6[[#This Row],[data]],2)</f>
        <v>2</v>
      </c>
      <c r="J91" s="2">
        <f>deszcz6[[#This Row],[Dolanie]]-deszcz6[[#This Row],[Stan po pogodzie]]</f>
        <v>0</v>
      </c>
      <c r="K91" s="2">
        <f>IF(deszcz6[[#This Row],[opady ]] = 0, deszcz6[[#This Row],[Stan zbiornika po podlaniu]]*0.99, deszcz6[[#This Row],[Stan zbiornika po podlaniu]]*1.03)</f>
        <v>2407557.5021940595</v>
      </c>
      <c r="L91" s="2">
        <f>deszcz6[[#This Row],[Kol]]-deszcz6[[#This Row],[Stan po pogodzie]]</f>
        <v>0</v>
      </c>
      <c r="M91" s="2">
        <f>WEEKDAY(deszcz6[[#This Row],[data]],2)</f>
        <v>2</v>
      </c>
    </row>
    <row r="92" spans="1:13" x14ac:dyDescent="0.45">
      <c r="A92" s="1">
        <v>41850</v>
      </c>
      <c r="B92">
        <v>0</v>
      </c>
      <c r="C92">
        <f t="shared" si="1"/>
        <v>2407557.5021940595</v>
      </c>
      <c r="D92">
        <f>IF(deszcz6[[#This Row],[opady ]] = 0, $P$5, 0)</f>
        <v>100000</v>
      </c>
      <c r="E92">
        <f>deszcz6[[#This Row],[Stan zbiornika przed]]-deszcz6[[#This Row],[Podlanie]]</f>
        <v>2307557.5021940595</v>
      </c>
      <c r="F92">
        <f>MIN(IF(deszcz6[[#This Row],[opady ]] = 0, deszcz6[[#This Row],[Stan zbiornika po podlaniu]]*0.99, deszcz6[[#This Row],[Stan zbiornika po podlaniu]]*1.03), $O$2)</f>
        <v>2284481.9271721188</v>
      </c>
      <c r="G92">
        <f>IF(deszcz6[[#This Row],[Dzień]] = 6, MIN(deszcz6[[#This Row],[Stan po pogodzie]]+$P$2, $O$2), deszcz6[[#This Row],[Stan po pogodzie]])</f>
        <v>2284481.9271721188</v>
      </c>
      <c r="H92">
        <f>deszcz6[[#This Row],[Dolanie]]</f>
        <v>2284481.9271721188</v>
      </c>
      <c r="I92">
        <f>WEEKDAY(deszcz6[[#This Row],[data]],2)</f>
        <v>3</v>
      </c>
      <c r="J92" s="2">
        <f>deszcz6[[#This Row],[Dolanie]]-deszcz6[[#This Row],[Stan po pogodzie]]</f>
        <v>0</v>
      </c>
      <c r="K92" s="2">
        <f>IF(deszcz6[[#This Row],[opady ]] = 0, deszcz6[[#This Row],[Stan zbiornika po podlaniu]]*0.99, deszcz6[[#This Row],[Stan zbiornika po podlaniu]]*1.03)</f>
        <v>2284481.9271721188</v>
      </c>
      <c r="L92" s="2">
        <f>deszcz6[[#This Row],[Kol]]-deszcz6[[#This Row],[Stan po pogodzie]]</f>
        <v>0</v>
      </c>
      <c r="M92" s="2">
        <f>WEEKDAY(deszcz6[[#This Row],[data]],2)</f>
        <v>3</v>
      </c>
    </row>
    <row r="93" spans="1:13" x14ac:dyDescent="0.45">
      <c r="A93" s="1">
        <v>41851</v>
      </c>
      <c r="B93">
        <v>0</v>
      </c>
      <c r="C93">
        <f t="shared" si="1"/>
        <v>2284481.9271721188</v>
      </c>
      <c r="D93">
        <f>IF(deszcz6[[#This Row],[opady ]] = 0, $P$5, 0)</f>
        <v>100000</v>
      </c>
      <c r="E93">
        <f>deszcz6[[#This Row],[Stan zbiornika przed]]-deszcz6[[#This Row],[Podlanie]]</f>
        <v>2184481.9271721188</v>
      </c>
      <c r="F93">
        <f>MIN(IF(deszcz6[[#This Row],[opady ]] = 0, deszcz6[[#This Row],[Stan zbiornika po podlaniu]]*0.99, deszcz6[[#This Row],[Stan zbiornika po podlaniu]]*1.03), $O$2)</f>
        <v>2162637.1079003974</v>
      </c>
      <c r="G93">
        <f>IF(deszcz6[[#This Row],[Dzień]] = 6, MIN(deszcz6[[#This Row],[Stan po pogodzie]]+$P$2, $O$2), deszcz6[[#This Row],[Stan po pogodzie]])</f>
        <v>2162637.1079003974</v>
      </c>
      <c r="H93">
        <f>deszcz6[[#This Row],[Dolanie]]</f>
        <v>2162637.1079003974</v>
      </c>
      <c r="I93">
        <f>WEEKDAY(deszcz6[[#This Row],[data]],2)</f>
        <v>4</v>
      </c>
      <c r="J93" s="2">
        <f>deszcz6[[#This Row],[Dolanie]]-deszcz6[[#This Row],[Stan po pogodzie]]</f>
        <v>0</v>
      </c>
      <c r="K93" s="2">
        <f>IF(deszcz6[[#This Row],[opady ]] = 0, deszcz6[[#This Row],[Stan zbiornika po podlaniu]]*0.99, deszcz6[[#This Row],[Stan zbiornika po podlaniu]]*1.03)</f>
        <v>2162637.1079003974</v>
      </c>
      <c r="L93" s="2">
        <f>deszcz6[[#This Row],[Kol]]-deszcz6[[#This Row],[Stan po pogodzie]]</f>
        <v>0</v>
      </c>
      <c r="M93" s="2">
        <f>WEEKDAY(deszcz6[[#This Row],[data]],2)</f>
        <v>4</v>
      </c>
    </row>
    <row r="94" spans="1:13" x14ac:dyDescent="0.45">
      <c r="A94" s="1">
        <v>41852</v>
      </c>
      <c r="B94">
        <v>0</v>
      </c>
      <c r="C94">
        <f t="shared" si="1"/>
        <v>2162637.1079003974</v>
      </c>
      <c r="D94">
        <f>IF(deszcz6[[#This Row],[opady ]] = 0, $P$5, 0)</f>
        <v>100000</v>
      </c>
      <c r="E94">
        <f>deszcz6[[#This Row],[Stan zbiornika przed]]-deszcz6[[#This Row],[Podlanie]]</f>
        <v>2062637.1079003974</v>
      </c>
      <c r="F94">
        <f>MIN(IF(deszcz6[[#This Row],[opady ]] = 0, deszcz6[[#This Row],[Stan zbiornika po podlaniu]]*0.99, deszcz6[[#This Row],[Stan zbiornika po podlaniu]]*1.03), $O$2)</f>
        <v>2042010.7368213935</v>
      </c>
      <c r="G94">
        <f>IF(deszcz6[[#This Row],[Dzień]] = 6, MIN(deszcz6[[#This Row],[Stan po pogodzie]]+$P$2, $O$2), deszcz6[[#This Row],[Stan po pogodzie]])</f>
        <v>2042010.7368213935</v>
      </c>
      <c r="H94">
        <f>deszcz6[[#This Row],[Dolanie]]</f>
        <v>2042010.7368213935</v>
      </c>
      <c r="I94">
        <f>WEEKDAY(deszcz6[[#This Row],[data]],2)</f>
        <v>5</v>
      </c>
      <c r="J94" s="2">
        <f>deszcz6[[#This Row],[Dolanie]]-deszcz6[[#This Row],[Stan po pogodzie]]</f>
        <v>0</v>
      </c>
      <c r="K94" s="2">
        <f>IF(deszcz6[[#This Row],[opady ]] = 0, deszcz6[[#This Row],[Stan zbiornika po podlaniu]]*0.99, deszcz6[[#This Row],[Stan zbiornika po podlaniu]]*1.03)</f>
        <v>2042010.7368213935</v>
      </c>
      <c r="L94" s="2">
        <f>deszcz6[[#This Row],[Kol]]-deszcz6[[#This Row],[Stan po pogodzie]]</f>
        <v>0</v>
      </c>
      <c r="M94" s="2">
        <f>WEEKDAY(deszcz6[[#This Row],[data]],2)</f>
        <v>5</v>
      </c>
    </row>
    <row r="95" spans="1:13" x14ac:dyDescent="0.45">
      <c r="A95" s="1">
        <v>41853</v>
      </c>
      <c r="B95">
        <v>0</v>
      </c>
      <c r="C95">
        <f t="shared" si="1"/>
        <v>2042010.7368213935</v>
      </c>
      <c r="D95">
        <f>IF(deszcz6[[#This Row],[opady ]] = 0, $P$5, 0)</f>
        <v>100000</v>
      </c>
      <c r="E95">
        <f>deszcz6[[#This Row],[Stan zbiornika przed]]-deszcz6[[#This Row],[Podlanie]]</f>
        <v>1942010.7368213935</v>
      </c>
      <c r="F95">
        <f>MIN(IF(deszcz6[[#This Row],[opady ]] = 0, deszcz6[[#This Row],[Stan zbiornika po podlaniu]]*0.99, deszcz6[[#This Row],[Stan zbiornika po podlaniu]]*1.03), $O$2)</f>
        <v>1922590.6294531794</v>
      </c>
      <c r="G95">
        <f>IF(deszcz6[[#This Row],[Dzień]] = 6, MIN(deszcz6[[#This Row],[Stan po pogodzie]]+$P$2, $O$2), deszcz6[[#This Row],[Stan po pogodzie]])</f>
        <v>2422590.6294531794</v>
      </c>
      <c r="H95">
        <f>deszcz6[[#This Row],[Dolanie]]</f>
        <v>2422590.6294531794</v>
      </c>
      <c r="I95">
        <f>WEEKDAY(deszcz6[[#This Row],[data]],2)</f>
        <v>6</v>
      </c>
      <c r="J95" s="2">
        <f>deszcz6[[#This Row],[Dolanie]]-deszcz6[[#This Row],[Stan po pogodzie]]</f>
        <v>500000</v>
      </c>
      <c r="K95" s="2">
        <f>IF(deszcz6[[#This Row],[opady ]] = 0, deszcz6[[#This Row],[Stan zbiornika po podlaniu]]*0.99, deszcz6[[#This Row],[Stan zbiornika po podlaniu]]*1.03)</f>
        <v>1922590.6294531794</v>
      </c>
      <c r="L95" s="2">
        <f>deszcz6[[#This Row],[Kol]]-deszcz6[[#This Row],[Stan po pogodzie]]</f>
        <v>0</v>
      </c>
      <c r="M95" s="2">
        <f>WEEKDAY(deszcz6[[#This Row],[data]],2)</f>
        <v>6</v>
      </c>
    </row>
    <row r="96" spans="1:13" x14ac:dyDescent="0.45">
      <c r="A96" s="1">
        <v>41854</v>
      </c>
      <c r="B96">
        <v>0</v>
      </c>
      <c r="C96">
        <f t="shared" si="1"/>
        <v>2422590.6294531794</v>
      </c>
      <c r="D96">
        <f>IF(deszcz6[[#This Row],[opady ]] = 0, $P$5, 0)</f>
        <v>100000</v>
      </c>
      <c r="E96">
        <f>deszcz6[[#This Row],[Stan zbiornika przed]]-deszcz6[[#This Row],[Podlanie]]</f>
        <v>2322590.6294531794</v>
      </c>
      <c r="F96">
        <f>MIN(IF(deszcz6[[#This Row],[opady ]] = 0, deszcz6[[#This Row],[Stan zbiornika po podlaniu]]*0.99, deszcz6[[#This Row],[Stan zbiornika po podlaniu]]*1.03), $O$2)</f>
        <v>2299364.7231586478</v>
      </c>
      <c r="G96">
        <f>IF(deszcz6[[#This Row],[Dzień]] = 6, MIN(deszcz6[[#This Row],[Stan po pogodzie]]+$P$2, $O$2), deszcz6[[#This Row],[Stan po pogodzie]])</f>
        <v>2299364.7231586478</v>
      </c>
      <c r="H96">
        <f>deszcz6[[#This Row],[Dolanie]]</f>
        <v>2299364.7231586478</v>
      </c>
      <c r="I96">
        <f>WEEKDAY(deszcz6[[#This Row],[data]],2)</f>
        <v>7</v>
      </c>
      <c r="J96" s="2">
        <f>deszcz6[[#This Row],[Dolanie]]-deszcz6[[#This Row],[Stan po pogodzie]]</f>
        <v>0</v>
      </c>
      <c r="K96" s="2">
        <f>IF(deszcz6[[#This Row],[opady ]] = 0, deszcz6[[#This Row],[Stan zbiornika po podlaniu]]*0.99, deszcz6[[#This Row],[Stan zbiornika po podlaniu]]*1.03)</f>
        <v>2299364.7231586478</v>
      </c>
      <c r="L96" s="2">
        <f>deszcz6[[#This Row],[Kol]]-deszcz6[[#This Row],[Stan po pogodzie]]</f>
        <v>0</v>
      </c>
      <c r="M96" s="2">
        <f>WEEKDAY(deszcz6[[#This Row],[data]],2)</f>
        <v>7</v>
      </c>
    </row>
    <row r="97" spans="1:13" x14ac:dyDescent="0.45">
      <c r="A97" s="1">
        <v>41855</v>
      </c>
      <c r="B97">
        <v>0</v>
      </c>
      <c r="C97">
        <f t="shared" si="1"/>
        <v>2299364.7231586478</v>
      </c>
      <c r="D97">
        <f>IF(deszcz6[[#This Row],[opady ]] = 0, $P$5, 0)</f>
        <v>100000</v>
      </c>
      <c r="E97">
        <f>deszcz6[[#This Row],[Stan zbiornika przed]]-deszcz6[[#This Row],[Podlanie]]</f>
        <v>2199364.7231586478</v>
      </c>
      <c r="F97">
        <f>MIN(IF(deszcz6[[#This Row],[opady ]] = 0, deszcz6[[#This Row],[Stan zbiornika po podlaniu]]*0.99, deszcz6[[#This Row],[Stan zbiornika po podlaniu]]*1.03), $O$2)</f>
        <v>2177371.0759270615</v>
      </c>
      <c r="G97">
        <f>IF(deszcz6[[#This Row],[Dzień]] = 6, MIN(deszcz6[[#This Row],[Stan po pogodzie]]+$P$2, $O$2), deszcz6[[#This Row],[Stan po pogodzie]])</f>
        <v>2177371.0759270615</v>
      </c>
      <c r="H97">
        <f>deszcz6[[#This Row],[Dolanie]]</f>
        <v>2177371.0759270615</v>
      </c>
      <c r="I97">
        <f>WEEKDAY(deszcz6[[#This Row],[data]],2)</f>
        <v>1</v>
      </c>
      <c r="J97" s="2">
        <f>deszcz6[[#This Row],[Dolanie]]-deszcz6[[#This Row],[Stan po pogodzie]]</f>
        <v>0</v>
      </c>
      <c r="K97" s="2">
        <f>IF(deszcz6[[#This Row],[opady ]] = 0, deszcz6[[#This Row],[Stan zbiornika po podlaniu]]*0.99, deszcz6[[#This Row],[Stan zbiornika po podlaniu]]*1.03)</f>
        <v>2177371.0759270615</v>
      </c>
      <c r="L97" s="2">
        <f>deszcz6[[#This Row],[Kol]]-deszcz6[[#This Row],[Stan po pogodzie]]</f>
        <v>0</v>
      </c>
      <c r="M97" s="2">
        <f>WEEKDAY(deszcz6[[#This Row],[data]],2)</f>
        <v>1</v>
      </c>
    </row>
    <row r="98" spans="1:13" x14ac:dyDescent="0.45">
      <c r="A98" s="1">
        <v>41856</v>
      </c>
      <c r="B98">
        <v>1</v>
      </c>
      <c r="C98">
        <f t="shared" si="1"/>
        <v>2177371.0759270615</v>
      </c>
      <c r="D98">
        <f>IF(deszcz6[[#This Row],[opady ]] = 0, $P$5, 0)</f>
        <v>0</v>
      </c>
      <c r="E98">
        <f>deszcz6[[#This Row],[Stan zbiornika przed]]-deszcz6[[#This Row],[Podlanie]]</f>
        <v>2177371.0759270615</v>
      </c>
      <c r="F98">
        <f>MIN(IF(deszcz6[[#This Row],[opady ]] = 0, deszcz6[[#This Row],[Stan zbiornika po podlaniu]]*0.99, deszcz6[[#This Row],[Stan zbiornika po podlaniu]]*1.03), $O$2)</f>
        <v>2242692.2082048734</v>
      </c>
      <c r="G98">
        <f>IF(deszcz6[[#This Row],[Dzień]] = 6, MIN(deszcz6[[#This Row],[Stan po pogodzie]]+$P$2, $O$2), deszcz6[[#This Row],[Stan po pogodzie]])</f>
        <v>2242692.2082048734</v>
      </c>
      <c r="H98">
        <f>deszcz6[[#This Row],[Dolanie]]</f>
        <v>2242692.2082048734</v>
      </c>
      <c r="I98">
        <f>WEEKDAY(deszcz6[[#This Row],[data]],2)</f>
        <v>2</v>
      </c>
      <c r="J98" s="2">
        <f>deszcz6[[#This Row],[Dolanie]]-deszcz6[[#This Row],[Stan po pogodzie]]</f>
        <v>0</v>
      </c>
      <c r="K98" s="2">
        <f>IF(deszcz6[[#This Row],[opady ]] = 0, deszcz6[[#This Row],[Stan zbiornika po podlaniu]]*0.99, deszcz6[[#This Row],[Stan zbiornika po podlaniu]]*1.03)</f>
        <v>2242692.2082048734</v>
      </c>
      <c r="L98" s="2">
        <f>deszcz6[[#This Row],[Kol]]-deszcz6[[#This Row],[Stan po pogodzie]]</f>
        <v>0</v>
      </c>
      <c r="M98" s="2">
        <f>WEEKDAY(deszcz6[[#This Row],[data]],2)</f>
        <v>2</v>
      </c>
    </row>
    <row r="99" spans="1:13" x14ac:dyDescent="0.45">
      <c r="A99" s="1">
        <v>41857</v>
      </c>
      <c r="B99">
        <v>0</v>
      </c>
      <c r="C99">
        <f t="shared" si="1"/>
        <v>2242692.2082048734</v>
      </c>
      <c r="D99">
        <f>IF(deszcz6[[#This Row],[opady ]] = 0, $P$5, 0)</f>
        <v>100000</v>
      </c>
      <c r="E99">
        <f>deszcz6[[#This Row],[Stan zbiornika przed]]-deszcz6[[#This Row],[Podlanie]]</f>
        <v>2142692.2082048734</v>
      </c>
      <c r="F99">
        <f>MIN(IF(deszcz6[[#This Row],[opady ]] = 0, deszcz6[[#This Row],[Stan zbiornika po podlaniu]]*0.99, deszcz6[[#This Row],[Stan zbiornika po podlaniu]]*1.03), $O$2)</f>
        <v>2121265.2861228245</v>
      </c>
      <c r="G99">
        <f>IF(deszcz6[[#This Row],[Dzień]] = 6, MIN(deszcz6[[#This Row],[Stan po pogodzie]]+$P$2, $O$2), deszcz6[[#This Row],[Stan po pogodzie]])</f>
        <v>2121265.2861228245</v>
      </c>
      <c r="H99">
        <f>deszcz6[[#This Row],[Dolanie]]</f>
        <v>2121265.2861228245</v>
      </c>
      <c r="I99">
        <f>WEEKDAY(deszcz6[[#This Row],[data]],2)</f>
        <v>3</v>
      </c>
      <c r="J99" s="2">
        <f>deszcz6[[#This Row],[Dolanie]]-deszcz6[[#This Row],[Stan po pogodzie]]</f>
        <v>0</v>
      </c>
      <c r="K99" s="2">
        <f>IF(deszcz6[[#This Row],[opady ]] = 0, deszcz6[[#This Row],[Stan zbiornika po podlaniu]]*0.99, deszcz6[[#This Row],[Stan zbiornika po podlaniu]]*1.03)</f>
        <v>2121265.2861228245</v>
      </c>
      <c r="L99" s="2">
        <f>deszcz6[[#This Row],[Kol]]-deszcz6[[#This Row],[Stan po pogodzie]]</f>
        <v>0</v>
      </c>
      <c r="M99" s="2">
        <f>WEEKDAY(deszcz6[[#This Row],[data]],2)</f>
        <v>3</v>
      </c>
    </row>
    <row r="100" spans="1:13" x14ac:dyDescent="0.45">
      <c r="A100" s="1">
        <v>41858</v>
      </c>
      <c r="B100">
        <v>1</v>
      </c>
      <c r="C100">
        <f t="shared" si="1"/>
        <v>2121265.2861228245</v>
      </c>
      <c r="D100">
        <f>IF(deszcz6[[#This Row],[opady ]] = 0, $P$5, 0)</f>
        <v>0</v>
      </c>
      <c r="E100">
        <f>deszcz6[[#This Row],[Stan zbiornika przed]]-deszcz6[[#This Row],[Podlanie]]</f>
        <v>2121265.2861228245</v>
      </c>
      <c r="F100">
        <f>MIN(IF(deszcz6[[#This Row],[opady ]] = 0, deszcz6[[#This Row],[Stan zbiornika po podlaniu]]*0.99, deszcz6[[#This Row],[Stan zbiornika po podlaniu]]*1.03), $O$2)</f>
        <v>2184903.2447065092</v>
      </c>
      <c r="G100">
        <f>IF(deszcz6[[#This Row],[Dzień]] = 6, MIN(deszcz6[[#This Row],[Stan po pogodzie]]+$P$2, $O$2), deszcz6[[#This Row],[Stan po pogodzie]])</f>
        <v>2184903.2447065092</v>
      </c>
      <c r="H100">
        <f>deszcz6[[#This Row],[Dolanie]]</f>
        <v>2184903.2447065092</v>
      </c>
      <c r="I100">
        <f>WEEKDAY(deszcz6[[#This Row],[data]],2)</f>
        <v>4</v>
      </c>
      <c r="J100" s="2">
        <f>deszcz6[[#This Row],[Dolanie]]-deszcz6[[#This Row],[Stan po pogodzie]]</f>
        <v>0</v>
      </c>
      <c r="K100" s="2">
        <f>IF(deszcz6[[#This Row],[opady ]] = 0, deszcz6[[#This Row],[Stan zbiornika po podlaniu]]*0.99, deszcz6[[#This Row],[Stan zbiornika po podlaniu]]*1.03)</f>
        <v>2184903.2447065092</v>
      </c>
      <c r="L100" s="2">
        <f>deszcz6[[#This Row],[Kol]]-deszcz6[[#This Row],[Stan po pogodzie]]</f>
        <v>0</v>
      </c>
      <c r="M100" s="2">
        <f>WEEKDAY(deszcz6[[#This Row],[data]],2)</f>
        <v>4</v>
      </c>
    </row>
    <row r="101" spans="1:13" x14ac:dyDescent="0.45">
      <c r="A101" s="1">
        <v>41859</v>
      </c>
      <c r="B101">
        <v>1</v>
      </c>
      <c r="C101">
        <f t="shared" si="1"/>
        <v>2184903.2447065092</v>
      </c>
      <c r="D101">
        <f>IF(deszcz6[[#This Row],[opady ]] = 0, $P$5, 0)</f>
        <v>0</v>
      </c>
      <c r="E101">
        <f>deszcz6[[#This Row],[Stan zbiornika przed]]-deszcz6[[#This Row],[Podlanie]]</f>
        <v>2184903.2447065092</v>
      </c>
      <c r="F101">
        <f>MIN(IF(deszcz6[[#This Row],[opady ]] = 0, deszcz6[[#This Row],[Stan zbiornika po podlaniu]]*0.99, deszcz6[[#This Row],[Stan zbiornika po podlaniu]]*1.03), $O$2)</f>
        <v>2250450.3420477044</v>
      </c>
      <c r="G101">
        <f>IF(deszcz6[[#This Row],[Dzień]] = 6, MIN(deszcz6[[#This Row],[Stan po pogodzie]]+$P$2, $O$2), deszcz6[[#This Row],[Stan po pogodzie]])</f>
        <v>2250450.3420477044</v>
      </c>
      <c r="H101">
        <f>deszcz6[[#This Row],[Dolanie]]</f>
        <v>2250450.3420477044</v>
      </c>
      <c r="I101">
        <f>WEEKDAY(deszcz6[[#This Row],[data]],2)</f>
        <v>5</v>
      </c>
      <c r="J101" s="2">
        <f>deszcz6[[#This Row],[Dolanie]]-deszcz6[[#This Row],[Stan po pogodzie]]</f>
        <v>0</v>
      </c>
      <c r="K101" s="2">
        <f>IF(deszcz6[[#This Row],[opady ]] = 0, deszcz6[[#This Row],[Stan zbiornika po podlaniu]]*0.99, deszcz6[[#This Row],[Stan zbiornika po podlaniu]]*1.03)</f>
        <v>2250450.3420477044</v>
      </c>
      <c r="L101" s="2">
        <f>deszcz6[[#This Row],[Kol]]-deszcz6[[#This Row],[Stan po pogodzie]]</f>
        <v>0</v>
      </c>
      <c r="M101" s="2">
        <f>WEEKDAY(deszcz6[[#This Row],[data]],2)</f>
        <v>5</v>
      </c>
    </row>
    <row r="102" spans="1:13" x14ac:dyDescent="0.45">
      <c r="A102" s="1">
        <v>41860</v>
      </c>
      <c r="B102">
        <v>0</v>
      </c>
      <c r="C102">
        <f t="shared" si="1"/>
        <v>2250450.3420477044</v>
      </c>
      <c r="D102">
        <f>IF(deszcz6[[#This Row],[opady ]] = 0, $P$5, 0)</f>
        <v>100000</v>
      </c>
      <c r="E102">
        <f>deszcz6[[#This Row],[Stan zbiornika przed]]-deszcz6[[#This Row],[Podlanie]]</f>
        <v>2150450.3420477044</v>
      </c>
      <c r="F102">
        <f>MIN(IF(deszcz6[[#This Row],[opady ]] = 0, deszcz6[[#This Row],[Stan zbiornika po podlaniu]]*0.99, deszcz6[[#This Row],[Stan zbiornika po podlaniu]]*1.03), $O$2)</f>
        <v>2128945.8386272271</v>
      </c>
      <c r="G102">
        <f>IF(deszcz6[[#This Row],[Dzień]] = 6, MIN(deszcz6[[#This Row],[Stan po pogodzie]]+$P$2, $O$2), deszcz6[[#This Row],[Stan po pogodzie]])</f>
        <v>2500000</v>
      </c>
      <c r="H102">
        <f>deszcz6[[#This Row],[Dolanie]]</f>
        <v>2500000</v>
      </c>
      <c r="I102">
        <f>WEEKDAY(deszcz6[[#This Row],[data]],2)</f>
        <v>6</v>
      </c>
      <c r="J102" s="2">
        <f>deszcz6[[#This Row],[Dolanie]]-deszcz6[[#This Row],[Stan po pogodzie]]</f>
        <v>371054.16137277288</v>
      </c>
      <c r="K102" s="2">
        <f>IF(deszcz6[[#This Row],[opady ]] = 0, deszcz6[[#This Row],[Stan zbiornika po podlaniu]]*0.99, deszcz6[[#This Row],[Stan zbiornika po podlaniu]]*1.03)</f>
        <v>2128945.8386272271</v>
      </c>
      <c r="L102" s="2">
        <f>deszcz6[[#This Row],[Kol]]-deszcz6[[#This Row],[Stan po pogodzie]]</f>
        <v>0</v>
      </c>
      <c r="M102" s="2">
        <f>WEEKDAY(deszcz6[[#This Row],[data]],2)</f>
        <v>6</v>
      </c>
    </row>
    <row r="103" spans="1:13" x14ac:dyDescent="0.45">
      <c r="A103" s="1">
        <v>41861</v>
      </c>
      <c r="B103">
        <v>0</v>
      </c>
      <c r="C103">
        <f t="shared" si="1"/>
        <v>2500000</v>
      </c>
      <c r="D103">
        <f>IF(deszcz6[[#This Row],[opady ]] = 0, $P$5, 0)</f>
        <v>100000</v>
      </c>
      <c r="E103">
        <f>deszcz6[[#This Row],[Stan zbiornika przed]]-deszcz6[[#This Row],[Podlanie]]</f>
        <v>2400000</v>
      </c>
      <c r="F103">
        <f>MIN(IF(deszcz6[[#This Row],[opady ]] = 0, deszcz6[[#This Row],[Stan zbiornika po podlaniu]]*0.99, deszcz6[[#This Row],[Stan zbiornika po podlaniu]]*1.03), $O$2)</f>
        <v>2376000</v>
      </c>
      <c r="G103">
        <f>IF(deszcz6[[#This Row],[Dzień]] = 6, MIN(deszcz6[[#This Row],[Stan po pogodzie]]+$P$2, $O$2), deszcz6[[#This Row],[Stan po pogodzie]])</f>
        <v>2376000</v>
      </c>
      <c r="H103">
        <f>deszcz6[[#This Row],[Dolanie]]</f>
        <v>2376000</v>
      </c>
      <c r="I103">
        <f>WEEKDAY(deszcz6[[#This Row],[data]],2)</f>
        <v>7</v>
      </c>
      <c r="J103" s="2">
        <f>deszcz6[[#This Row],[Dolanie]]-deszcz6[[#This Row],[Stan po pogodzie]]</f>
        <v>0</v>
      </c>
      <c r="K103" s="2">
        <f>IF(deszcz6[[#This Row],[opady ]] = 0, deszcz6[[#This Row],[Stan zbiornika po podlaniu]]*0.99, deszcz6[[#This Row],[Stan zbiornika po podlaniu]]*1.03)</f>
        <v>2376000</v>
      </c>
      <c r="L103" s="2">
        <f>deszcz6[[#This Row],[Kol]]-deszcz6[[#This Row],[Stan po pogodzie]]</f>
        <v>0</v>
      </c>
      <c r="M103" s="2">
        <f>WEEKDAY(deszcz6[[#This Row],[data]],2)</f>
        <v>7</v>
      </c>
    </row>
    <row r="104" spans="1:13" x14ac:dyDescent="0.45">
      <c r="A104" s="1">
        <v>41862</v>
      </c>
      <c r="B104">
        <v>0</v>
      </c>
      <c r="C104">
        <f t="shared" si="1"/>
        <v>2376000</v>
      </c>
      <c r="D104">
        <f>IF(deszcz6[[#This Row],[opady ]] = 0, $P$5, 0)</f>
        <v>100000</v>
      </c>
      <c r="E104">
        <f>deszcz6[[#This Row],[Stan zbiornika przed]]-deszcz6[[#This Row],[Podlanie]]</f>
        <v>2276000</v>
      </c>
      <c r="F104">
        <f>MIN(IF(deszcz6[[#This Row],[opady ]] = 0, deszcz6[[#This Row],[Stan zbiornika po podlaniu]]*0.99, deszcz6[[#This Row],[Stan zbiornika po podlaniu]]*1.03), $O$2)</f>
        <v>2253240</v>
      </c>
      <c r="G104">
        <f>IF(deszcz6[[#This Row],[Dzień]] = 6, MIN(deszcz6[[#This Row],[Stan po pogodzie]]+$P$2, $O$2), deszcz6[[#This Row],[Stan po pogodzie]])</f>
        <v>2253240</v>
      </c>
      <c r="H104">
        <f>deszcz6[[#This Row],[Dolanie]]</f>
        <v>2253240</v>
      </c>
      <c r="I104">
        <f>WEEKDAY(deszcz6[[#This Row],[data]],2)</f>
        <v>1</v>
      </c>
      <c r="J104" s="2">
        <f>deszcz6[[#This Row],[Dolanie]]-deszcz6[[#This Row],[Stan po pogodzie]]</f>
        <v>0</v>
      </c>
      <c r="K104" s="2">
        <f>IF(deszcz6[[#This Row],[opady ]] = 0, deszcz6[[#This Row],[Stan zbiornika po podlaniu]]*0.99, deszcz6[[#This Row],[Stan zbiornika po podlaniu]]*1.03)</f>
        <v>2253240</v>
      </c>
      <c r="L104" s="2">
        <f>deszcz6[[#This Row],[Kol]]-deszcz6[[#This Row],[Stan po pogodzie]]</f>
        <v>0</v>
      </c>
      <c r="M104" s="2">
        <f>WEEKDAY(deszcz6[[#This Row],[data]],2)</f>
        <v>1</v>
      </c>
    </row>
    <row r="105" spans="1:13" x14ac:dyDescent="0.45">
      <c r="A105" s="1">
        <v>41863</v>
      </c>
      <c r="B105">
        <v>0</v>
      </c>
      <c r="C105">
        <f t="shared" si="1"/>
        <v>2253240</v>
      </c>
      <c r="D105">
        <f>IF(deszcz6[[#This Row],[opady ]] = 0, $P$5, 0)</f>
        <v>100000</v>
      </c>
      <c r="E105">
        <f>deszcz6[[#This Row],[Stan zbiornika przed]]-deszcz6[[#This Row],[Podlanie]]</f>
        <v>2153240</v>
      </c>
      <c r="F105">
        <f>MIN(IF(deszcz6[[#This Row],[opady ]] = 0, deszcz6[[#This Row],[Stan zbiornika po podlaniu]]*0.99, deszcz6[[#This Row],[Stan zbiornika po podlaniu]]*1.03), $O$2)</f>
        <v>2131707.6</v>
      </c>
      <c r="G105">
        <f>IF(deszcz6[[#This Row],[Dzień]] = 6, MIN(deszcz6[[#This Row],[Stan po pogodzie]]+$P$2, $O$2), deszcz6[[#This Row],[Stan po pogodzie]])</f>
        <v>2131707.6</v>
      </c>
      <c r="H105">
        <f>deszcz6[[#This Row],[Dolanie]]</f>
        <v>2131707.6</v>
      </c>
      <c r="I105">
        <f>WEEKDAY(deszcz6[[#This Row],[data]],2)</f>
        <v>2</v>
      </c>
      <c r="J105" s="2">
        <f>deszcz6[[#This Row],[Dolanie]]-deszcz6[[#This Row],[Stan po pogodzie]]</f>
        <v>0</v>
      </c>
      <c r="K105" s="2">
        <f>IF(deszcz6[[#This Row],[opady ]] = 0, deszcz6[[#This Row],[Stan zbiornika po podlaniu]]*0.99, deszcz6[[#This Row],[Stan zbiornika po podlaniu]]*1.03)</f>
        <v>2131707.6</v>
      </c>
      <c r="L105" s="2">
        <f>deszcz6[[#This Row],[Kol]]-deszcz6[[#This Row],[Stan po pogodzie]]</f>
        <v>0</v>
      </c>
      <c r="M105" s="2">
        <f>WEEKDAY(deszcz6[[#This Row],[data]],2)</f>
        <v>2</v>
      </c>
    </row>
    <row r="106" spans="1:13" x14ac:dyDescent="0.45">
      <c r="A106" s="1">
        <v>41864</v>
      </c>
      <c r="B106">
        <v>1</v>
      </c>
      <c r="C106">
        <f t="shared" si="1"/>
        <v>2131707.6</v>
      </c>
      <c r="D106">
        <f>IF(deszcz6[[#This Row],[opady ]] = 0, $P$5, 0)</f>
        <v>0</v>
      </c>
      <c r="E106">
        <f>deszcz6[[#This Row],[Stan zbiornika przed]]-deszcz6[[#This Row],[Podlanie]]</f>
        <v>2131707.6</v>
      </c>
      <c r="F106">
        <f>MIN(IF(deszcz6[[#This Row],[opady ]] = 0, deszcz6[[#This Row],[Stan zbiornika po podlaniu]]*0.99, deszcz6[[#This Row],[Stan zbiornika po podlaniu]]*1.03), $O$2)</f>
        <v>2195658.8280000002</v>
      </c>
      <c r="G106">
        <f>IF(deszcz6[[#This Row],[Dzień]] = 6, MIN(deszcz6[[#This Row],[Stan po pogodzie]]+$P$2, $O$2), deszcz6[[#This Row],[Stan po pogodzie]])</f>
        <v>2195658.8280000002</v>
      </c>
      <c r="H106">
        <f>deszcz6[[#This Row],[Dolanie]]</f>
        <v>2195658.8280000002</v>
      </c>
      <c r="I106">
        <f>WEEKDAY(deszcz6[[#This Row],[data]],2)</f>
        <v>3</v>
      </c>
      <c r="J106" s="2">
        <f>deszcz6[[#This Row],[Dolanie]]-deszcz6[[#This Row],[Stan po pogodzie]]</f>
        <v>0</v>
      </c>
      <c r="K106" s="2">
        <f>IF(deszcz6[[#This Row],[opady ]] = 0, deszcz6[[#This Row],[Stan zbiornika po podlaniu]]*0.99, deszcz6[[#This Row],[Stan zbiornika po podlaniu]]*1.03)</f>
        <v>2195658.8280000002</v>
      </c>
      <c r="L106" s="2">
        <f>deszcz6[[#This Row],[Kol]]-deszcz6[[#This Row],[Stan po pogodzie]]</f>
        <v>0</v>
      </c>
      <c r="M106" s="2">
        <f>WEEKDAY(deszcz6[[#This Row],[data]],2)</f>
        <v>3</v>
      </c>
    </row>
    <row r="107" spans="1:13" x14ac:dyDescent="0.45">
      <c r="A107" s="1">
        <v>41865</v>
      </c>
      <c r="B107">
        <v>0</v>
      </c>
      <c r="C107">
        <f t="shared" si="1"/>
        <v>2195658.8280000002</v>
      </c>
      <c r="D107">
        <f>IF(deszcz6[[#This Row],[opady ]] = 0, $P$5, 0)</f>
        <v>100000</v>
      </c>
      <c r="E107">
        <f>deszcz6[[#This Row],[Stan zbiornika przed]]-deszcz6[[#This Row],[Podlanie]]</f>
        <v>2095658.8280000002</v>
      </c>
      <c r="F107">
        <f>MIN(IF(deszcz6[[#This Row],[opady ]] = 0, deszcz6[[#This Row],[Stan zbiornika po podlaniu]]*0.99, deszcz6[[#This Row],[Stan zbiornika po podlaniu]]*1.03), $O$2)</f>
        <v>2074702.2397200002</v>
      </c>
      <c r="G107">
        <f>IF(deszcz6[[#This Row],[Dzień]] = 6, MIN(deszcz6[[#This Row],[Stan po pogodzie]]+$P$2, $O$2), deszcz6[[#This Row],[Stan po pogodzie]])</f>
        <v>2074702.2397200002</v>
      </c>
      <c r="H107">
        <f>deszcz6[[#This Row],[Dolanie]]</f>
        <v>2074702.2397200002</v>
      </c>
      <c r="I107">
        <f>WEEKDAY(deszcz6[[#This Row],[data]],2)</f>
        <v>4</v>
      </c>
      <c r="J107" s="2">
        <f>deszcz6[[#This Row],[Dolanie]]-deszcz6[[#This Row],[Stan po pogodzie]]</f>
        <v>0</v>
      </c>
      <c r="K107" s="2">
        <f>IF(deszcz6[[#This Row],[opady ]] = 0, deszcz6[[#This Row],[Stan zbiornika po podlaniu]]*0.99, deszcz6[[#This Row],[Stan zbiornika po podlaniu]]*1.03)</f>
        <v>2074702.2397200002</v>
      </c>
      <c r="L107" s="2">
        <f>deszcz6[[#This Row],[Kol]]-deszcz6[[#This Row],[Stan po pogodzie]]</f>
        <v>0</v>
      </c>
      <c r="M107" s="2">
        <f>WEEKDAY(deszcz6[[#This Row],[data]],2)</f>
        <v>4</v>
      </c>
    </row>
    <row r="108" spans="1:13" x14ac:dyDescent="0.45">
      <c r="A108" s="1">
        <v>41866</v>
      </c>
      <c r="B108">
        <v>1</v>
      </c>
      <c r="C108">
        <f t="shared" si="1"/>
        <v>2074702.2397200002</v>
      </c>
      <c r="D108">
        <f>IF(deszcz6[[#This Row],[opady ]] = 0, $P$5, 0)</f>
        <v>0</v>
      </c>
      <c r="E108">
        <f>deszcz6[[#This Row],[Stan zbiornika przed]]-deszcz6[[#This Row],[Podlanie]]</f>
        <v>2074702.2397200002</v>
      </c>
      <c r="F108">
        <f>MIN(IF(deszcz6[[#This Row],[opady ]] = 0, deszcz6[[#This Row],[Stan zbiornika po podlaniu]]*0.99, deszcz6[[#This Row],[Stan zbiornika po podlaniu]]*1.03), $O$2)</f>
        <v>2136943.3069116003</v>
      </c>
      <c r="G108">
        <f>IF(deszcz6[[#This Row],[Dzień]] = 6, MIN(deszcz6[[#This Row],[Stan po pogodzie]]+$P$2, $O$2), deszcz6[[#This Row],[Stan po pogodzie]])</f>
        <v>2136943.3069116003</v>
      </c>
      <c r="H108">
        <f>deszcz6[[#This Row],[Dolanie]]</f>
        <v>2136943.3069116003</v>
      </c>
      <c r="I108">
        <f>WEEKDAY(deszcz6[[#This Row],[data]],2)</f>
        <v>5</v>
      </c>
      <c r="J108" s="2">
        <f>deszcz6[[#This Row],[Dolanie]]-deszcz6[[#This Row],[Stan po pogodzie]]</f>
        <v>0</v>
      </c>
      <c r="K108" s="2">
        <f>IF(deszcz6[[#This Row],[opady ]] = 0, deszcz6[[#This Row],[Stan zbiornika po podlaniu]]*0.99, deszcz6[[#This Row],[Stan zbiornika po podlaniu]]*1.03)</f>
        <v>2136943.3069116003</v>
      </c>
      <c r="L108" s="2">
        <f>deszcz6[[#This Row],[Kol]]-deszcz6[[#This Row],[Stan po pogodzie]]</f>
        <v>0</v>
      </c>
      <c r="M108" s="2">
        <f>WEEKDAY(deszcz6[[#This Row],[data]],2)</f>
        <v>5</v>
      </c>
    </row>
    <row r="109" spans="1:13" x14ac:dyDescent="0.45">
      <c r="A109" s="1">
        <v>41867</v>
      </c>
      <c r="B109">
        <v>1</v>
      </c>
      <c r="C109">
        <f t="shared" si="1"/>
        <v>2136943.3069116003</v>
      </c>
      <c r="D109">
        <f>IF(deszcz6[[#This Row],[opady ]] = 0, $P$5, 0)</f>
        <v>0</v>
      </c>
      <c r="E109">
        <f>deszcz6[[#This Row],[Stan zbiornika przed]]-deszcz6[[#This Row],[Podlanie]]</f>
        <v>2136943.3069116003</v>
      </c>
      <c r="F109">
        <f>MIN(IF(deszcz6[[#This Row],[opady ]] = 0, deszcz6[[#This Row],[Stan zbiornika po podlaniu]]*0.99, deszcz6[[#This Row],[Stan zbiornika po podlaniu]]*1.03), $O$2)</f>
        <v>2201051.6061189482</v>
      </c>
      <c r="G109">
        <f>IF(deszcz6[[#This Row],[Dzień]] = 6, MIN(deszcz6[[#This Row],[Stan po pogodzie]]+$P$2, $O$2), deszcz6[[#This Row],[Stan po pogodzie]])</f>
        <v>2500000</v>
      </c>
      <c r="H109">
        <f>deszcz6[[#This Row],[Dolanie]]</f>
        <v>2500000</v>
      </c>
      <c r="I109">
        <f>WEEKDAY(deszcz6[[#This Row],[data]],2)</f>
        <v>6</v>
      </c>
      <c r="J109" s="2">
        <f>deszcz6[[#This Row],[Dolanie]]-deszcz6[[#This Row],[Stan po pogodzie]]</f>
        <v>298948.3938810518</v>
      </c>
      <c r="K109" s="2">
        <f>IF(deszcz6[[#This Row],[opady ]] = 0, deszcz6[[#This Row],[Stan zbiornika po podlaniu]]*0.99, deszcz6[[#This Row],[Stan zbiornika po podlaniu]]*1.03)</f>
        <v>2201051.6061189482</v>
      </c>
      <c r="L109" s="2">
        <f>deszcz6[[#This Row],[Kol]]-deszcz6[[#This Row],[Stan po pogodzie]]</f>
        <v>0</v>
      </c>
      <c r="M109" s="2">
        <f>WEEKDAY(deszcz6[[#This Row],[data]],2)</f>
        <v>6</v>
      </c>
    </row>
    <row r="110" spans="1:13" x14ac:dyDescent="0.45">
      <c r="A110" s="1">
        <v>41868</v>
      </c>
      <c r="B110">
        <v>1</v>
      </c>
      <c r="C110">
        <f t="shared" si="1"/>
        <v>2500000</v>
      </c>
      <c r="D110">
        <f>IF(deszcz6[[#This Row],[opady ]] = 0, $P$5, 0)</f>
        <v>0</v>
      </c>
      <c r="E110">
        <f>deszcz6[[#This Row],[Stan zbiornika przed]]-deszcz6[[#This Row],[Podlanie]]</f>
        <v>2500000</v>
      </c>
      <c r="F110">
        <f>MIN(IF(deszcz6[[#This Row],[opady ]] = 0, deszcz6[[#This Row],[Stan zbiornika po podlaniu]]*0.99, deszcz6[[#This Row],[Stan zbiornika po podlaniu]]*1.03), $O$2)</f>
        <v>2500000</v>
      </c>
      <c r="G110">
        <f>IF(deszcz6[[#This Row],[Dzień]] = 6, MIN(deszcz6[[#This Row],[Stan po pogodzie]]+$P$2, $O$2), deszcz6[[#This Row],[Stan po pogodzie]])</f>
        <v>2500000</v>
      </c>
      <c r="H110">
        <f>deszcz6[[#This Row],[Dolanie]]</f>
        <v>2500000</v>
      </c>
      <c r="I110">
        <f>WEEKDAY(deszcz6[[#This Row],[data]],2)</f>
        <v>7</v>
      </c>
      <c r="J110" s="2">
        <f>deszcz6[[#This Row],[Dolanie]]-deszcz6[[#This Row],[Stan po pogodzie]]</f>
        <v>0</v>
      </c>
      <c r="K110" s="2">
        <f>IF(deszcz6[[#This Row],[opady ]] = 0, deszcz6[[#This Row],[Stan zbiornika po podlaniu]]*0.99, deszcz6[[#This Row],[Stan zbiornika po podlaniu]]*1.03)</f>
        <v>2575000</v>
      </c>
      <c r="L110" s="2">
        <f>deszcz6[[#This Row],[Kol]]-deszcz6[[#This Row],[Stan po pogodzie]]</f>
        <v>75000</v>
      </c>
      <c r="M110" s="2">
        <f>WEEKDAY(deszcz6[[#This Row],[data]],2)</f>
        <v>7</v>
      </c>
    </row>
    <row r="111" spans="1:13" x14ac:dyDescent="0.45">
      <c r="A111" s="1">
        <v>41869</v>
      </c>
      <c r="B111">
        <v>0</v>
      </c>
      <c r="C111">
        <f t="shared" si="1"/>
        <v>2500000</v>
      </c>
      <c r="D111">
        <f>IF(deszcz6[[#This Row],[opady ]] = 0, $P$5, 0)</f>
        <v>100000</v>
      </c>
      <c r="E111">
        <f>deszcz6[[#This Row],[Stan zbiornika przed]]-deszcz6[[#This Row],[Podlanie]]</f>
        <v>2400000</v>
      </c>
      <c r="F111">
        <f>MIN(IF(deszcz6[[#This Row],[opady ]] = 0, deszcz6[[#This Row],[Stan zbiornika po podlaniu]]*0.99, deszcz6[[#This Row],[Stan zbiornika po podlaniu]]*1.03), $O$2)</f>
        <v>2376000</v>
      </c>
      <c r="G111">
        <f>IF(deszcz6[[#This Row],[Dzień]] = 6, MIN(deszcz6[[#This Row],[Stan po pogodzie]]+$P$2, $O$2), deszcz6[[#This Row],[Stan po pogodzie]])</f>
        <v>2376000</v>
      </c>
      <c r="H111">
        <f>deszcz6[[#This Row],[Dolanie]]</f>
        <v>2376000</v>
      </c>
      <c r="I111">
        <f>WEEKDAY(deszcz6[[#This Row],[data]],2)</f>
        <v>1</v>
      </c>
      <c r="J111" s="2">
        <f>deszcz6[[#This Row],[Dolanie]]-deszcz6[[#This Row],[Stan po pogodzie]]</f>
        <v>0</v>
      </c>
      <c r="K111" s="2">
        <f>IF(deszcz6[[#This Row],[opady ]] = 0, deszcz6[[#This Row],[Stan zbiornika po podlaniu]]*0.99, deszcz6[[#This Row],[Stan zbiornika po podlaniu]]*1.03)</f>
        <v>2376000</v>
      </c>
      <c r="L111" s="2">
        <f>deszcz6[[#This Row],[Kol]]-deszcz6[[#This Row],[Stan po pogodzie]]</f>
        <v>0</v>
      </c>
      <c r="M111" s="2">
        <f>WEEKDAY(deszcz6[[#This Row],[data]],2)</f>
        <v>1</v>
      </c>
    </row>
    <row r="112" spans="1:13" x14ac:dyDescent="0.45">
      <c r="A112" s="1">
        <v>41870</v>
      </c>
      <c r="B112">
        <v>0</v>
      </c>
      <c r="C112">
        <f t="shared" si="1"/>
        <v>2376000</v>
      </c>
      <c r="D112">
        <f>IF(deszcz6[[#This Row],[opady ]] = 0, $P$5, 0)</f>
        <v>100000</v>
      </c>
      <c r="E112">
        <f>deszcz6[[#This Row],[Stan zbiornika przed]]-deszcz6[[#This Row],[Podlanie]]</f>
        <v>2276000</v>
      </c>
      <c r="F112">
        <f>MIN(IF(deszcz6[[#This Row],[opady ]] = 0, deszcz6[[#This Row],[Stan zbiornika po podlaniu]]*0.99, deszcz6[[#This Row],[Stan zbiornika po podlaniu]]*1.03), $O$2)</f>
        <v>2253240</v>
      </c>
      <c r="G112">
        <f>IF(deszcz6[[#This Row],[Dzień]] = 6, MIN(deszcz6[[#This Row],[Stan po pogodzie]]+$P$2, $O$2), deszcz6[[#This Row],[Stan po pogodzie]])</f>
        <v>2253240</v>
      </c>
      <c r="H112">
        <f>deszcz6[[#This Row],[Dolanie]]</f>
        <v>2253240</v>
      </c>
      <c r="I112">
        <f>WEEKDAY(deszcz6[[#This Row],[data]],2)</f>
        <v>2</v>
      </c>
      <c r="J112" s="2">
        <f>deszcz6[[#This Row],[Dolanie]]-deszcz6[[#This Row],[Stan po pogodzie]]</f>
        <v>0</v>
      </c>
      <c r="K112" s="2">
        <f>IF(deszcz6[[#This Row],[opady ]] = 0, deszcz6[[#This Row],[Stan zbiornika po podlaniu]]*0.99, deszcz6[[#This Row],[Stan zbiornika po podlaniu]]*1.03)</f>
        <v>2253240</v>
      </c>
      <c r="L112" s="2">
        <f>deszcz6[[#This Row],[Kol]]-deszcz6[[#This Row],[Stan po pogodzie]]</f>
        <v>0</v>
      </c>
      <c r="M112" s="2">
        <f>WEEKDAY(deszcz6[[#This Row],[data]],2)</f>
        <v>2</v>
      </c>
    </row>
    <row r="113" spans="1:13" x14ac:dyDescent="0.45">
      <c r="A113" s="1">
        <v>41871</v>
      </c>
      <c r="B113">
        <v>0</v>
      </c>
      <c r="C113">
        <f t="shared" si="1"/>
        <v>2253240</v>
      </c>
      <c r="D113">
        <f>IF(deszcz6[[#This Row],[opady ]] = 0, $P$5, 0)</f>
        <v>100000</v>
      </c>
      <c r="E113">
        <f>deszcz6[[#This Row],[Stan zbiornika przed]]-deszcz6[[#This Row],[Podlanie]]</f>
        <v>2153240</v>
      </c>
      <c r="F113">
        <f>MIN(IF(deszcz6[[#This Row],[opady ]] = 0, deszcz6[[#This Row],[Stan zbiornika po podlaniu]]*0.99, deszcz6[[#This Row],[Stan zbiornika po podlaniu]]*1.03), $O$2)</f>
        <v>2131707.6</v>
      </c>
      <c r="G113">
        <f>IF(deszcz6[[#This Row],[Dzień]] = 6, MIN(deszcz6[[#This Row],[Stan po pogodzie]]+$P$2, $O$2), deszcz6[[#This Row],[Stan po pogodzie]])</f>
        <v>2131707.6</v>
      </c>
      <c r="H113">
        <f>deszcz6[[#This Row],[Dolanie]]</f>
        <v>2131707.6</v>
      </c>
      <c r="I113">
        <f>WEEKDAY(deszcz6[[#This Row],[data]],2)</f>
        <v>3</v>
      </c>
      <c r="J113" s="2">
        <f>deszcz6[[#This Row],[Dolanie]]-deszcz6[[#This Row],[Stan po pogodzie]]</f>
        <v>0</v>
      </c>
      <c r="K113" s="2">
        <f>IF(deszcz6[[#This Row],[opady ]] = 0, deszcz6[[#This Row],[Stan zbiornika po podlaniu]]*0.99, deszcz6[[#This Row],[Stan zbiornika po podlaniu]]*1.03)</f>
        <v>2131707.6</v>
      </c>
      <c r="L113" s="2">
        <f>deszcz6[[#This Row],[Kol]]-deszcz6[[#This Row],[Stan po pogodzie]]</f>
        <v>0</v>
      </c>
      <c r="M113" s="2">
        <f>WEEKDAY(deszcz6[[#This Row],[data]],2)</f>
        <v>3</v>
      </c>
    </row>
    <row r="114" spans="1:13" x14ac:dyDescent="0.45">
      <c r="A114" s="1">
        <v>41872</v>
      </c>
      <c r="B114">
        <v>0</v>
      </c>
      <c r="C114">
        <f t="shared" si="1"/>
        <v>2131707.6</v>
      </c>
      <c r="D114">
        <f>IF(deszcz6[[#This Row],[opady ]] = 0, $P$5, 0)</f>
        <v>100000</v>
      </c>
      <c r="E114">
        <f>deszcz6[[#This Row],[Stan zbiornika przed]]-deszcz6[[#This Row],[Podlanie]]</f>
        <v>2031707.6</v>
      </c>
      <c r="F114">
        <f>MIN(IF(deszcz6[[#This Row],[opady ]] = 0, deszcz6[[#This Row],[Stan zbiornika po podlaniu]]*0.99, deszcz6[[#This Row],[Stan zbiornika po podlaniu]]*1.03), $O$2)</f>
        <v>2011390.524</v>
      </c>
      <c r="G114">
        <f>IF(deszcz6[[#This Row],[Dzień]] = 6, MIN(deszcz6[[#This Row],[Stan po pogodzie]]+$P$2, $O$2), deszcz6[[#This Row],[Stan po pogodzie]])</f>
        <v>2011390.524</v>
      </c>
      <c r="H114">
        <f>deszcz6[[#This Row],[Dolanie]]</f>
        <v>2011390.524</v>
      </c>
      <c r="I114">
        <f>WEEKDAY(deszcz6[[#This Row],[data]],2)</f>
        <v>4</v>
      </c>
      <c r="J114" s="2">
        <f>deszcz6[[#This Row],[Dolanie]]-deszcz6[[#This Row],[Stan po pogodzie]]</f>
        <v>0</v>
      </c>
      <c r="K114" s="2">
        <f>IF(deszcz6[[#This Row],[opady ]] = 0, deszcz6[[#This Row],[Stan zbiornika po podlaniu]]*0.99, deszcz6[[#This Row],[Stan zbiornika po podlaniu]]*1.03)</f>
        <v>2011390.524</v>
      </c>
      <c r="L114" s="2">
        <f>deszcz6[[#This Row],[Kol]]-deszcz6[[#This Row],[Stan po pogodzie]]</f>
        <v>0</v>
      </c>
      <c r="M114" s="2">
        <f>WEEKDAY(deszcz6[[#This Row],[data]],2)</f>
        <v>4</v>
      </c>
    </row>
    <row r="115" spans="1:13" x14ac:dyDescent="0.45">
      <c r="A115" s="1">
        <v>41873</v>
      </c>
      <c r="B115">
        <v>0</v>
      </c>
      <c r="C115">
        <f t="shared" si="1"/>
        <v>2011390.524</v>
      </c>
      <c r="D115">
        <f>IF(deszcz6[[#This Row],[opady ]] = 0, $P$5, 0)</f>
        <v>100000</v>
      </c>
      <c r="E115">
        <f>deszcz6[[#This Row],[Stan zbiornika przed]]-deszcz6[[#This Row],[Podlanie]]</f>
        <v>1911390.524</v>
      </c>
      <c r="F115">
        <f>MIN(IF(deszcz6[[#This Row],[opady ]] = 0, deszcz6[[#This Row],[Stan zbiornika po podlaniu]]*0.99, deszcz6[[#This Row],[Stan zbiornika po podlaniu]]*1.03), $O$2)</f>
        <v>1892276.61876</v>
      </c>
      <c r="G115">
        <f>IF(deszcz6[[#This Row],[Dzień]] = 6, MIN(deszcz6[[#This Row],[Stan po pogodzie]]+$P$2, $O$2), deszcz6[[#This Row],[Stan po pogodzie]])</f>
        <v>1892276.61876</v>
      </c>
      <c r="H115">
        <f>deszcz6[[#This Row],[Dolanie]]</f>
        <v>1892276.61876</v>
      </c>
      <c r="I115">
        <f>WEEKDAY(deszcz6[[#This Row],[data]],2)</f>
        <v>5</v>
      </c>
      <c r="J115" s="2">
        <f>deszcz6[[#This Row],[Dolanie]]-deszcz6[[#This Row],[Stan po pogodzie]]</f>
        <v>0</v>
      </c>
      <c r="K115" s="2">
        <f>IF(deszcz6[[#This Row],[opady ]] = 0, deszcz6[[#This Row],[Stan zbiornika po podlaniu]]*0.99, deszcz6[[#This Row],[Stan zbiornika po podlaniu]]*1.03)</f>
        <v>1892276.61876</v>
      </c>
      <c r="L115" s="2">
        <f>deszcz6[[#This Row],[Kol]]-deszcz6[[#This Row],[Stan po pogodzie]]</f>
        <v>0</v>
      </c>
      <c r="M115" s="2">
        <f>WEEKDAY(deszcz6[[#This Row],[data]],2)</f>
        <v>5</v>
      </c>
    </row>
    <row r="116" spans="1:13" x14ac:dyDescent="0.45">
      <c r="A116" s="1">
        <v>41874</v>
      </c>
      <c r="B116">
        <v>0</v>
      </c>
      <c r="C116">
        <f t="shared" si="1"/>
        <v>1892276.61876</v>
      </c>
      <c r="D116">
        <f>IF(deszcz6[[#This Row],[opady ]] = 0, $P$5, 0)</f>
        <v>100000</v>
      </c>
      <c r="E116">
        <f>deszcz6[[#This Row],[Stan zbiornika przed]]-deszcz6[[#This Row],[Podlanie]]</f>
        <v>1792276.61876</v>
      </c>
      <c r="F116">
        <f>MIN(IF(deszcz6[[#This Row],[opady ]] = 0, deszcz6[[#This Row],[Stan zbiornika po podlaniu]]*0.99, deszcz6[[#This Row],[Stan zbiornika po podlaniu]]*1.03), $O$2)</f>
        <v>1774353.8525723999</v>
      </c>
      <c r="G116">
        <f>IF(deszcz6[[#This Row],[Dzień]] = 6, MIN(deszcz6[[#This Row],[Stan po pogodzie]]+$P$2, $O$2), deszcz6[[#This Row],[Stan po pogodzie]])</f>
        <v>2274353.8525724001</v>
      </c>
      <c r="H116">
        <f>deszcz6[[#This Row],[Dolanie]]</f>
        <v>2274353.8525724001</v>
      </c>
      <c r="I116">
        <f>WEEKDAY(deszcz6[[#This Row],[data]],2)</f>
        <v>6</v>
      </c>
      <c r="J116" s="2">
        <f>deszcz6[[#This Row],[Dolanie]]-deszcz6[[#This Row],[Stan po pogodzie]]</f>
        <v>500000.00000000023</v>
      </c>
      <c r="K116" s="2">
        <f>IF(deszcz6[[#This Row],[opady ]] = 0, deszcz6[[#This Row],[Stan zbiornika po podlaniu]]*0.99, deszcz6[[#This Row],[Stan zbiornika po podlaniu]]*1.03)</f>
        <v>1774353.8525723999</v>
      </c>
      <c r="L116" s="2">
        <f>deszcz6[[#This Row],[Kol]]-deszcz6[[#This Row],[Stan po pogodzie]]</f>
        <v>0</v>
      </c>
      <c r="M116" s="2">
        <f>WEEKDAY(deszcz6[[#This Row],[data]],2)</f>
        <v>6</v>
      </c>
    </row>
    <row r="117" spans="1:13" x14ac:dyDescent="0.45">
      <c r="A117" s="1">
        <v>41875</v>
      </c>
      <c r="B117">
        <v>0</v>
      </c>
      <c r="C117">
        <f t="shared" si="1"/>
        <v>2274353.8525724001</v>
      </c>
      <c r="D117">
        <f>IF(deszcz6[[#This Row],[opady ]] = 0, $P$5, 0)</f>
        <v>100000</v>
      </c>
      <c r="E117">
        <f>deszcz6[[#This Row],[Stan zbiornika przed]]-deszcz6[[#This Row],[Podlanie]]</f>
        <v>2174353.8525724001</v>
      </c>
      <c r="F117">
        <f>MIN(IF(deszcz6[[#This Row],[opady ]] = 0, deszcz6[[#This Row],[Stan zbiornika po podlaniu]]*0.99, deszcz6[[#This Row],[Stan zbiornika po podlaniu]]*1.03), $O$2)</f>
        <v>2152610.3140466763</v>
      </c>
      <c r="G117">
        <f>IF(deszcz6[[#This Row],[Dzień]] = 6, MIN(deszcz6[[#This Row],[Stan po pogodzie]]+$P$2, $O$2), deszcz6[[#This Row],[Stan po pogodzie]])</f>
        <v>2152610.3140466763</v>
      </c>
      <c r="H117">
        <f>deszcz6[[#This Row],[Dolanie]]</f>
        <v>2152610.3140466763</v>
      </c>
      <c r="I117">
        <f>WEEKDAY(deszcz6[[#This Row],[data]],2)</f>
        <v>7</v>
      </c>
      <c r="J117" s="2">
        <f>deszcz6[[#This Row],[Dolanie]]-deszcz6[[#This Row],[Stan po pogodzie]]</f>
        <v>0</v>
      </c>
      <c r="K117" s="2">
        <f>IF(deszcz6[[#This Row],[opady ]] = 0, deszcz6[[#This Row],[Stan zbiornika po podlaniu]]*0.99, deszcz6[[#This Row],[Stan zbiornika po podlaniu]]*1.03)</f>
        <v>2152610.3140466763</v>
      </c>
      <c r="L117" s="2">
        <f>deszcz6[[#This Row],[Kol]]-deszcz6[[#This Row],[Stan po pogodzie]]</f>
        <v>0</v>
      </c>
      <c r="M117" s="2">
        <f>WEEKDAY(deszcz6[[#This Row],[data]],2)</f>
        <v>7</v>
      </c>
    </row>
    <row r="118" spans="1:13" x14ac:dyDescent="0.45">
      <c r="A118" s="1">
        <v>41876</v>
      </c>
      <c r="B118">
        <v>0</v>
      </c>
      <c r="C118">
        <f t="shared" si="1"/>
        <v>2152610.3140466763</v>
      </c>
      <c r="D118">
        <f>IF(deszcz6[[#This Row],[opady ]] = 0, $P$5, 0)</f>
        <v>100000</v>
      </c>
      <c r="E118">
        <f>deszcz6[[#This Row],[Stan zbiornika przed]]-deszcz6[[#This Row],[Podlanie]]</f>
        <v>2052610.3140466763</v>
      </c>
      <c r="F118">
        <f>MIN(IF(deszcz6[[#This Row],[opady ]] = 0, deszcz6[[#This Row],[Stan zbiornika po podlaniu]]*0.99, deszcz6[[#This Row],[Stan zbiornika po podlaniu]]*1.03), $O$2)</f>
        <v>2032084.2109062094</v>
      </c>
      <c r="G118">
        <f>IF(deszcz6[[#This Row],[Dzień]] = 6, MIN(deszcz6[[#This Row],[Stan po pogodzie]]+$P$2, $O$2), deszcz6[[#This Row],[Stan po pogodzie]])</f>
        <v>2032084.2109062094</v>
      </c>
      <c r="H118">
        <f>deszcz6[[#This Row],[Dolanie]]</f>
        <v>2032084.2109062094</v>
      </c>
      <c r="I118">
        <f>WEEKDAY(deszcz6[[#This Row],[data]],2)</f>
        <v>1</v>
      </c>
      <c r="J118" s="2">
        <f>deszcz6[[#This Row],[Dolanie]]-deszcz6[[#This Row],[Stan po pogodzie]]</f>
        <v>0</v>
      </c>
      <c r="K118" s="2">
        <f>IF(deszcz6[[#This Row],[opady ]] = 0, deszcz6[[#This Row],[Stan zbiornika po podlaniu]]*0.99, deszcz6[[#This Row],[Stan zbiornika po podlaniu]]*1.03)</f>
        <v>2032084.2109062094</v>
      </c>
      <c r="L118" s="2">
        <f>deszcz6[[#This Row],[Kol]]-deszcz6[[#This Row],[Stan po pogodzie]]</f>
        <v>0</v>
      </c>
      <c r="M118" s="2">
        <f>WEEKDAY(deszcz6[[#This Row],[data]],2)</f>
        <v>1</v>
      </c>
    </row>
    <row r="119" spans="1:13" x14ac:dyDescent="0.45">
      <c r="A119" s="1">
        <v>41877</v>
      </c>
      <c r="B119">
        <v>0</v>
      </c>
      <c r="C119">
        <f t="shared" si="1"/>
        <v>2032084.2109062094</v>
      </c>
      <c r="D119">
        <f>IF(deszcz6[[#This Row],[opady ]] = 0, $P$5, 0)</f>
        <v>100000</v>
      </c>
      <c r="E119">
        <f>deszcz6[[#This Row],[Stan zbiornika przed]]-deszcz6[[#This Row],[Podlanie]]</f>
        <v>1932084.2109062094</v>
      </c>
      <c r="F119">
        <f>MIN(IF(deszcz6[[#This Row],[opady ]] = 0, deszcz6[[#This Row],[Stan zbiornika po podlaniu]]*0.99, deszcz6[[#This Row],[Stan zbiornika po podlaniu]]*1.03), $O$2)</f>
        <v>1912763.3687971474</v>
      </c>
      <c r="G119">
        <f>IF(deszcz6[[#This Row],[Dzień]] = 6, MIN(deszcz6[[#This Row],[Stan po pogodzie]]+$P$2, $O$2), deszcz6[[#This Row],[Stan po pogodzie]])</f>
        <v>1912763.3687971474</v>
      </c>
      <c r="H119">
        <f>deszcz6[[#This Row],[Dolanie]]</f>
        <v>1912763.3687971474</v>
      </c>
      <c r="I119">
        <f>WEEKDAY(deszcz6[[#This Row],[data]],2)</f>
        <v>2</v>
      </c>
      <c r="J119" s="2">
        <f>deszcz6[[#This Row],[Dolanie]]-deszcz6[[#This Row],[Stan po pogodzie]]</f>
        <v>0</v>
      </c>
      <c r="K119" s="2">
        <f>IF(deszcz6[[#This Row],[opady ]] = 0, deszcz6[[#This Row],[Stan zbiornika po podlaniu]]*0.99, deszcz6[[#This Row],[Stan zbiornika po podlaniu]]*1.03)</f>
        <v>1912763.3687971474</v>
      </c>
      <c r="L119" s="2">
        <f>deszcz6[[#This Row],[Kol]]-deszcz6[[#This Row],[Stan po pogodzie]]</f>
        <v>0</v>
      </c>
      <c r="M119" s="2">
        <f>WEEKDAY(deszcz6[[#This Row],[data]],2)</f>
        <v>2</v>
      </c>
    </row>
    <row r="120" spans="1:13" x14ac:dyDescent="0.45">
      <c r="A120" s="1">
        <v>41878</v>
      </c>
      <c r="B120">
        <v>0</v>
      </c>
      <c r="C120">
        <f t="shared" si="1"/>
        <v>1912763.3687971474</v>
      </c>
      <c r="D120">
        <f>IF(deszcz6[[#This Row],[opady ]] = 0, $P$5, 0)</f>
        <v>100000</v>
      </c>
      <c r="E120">
        <f>deszcz6[[#This Row],[Stan zbiornika przed]]-deszcz6[[#This Row],[Podlanie]]</f>
        <v>1812763.3687971474</v>
      </c>
      <c r="F120">
        <f>MIN(IF(deszcz6[[#This Row],[opady ]] = 0, deszcz6[[#This Row],[Stan zbiornika po podlaniu]]*0.99, deszcz6[[#This Row],[Stan zbiornika po podlaniu]]*1.03), $O$2)</f>
        <v>1794635.735109176</v>
      </c>
      <c r="G120">
        <f>IF(deszcz6[[#This Row],[Dzień]] = 6, MIN(deszcz6[[#This Row],[Stan po pogodzie]]+$P$2, $O$2), deszcz6[[#This Row],[Stan po pogodzie]])</f>
        <v>1794635.735109176</v>
      </c>
      <c r="H120">
        <f>deszcz6[[#This Row],[Dolanie]]</f>
        <v>1794635.735109176</v>
      </c>
      <c r="I120">
        <f>WEEKDAY(deszcz6[[#This Row],[data]],2)</f>
        <v>3</v>
      </c>
      <c r="J120" s="2">
        <f>deszcz6[[#This Row],[Dolanie]]-deszcz6[[#This Row],[Stan po pogodzie]]</f>
        <v>0</v>
      </c>
      <c r="K120" s="2">
        <f>IF(deszcz6[[#This Row],[opady ]] = 0, deszcz6[[#This Row],[Stan zbiornika po podlaniu]]*0.99, deszcz6[[#This Row],[Stan zbiornika po podlaniu]]*1.03)</f>
        <v>1794635.735109176</v>
      </c>
      <c r="L120" s="2">
        <f>deszcz6[[#This Row],[Kol]]-deszcz6[[#This Row],[Stan po pogodzie]]</f>
        <v>0</v>
      </c>
      <c r="M120" s="2">
        <f>WEEKDAY(deszcz6[[#This Row],[data]],2)</f>
        <v>3</v>
      </c>
    </row>
    <row r="121" spans="1:13" x14ac:dyDescent="0.45">
      <c r="A121" s="1">
        <v>41879</v>
      </c>
      <c r="B121">
        <v>1</v>
      </c>
      <c r="C121">
        <f t="shared" si="1"/>
        <v>1794635.735109176</v>
      </c>
      <c r="D121">
        <f>IF(deszcz6[[#This Row],[opady ]] = 0, $P$5, 0)</f>
        <v>0</v>
      </c>
      <c r="E121">
        <f>deszcz6[[#This Row],[Stan zbiornika przed]]-deszcz6[[#This Row],[Podlanie]]</f>
        <v>1794635.735109176</v>
      </c>
      <c r="F121">
        <f>MIN(IF(deszcz6[[#This Row],[opady ]] = 0, deszcz6[[#This Row],[Stan zbiornika po podlaniu]]*0.99, deszcz6[[#This Row],[Stan zbiornika po podlaniu]]*1.03), $O$2)</f>
        <v>1848474.8071624513</v>
      </c>
      <c r="G121">
        <f>IF(deszcz6[[#This Row],[Dzień]] = 6, MIN(deszcz6[[#This Row],[Stan po pogodzie]]+$P$2, $O$2), deszcz6[[#This Row],[Stan po pogodzie]])</f>
        <v>1848474.8071624513</v>
      </c>
      <c r="H121">
        <f>deszcz6[[#This Row],[Dolanie]]</f>
        <v>1848474.8071624513</v>
      </c>
      <c r="I121">
        <f>WEEKDAY(deszcz6[[#This Row],[data]],2)</f>
        <v>4</v>
      </c>
      <c r="J121" s="2">
        <f>deszcz6[[#This Row],[Dolanie]]-deszcz6[[#This Row],[Stan po pogodzie]]</f>
        <v>0</v>
      </c>
      <c r="K121" s="2">
        <f>IF(deszcz6[[#This Row],[opady ]] = 0, deszcz6[[#This Row],[Stan zbiornika po podlaniu]]*0.99, deszcz6[[#This Row],[Stan zbiornika po podlaniu]]*1.03)</f>
        <v>1848474.8071624513</v>
      </c>
      <c r="L121" s="2">
        <f>deszcz6[[#This Row],[Kol]]-deszcz6[[#This Row],[Stan po pogodzie]]</f>
        <v>0</v>
      </c>
      <c r="M121" s="2">
        <f>WEEKDAY(deszcz6[[#This Row],[data]],2)</f>
        <v>4</v>
      </c>
    </row>
    <row r="122" spans="1:13" x14ac:dyDescent="0.45">
      <c r="A122" s="1">
        <v>41880</v>
      </c>
      <c r="B122">
        <v>0</v>
      </c>
      <c r="C122">
        <f t="shared" si="1"/>
        <v>1848474.8071624513</v>
      </c>
      <c r="D122">
        <f>IF(deszcz6[[#This Row],[opady ]] = 0, $P$5, 0)</f>
        <v>100000</v>
      </c>
      <c r="E122">
        <f>deszcz6[[#This Row],[Stan zbiornika przed]]-deszcz6[[#This Row],[Podlanie]]</f>
        <v>1748474.8071624513</v>
      </c>
      <c r="F122">
        <f>MIN(IF(deszcz6[[#This Row],[opady ]] = 0, deszcz6[[#This Row],[Stan zbiornika po podlaniu]]*0.99, deszcz6[[#This Row],[Stan zbiornika po podlaniu]]*1.03), $O$2)</f>
        <v>1730990.0590908269</v>
      </c>
      <c r="G122">
        <f>IF(deszcz6[[#This Row],[Dzień]] = 6, MIN(deszcz6[[#This Row],[Stan po pogodzie]]+$P$2, $O$2), deszcz6[[#This Row],[Stan po pogodzie]])</f>
        <v>1730990.0590908269</v>
      </c>
      <c r="H122">
        <f>deszcz6[[#This Row],[Dolanie]]</f>
        <v>1730990.0590908269</v>
      </c>
      <c r="I122">
        <f>WEEKDAY(deszcz6[[#This Row],[data]],2)</f>
        <v>5</v>
      </c>
      <c r="J122" s="2">
        <f>deszcz6[[#This Row],[Dolanie]]-deszcz6[[#This Row],[Stan po pogodzie]]</f>
        <v>0</v>
      </c>
      <c r="K122" s="2">
        <f>IF(deszcz6[[#This Row],[opady ]] = 0, deszcz6[[#This Row],[Stan zbiornika po podlaniu]]*0.99, deszcz6[[#This Row],[Stan zbiornika po podlaniu]]*1.03)</f>
        <v>1730990.0590908269</v>
      </c>
      <c r="L122" s="2">
        <f>deszcz6[[#This Row],[Kol]]-deszcz6[[#This Row],[Stan po pogodzie]]</f>
        <v>0</v>
      </c>
      <c r="M122" s="2">
        <f>WEEKDAY(deszcz6[[#This Row],[data]],2)</f>
        <v>5</v>
      </c>
    </row>
    <row r="123" spans="1:13" x14ac:dyDescent="0.45">
      <c r="A123" s="1">
        <v>41881</v>
      </c>
      <c r="B123">
        <v>0</v>
      </c>
      <c r="C123">
        <f t="shared" si="1"/>
        <v>1730990.0590908269</v>
      </c>
      <c r="D123">
        <f>IF(deszcz6[[#This Row],[opady ]] = 0, $P$5, 0)</f>
        <v>100000</v>
      </c>
      <c r="E123">
        <f>deszcz6[[#This Row],[Stan zbiornika przed]]-deszcz6[[#This Row],[Podlanie]]</f>
        <v>1630990.0590908269</v>
      </c>
      <c r="F123">
        <f>MIN(IF(deszcz6[[#This Row],[opady ]] = 0, deszcz6[[#This Row],[Stan zbiornika po podlaniu]]*0.99, deszcz6[[#This Row],[Stan zbiornika po podlaniu]]*1.03), $O$2)</f>
        <v>1614680.1584999186</v>
      </c>
      <c r="G123">
        <f>IF(deszcz6[[#This Row],[Dzień]] = 6, MIN(deszcz6[[#This Row],[Stan po pogodzie]]+$P$2, $O$2), deszcz6[[#This Row],[Stan po pogodzie]])</f>
        <v>2114680.1584999189</v>
      </c>
      <c r="H123">
        <f>deszcz6[[#This Row],[Dolanie]]</f>
        <v>2114680.1584999189</v>
      </c>
      <c r="I123">
        <f>WEEKDAY(deszcz6[[#This Row],[data]],2)</f>
        <v>6</v>
      </c>
      <c r="J123" s="2">
        <f>deszcz6[[#This Row],[Dolanie]]-deszcz6[[#This Row],[Stan po pogodzie]]</f>
        <v>500000.00000000023</v>
      </c>
      <c r="K123" s="2">
        <f>IF(deszcz6[[#This Row],[opady ]] = 0, deszcz6[[#This Row],[Stan zbiornika po podlaniu]]*0.99, deszcz6[[#This Row],[Stan zbiornika po podlaniu]]*1.03)</f>
        <v>1614680.1584999186</v>
      </c>
      <c r="L123" s="2">
        <f>deszcz6[[#This Row],[Kol]]-deszcz6[[#This Row],[Stan po pogodzie]]</f>
        <v>0</v>
      </c>
      <c r="M123" s="2">
        <f>WEEKDAY(deszcz6[[#This Row],[data]],2)</f>
        <v>6</v>
      </c>
    </row>
    <row r="124" spans="1:13" x14ac:dyDescent="0.45">
      <c r="A124" s="1">
        <v>41882</v>
      </c>
      <c r="B124">
        <v>1</v>
      </c>
      <c r="C124">
        <f t="shared" si="1"/>
        <v>2114680.1584999189</v>
      </c>
      <c r="D124">
        <f>IF(deszcz6[[#This Row],[opady ]] = 0, $P$5, 0)</f>
        <v>0</v>
      </c>
      <c r="E124">
        <f>deszcz6[[#This Row],[Stan zbiornika przed]]-deszcz6[[#This Row],[Podlanie]]</f>
        <v>2114680.1584999189</v>
      </c>
      <c r="F124">
        <f>MIN(IF(deszcz6[[#This Row],[opady ]] = 0, deszcz6[[#This Row],[Stan zbiornika po podlaniu]]*0.99, deszcz6[[#This Row],[Stan zbiornika po podlaniu]]*1.03), $O$2)</f>
        <v>2178120.5632549166</v>
      </c>
      <c r="G124">
        <f>IF(deszcz6[[#This Row],[Dzień]] = 6, MIN(deszcz6[[#This Row],[Stan po pogodzie]]+$P$2, $O$2), deszcz6[[#This Row],[Stan po pogodzie]])</f>
        <v>2178120.5632549166</v>
      </c>
      <c r="H124">
        <f>deszcz6[[#This Row],[Dolanie]]</f>
        <v>2178120.5632549166</v>
      </c>
      <c r="I124">
        <f>WEEKDAY(deszcz6[[#This Row],[data]],2)</f>
        <v>7</v>
      </c>
      <c r="J124" s="2">
        <f>deszcz6[[#This Row],[Dolanie]]-deszcz6[[#This Row],[Stan po pogodzie]]</f>
        <v>0</v>
      </c>
      <c r="K124" s="2">
        <f>IF(deszcz6[[#This Row],[opady ]] = 0, deszcz6[[#This Row],[Stan zbiornika po podlaniu]]*0.99, deszcz6[[#This Row],[Stan zbiornika po podlaniu]]*1.03)</f>
        <v>2178120.5632549166</v>
      </c>
      <c r="L124" s="2">
        <f>deszcz6[[#This Row],[Kol]]-deszcz6[[#This Row],[Stan po pogodzie]]</f>
        <v>0</v>
      </c>
      <c r="M124" s="2">
        <f>WEEKDAY(deszcz6[[#This Row],[data]],2)</f>
        <v>7</v>
      </c>
    </row>
    <row r="125" spans="1:13" x14ac:dyDescent="0.45">
      <c r="A125" s="1">
        <v>41883</v>
      </c>
      <c r="B125">
        <v>0</v>
      </c>
      <c r="C125">
        <f t="shared" si="1"/>
        <v>2178120.5632549166</v>
      </c>
      <c r="D125">
        <f>IF(deszcz6[[#This Row],[opady ]] = 0, $P$5, 0)</f>
        <v>100000</v>
      </c>
      <c r="E125">
        <f>deszcz6[[#This Row],[Stan zbiornika przed]]-deszcz6[[#This Row],[Podlanie]]</f>
        <v>2078120.5632549166</v>
      </c>
      <c r="F125">
        <f>MIN(IF(deszcz6[[#This Row],[opady ]] = 0, deszcz6[[#This Row],[Stan zbiornika po podlaniu]]*0.99, deszcz6[[#This Row],[Stan zbiornika po podlaniu]]*1.03), $O$2)</f>
        <v>2057339.3576223673</v>
      </c>
      <c r="G125">
        <f>IF(deszcz6[[#This Row],[Dzień]] = 6, MIN(deszcz6[[#This Row],[Stan po pogodzie]]+$P$2, $O$2), deszcz6[[#This Row],[Stan po pogodzie]])</f>
        <v>2057339.3576223673</v>
      </c>
      <c r="H125">
        <f>deszcz6[[#This Row],[Dolanie]]</f>
        <v>2057339.3576223673</v>
      </c>
      <c r="I125">
        <f>WEEKDAY(deszcz6[[#This Row],[data]],2)</f>
        <v>1</v>
      </c>
      <c r="J125" s="2">
        <f>deszcz6[[#This Row],[Dolanie]]-deszcz6[[#This Row],[Stan po pogodzie]]</f>
        <v>0</v>
      </c>
      <c r="K125" s="2">
        <f>IF(deszcz6[[#This Row],[opady ]] = 0, deszcz6[[#This Row],[Stan zbiornika po podlaniu]]*0.99, deszcz6[[#This Row],[Stan zbiornika po podlaniu]]*1.03)</f>
        <v>2057339.3576223673</v>
      </c>
      <c r="L125" s="2">
        <f>deszcz6[[#This Row],[Kol]]-deszcz6[[#This Row],[Stan po pogodzie]]</f>
        <v>0</v>
      </c>
      <c r="M125" s="2">
        <f>WEEKDAY(deszcz6[[#This Row],[data]],2)</f>
        <v>1</v>
      </c>
    </row>
    <row r="126" spans="1:13" x14ac:dyDescent="0.45">
      <c r="A126" s="1">
        <v>41884</v>
      </c>
      <c r="B126">
        <v>0</v>
      </c>
      <c r="C126">
        <f t="shared" si="1"/>
        <v>2057339.3576223673</v>
      </c>
      <c r="D126">
        <f>IF(deszcz6[[#This Row],[opady ]] = 0, $P$5, 0)</f>
        <v>100000</v>
      </c>
      <c r="E126">
        <f>deszcz6[[#This Row],[Stan zbiornika przed]]-deszcz6[[#This Row],[Podlanie]]</f>
        <v>1957339.3576223673</v>
      </c>
      <c r="F126">
        <f>MIN(IF(deszcz6[[#This Row],[opady ]] = 0, deszcz6[[#This Row],[Stan zbiornika po podlaniu]]*0.99, deszcz6[[#This Row],[Stan zbiornika po podlaniu]]*1.03), $O$2)</f>
        <v>1937765.9640461437</v>
      </c>
      <c r="G126">
        <f>IF(deszcz6[[#This Row],[Dzień]] = 6, MIN(deszcz6[[#This Row],[Stan po pogodzie]]+$P$2, $O$2), deszcz6[[#This Row],[Stan po pogodzie]])</f>
        <v>1937765.9640461437</v>
      </c>
      <c r="H126">
        <f>deszcz6[[#This Row],[Dolanie]]</f>
        <v>1937765.9640461437</v>
      </c>
      <c r="I126">
        <f>WEEKDAY(deszcz6[[#This Row],[data]],2)</f>
        <v>2</v>
      </c>
      <c r="J126" s="2">
        <f>deszcz6[[#This Row],[Dolanie]]-deszcz6[[#This Row],[Stan po pogodzie]]</f>
        <v>0</v>
      </c>
      <c r="K126" s="2">
        <f>IF(deszcz6[[#This Row],[opady ]] = 0, deszcz6[[#This Row],[Stan zbiornika po podlaniu]]*0.99, deszcz6[[#This Row],[Stan zbiornika po podlaniu]]*1.03)</f>
        <v>1937765.9640461437</v>
      </c>
      <c r="L126" s="2">
        <f>deszcz6[[#This Row],[Kol]]-deszcz6[[#This Row],[Stan po pogodzie]]</f>
        <v>0</v>
      </c>
      <c r="M126" s="2">
        <f>WEEKDAY(deszcz6[[#This Row],[data]],2)</f>
        <v>2</v>
      </c>
    </row>
    <row r="127" spans="1:13" x14ac:dyDescent="0.45">
      <c r="A127" s="1">
        <v>41885</v>
      </c>
      <c r="B127">
        <v>0</v>
      </c>
      <c r="C127">
        <f t="shared" si="1"/>
        <v>1937765.9640461437</v>
      </c>
      <c r="D127">
        <f>IF(deszcz6[[#This Row],[opady ]] = 0, $P$5, 0)</f>
        <v>100000</v>
      </c>
      <c r="E127">
        <f>deszcz6[[#This Row],[Stan zbiornika przed]]-deszcz6[[#This Row],[Podlanie]]</f>
        <v>1837765.9640461437</v>
      </c>
      <c r="F127">
        <f>MIN(IF(deszcz6[[#This Row],[opady ]] = 0, deszcz6[[#This Row],[Stan zbiornika po podlaniu]]*0.99, deszcz6[[#This Row],[Stan zbiornika po podlaniu]]*1.03), $O$2)</f>
        <v>1819388.3044056823</v>
      </c>
      <c r="G127">
        <f>IF(deszcz6[[#This Row],[Dzień]] = 6, MIN(deszcz6[[#This Row],[Stan po pogodzie]]+$P$2, $O$2), deszcz6[[#This Row],[Stan po pogodzie]])</f>
        <v>1819388.3044056823</v>
      </c>
      <c r="H127">
        <f>deszcz6[[#This Row],[Dolanie]]</f>
        <v>1819388.3044056823</v>
      </c>
      <c r="I127">
        <f>WEEKDAY(deszcz6[[#This Row],[data]],2)</f>
        <v>3</v>
      </c>
      <c r="J127" s="2">
        <f>deszcz6[[#This Row],[Dolanie]]-deszcz6[[#This Row],[Stan po pogodzie]]</f>
        <v>0</v>
      </c>
      <c r="K127" s="2">
        <f>IF(deszcz6[[#This Row],[opady ]] = 0, deszcz6[[#This Row],[Stan zbiornika po podlaniu]]*0.99, deszcz6[[#This Row],[Stan zbiornika po podlaniu]]*1.03)</f>
        <v>1819388.3044056823</v>
      </c>
      <c r="L127" s="2">
        <f>deszcz6[[#This Row],[Kol]]-deszcz6[[#This Row],[Stan po pogodzie]]</f>
        <v>0</v>
      </c>
      <c r="M127" s="2">
        <f>WEEKDAY(deszcz6[[#This Row],[data]],2)</f>
        <v>3</v>
      </c>
    </row>
    <row r="128" spans="1:13" x14ac:dyDescent="0.45">
      <c r="A128" s="1">
        <v>41886</v>
      </c>
      <c r="B128">
        <v>0</v>
      </c>
      <c r="C128">
        <f t="shared" si="1"/>
        <v>1819388.3044056823</v>
      </c>
      <c r="D128">
        <f>IF(deszcz6[[#This Row],[opady ]] = 0, $P$5, 0)</f>
        <v>100000</v>
      </c>
      <c r="E128">
        <f>deszcz6[[#This Row],[Stan zbiornika przed]]-deszcz6[[#This Row],[Podlanie]]</f>
        <v>1719388.3044056823</v>
      </c>
      <c r="F128">
        <f>MIN(IF(deszcz6[[#This Row],[opady ]] = 0, deszcz6[[#This Row],[Stan zbiornika po podlaniu]]*0.99, deszcz6[[#This Row],[Stan zbiornika po podlaniu]]*1.03), $O$2)</f>
        <v>1702194.4213616254</v>
      </c>
      <c r="G128">
        <f>IF(deszcz6[[#This Row],[Dzień]] = 6, MIN(deszcz6[[#This Row],[Stan po pogodzie]]+$P$2, $O$2), deszcz6[[#This Row],[Stan po pogodzie]])</f>
        <v>1702194.4213616254</v>
      </c>
      <c r="H128">
        <f>deszcz6[[#This Row],[Dolanie]]</f>
        <v>1702194.4213616254</v>
      </c>
      <c r="I128">
        <f>WEEKDAY(deszcz6[[#This Row],[data]],2)</f>
        <v>4</v>
      </c>
      <c r="J128" s="2">
        <f>deszcz6[[#This Row],[Dolanie]]-deszcz6[[#This Row],[Stan po pogodzie]]</f>
        <v>0</v>
      </c>
      <c r="K128" s="2">
        <f>IF(deszcz6[[#This Row],[opady ]] = 0, deszcz6[[#This Row],[Stan zbiornika po podlaniu]]*0.99, deszcz6[[#This Row],[Stan zbiornika po podlaniu]]*1.03)</f>
        <v>1702194.4213616254</v>
      </c>
      <c r="L128" s="2">
        <f>deszcz6[[#This Row],[Kol]]-deszcz6[[#This Row],[Stan po pogodzie]]</f>
        <v>0</v>
      </c>
      <c r="M128" s="2">
        <f>WEEKDAY(deszcz6[[#This Row],[data]],2)</f>
        <v>4</v>
      </c>
    </row>
    <row r="129" spans="1:13" x14ac:dyDescent="0.45">
      <c r="A129" s="1">
        <v>41887</v>
      </c>
      <c r="B129">
        <v>0</v>
      </c>
      <c r="C129">
        <f t="shared" si="1"/>
        <v>1702194.4213616254</v>
      </c>
      <c r="D129">
        <f>IF(deszcz6[[#This Row],[opady ]] = 0, $P$5, 0)</f>
        <v>100000</v>
      </c>
      <c r="E129">
        <f>deszcz6[[#This Row],[Stan zbiornika przed]]-deszcz6[[#This Row],[Podlanie]]</f>
        <v>1602194.4213616254</v>
      </c>
      <c r="F129">
        <f>MIN(IF(deszcz6[[#This Row],[opady ]] = 0, deszcz6[[#This Row],[Stan zbiornika po podlaniu]]*0.99, deszcz6[[#This Row],[Stan zbiornika po podlaniu]]*1.03), $O$2)</f>
        <v>1586172.4771480092</v>
      </c>
      <c r="G129">
        <f>IF(deszcz6[[#This Row],[Dzień]] = 6, MIN(deszcz6[[#This Row],[Stan po pogodzie]]+$P$2, $O$2), deszcz6[[#This Row],[Stan po pogodzie]])</f>
        <v>1586172.4771480092</v>
      </c>
      <c r="H129">
        <f>deszcz6[[#This Row],[Dolanie]]</f>
        <v>1586172.4771480092</v>
      </c>
      <c r="I129">
        <f>WEEKDAY(deszcz6[[#This Row],[data]],2)</f>
        <v>5</v>
      </c>
      <c r="J129" s="2">
        <f>deszcz6[[#This Row],[Dolanie]]-deszcz6[[#This Row],[Stan po pogodzie]]</f>
        <v>0</v>
      </c>
      <c r="K129" s="2">
        <f>IF(deszcz6[[#This Row],[opady ]] = 0, deszcz6[[#This Row],[Stan zbiornika po podlaniu]]*0.99, deszcz6[[#This Row],[Stan zbiornika po podlaniu]]*1.03)</f>
        <v>1586172.4771480092</v>
      </c>
      <c r="L129" s="2">
        <f>deszcz6[[#This Row],[Kol]]-deszcz6[[#This Row],[Stan po pogodzie]]</f>
        <v>0</v>
      </c>
      <c r="M129" s="2">
        <f>WEEKDAY(deszcz6[[#This Row],[data]],2)</f>
        <v>5</v>
      </c>
    </row>
    <row r="130" spans="1:13" x14ac:dyDescent="0.45">
      <c r="A130" s="1">
        <v>41888</v>
      </c>
      <c r="B130">
        <v>0</v>
      </c>
      <c r="C130">
        <f t="shared" si="1"/>
        <v>1586172.4771480092</v>
      </c>
      <c r="D130">
        <f>IF(deszcz6[[#This Row],[opady ]] = 0, $P$5, 0)</f>
        <v>100000</v>
      </c>
      <c r="E130">
        <f>deszcz6[[#This Row],[Stan zbiornika przed]]-deszcz6[[#This Row],[Podlanie]]</f>
        <v>1486172.4771480092</v>
      </c>
      <c r="F130">
        <f>MIN(IF(deszcz6[[#This Row],[opady ]] = 0, deszcz6[[#This Row],[Stan zbiornika po podlaniu]]*0.99, deszcz6[[#This Row],[Stan zbiornika po podlaniu]]*1.03), $O$2)</f>
        <v>1471310.7523765292</v>
      </c>
      <c r="G130">
        <f>IF(deszcz6[[#This Row],[Dzień]] = 6, MIN(deszcz6[[#This Row],[Stan po pogodzie]]+$P$2, $O$2), deszcz6[[#This Row],[Stan po pogodzie]])</f>
        <v>1971310.7523765292</v>
      </c>
      <c r="H130">
        <f>deszcz6[[#This Row],[Dolanie]]</f>
        <v>1971310.7523765292</v>
      </c>
      <c r="I130">
        <f>WEEKDAY(deszcz6[[#This Row],[data]],2)</f>
        <v>6</v>
      </c>
      <c r="J130" s="2">
        <f>deszcz6[[#This Row],[Dolanie]]-deszcz6[[#This Row],[Stan po pogodzie]]</f>
        <v>500000</v>
      </c>
      <c r="K130" s="2">
        <f>IF(deszcz6[[#This Row],[opady ]] = 0, deszcz6[[#This Row],[Stan zbiornika po podlaniu]]*0.99, deszcz6[[#This Row],[Stan zbiornika po podlaniu]]*1.03)</f>
        <v>1471310.7523765292</v>
      </c>
      <c r="L130" s="2">
        <f>deszcz6[[#This Row],[Kol]]-deszcz6[[#This Row],[Stan po pogodzie]]</f>
        <v>0</v>
      </c>
      <c r="M130" s="2">
        <f>WEEKDAY(deszcz6[[#This Row],[data]],2)</f>
        <v>6</v>
      </c>
    </row>
    <row r="131" spans="1:13" x14ac:dyDescent="0.45">
      <c r="A131" s="1">
        <v>41889</v>
      </c>
      <c r="B131">
        <v>0</v>
      </c>
      <c r="C131">
        <f t="shared" ref="C131:C155" si="2">H130</f>
        <v>1971310.7523765292</v>
      </c>
      <c r="D131">
        <f>IF(deszcz6[[#This Row],[opady ]] = 0, $P$5, 0)</f>
        <v>100000</v>
      </c>
      <c r="E131">
        <f>deszcz6[[#This Row],[Stan zbiornika przed]]-deszcz6[[#This Row],[Podlanie]]</f>
        <v>1871310.7523765292</v>
      </c>
      <c r="F131">
        <f>MIN(IF(deszcz6[[#This Row],[opady ]] = 0, deszcz6[[#This Row],[Stan zbiornika po podlaniu]]*0.99, deszcz6[[#This Row],[Stan zbiornika po podlaniu]]*1.03), $O$2)</f>
        <v>1852597.6448527637</v>
      </c>
      <c r="G131">
        <f>IF(deszcz6[[#This Row],[Dzień]] = 6, MIN(deszcz6[[#This Row],[Stan po pogodzie]]+$P$2, $O$2), deszcz6[[#This Row],[Stan po pogodzie]])</f>
        <v>1852597.6448527637</v>
      </c>
      <c r="H131">
        <f>deszcz6[[#This Row],[Dolanie]]</f>
        <v>1852597.6448527637</v>
      </c>
      <c r="I131">
        <f>WEEKDAY(deszcz6[[#This Row],[data]],2)</f>
        <v>7</v>
      </c>
      <c r="J131" s="2">
        <f>deszcz6[[#This Row],[Dolanie]]-deszcz6[[#This Row],[Stan po pogodzie]]</f>
        <v>0</v>
      </c>
      <c r="K131" s="2">
        <f>IF(deszcz6[[#This Row],[opady ]] = 0, deszcz6[[#This Row],[Stan zbiornika po podlaniu]]*0.99, deszcz6[[#This Row],[Stan zbiornika po podlaniu]]*1.03)</f>
        <v>1852597.6448527637</v>
      </c>
      <c r="L131" s="2">
        <f>deszcz6[[#This Row],[Kol]]-deszcz6[[#This Row],[Stan po pogodzie]]</f>
        <v>0</v>
      </c>
      <c r="M131" s="2">
        <f>WEEKDAY(deszcz6[[#This Row],[data]],2)</f>
        <v>7</v>
      </c>
    </row>
    <row r="132" spans="1:13" x14ac:dyDescent="0.45">
      <c r="A132" s="1">
        <v>41890</v>
      </c>
      <c r="B132">
        <v>1</v>
      </c>
      <c r="C132">
        <f t="shared" si="2"/>
        <v>1852597.6448527637</v>
      </c>
      <c r="D132">
        <f>IF(deszcz6[[#This Row],[opady ]] = 0, $P$5, 0)</f>
        <v>0</v>
      </c>
      <c r="E132">
        <f>deszcz6[[#This Row],[Stan zbiornika przed]]-deszcz6[[#This Row],[Podlanie]]</f>
        <v>1852597.6448527637</v>
      </c>
      <c r="F132">
        <f>MIN(IF(deszcz6[[#This Row],[opady ]] = 0, deszcz6[[#This Row],[Stan zbiornika po podlaniu]]*0.99, deszcz6[[#This Row],[Stan zbiornika po podlaniu]]*1.03), $O$2)</f>
        <v>1908175.5741983468</v>
      </c>
      <c r="G132">
        <f>IF(deszcz6[[#This Row],[Dzień]] = 6, MIN(deszcz6[[#This Row],[Stan po pogodzie]]+$P$2, $O$2), deszcz6[[#This Row],[Stan po pogodzie]])</f>
        <v>1908175.5741983468</v>
      </c>
      <c r="H132">
        <f>deszcz6[[#This Row],[Dolanie]]</f>
        <v>1908175.5741983468</v>
      </c>
      <c r="I132">
        <f>WEEKDAY(deszcz6[[#This Row],[data]],2)</f>
        <v>1</v>
      </c>
      <c r="J132" s="2">
        <f>deszcz6[[#This Row],[Dolanie]]-deszcz6[[#This Row],[Stan po pogodzie]]</f>
        <v>0</v>
      </c>
      <c r="K132" s="2">
        <f>IF(deszcz6[[#This Row],[opady ]] = 0, deszcz6[[#This Row],[Stan zbiornika po podlaniu]]*0.99, deszcz6[[#This Row],[Stan zbiornika po podlaniu]]*1.03)</f>
        <v>1908175.5741983468</v>
      </c>
      <c r="L132" s="2">
        <f>deszcz6[[#This Row],[Kol]]-deszcz6[[#This Row],[Stan po pogodzie]]</f>
        <v>0</v>
      </c>
      <c r="M132" s="2">
        <f>WEEKDAY(deszcz6[[#This Row],[data]],2)</f>
        <v>1</v>
      </c>
    </row>
    <row r="133" spans="1:13" x14ac:dyDescent="0.45">
      <c r="A133" s="1">
        <v>41891</v>
      </c>
      <c r="B133">
        <v>0</v>
      </c>
      <c r="C133">
        <f t="shared" si="2"/>
        <v>1908175.5741983468</v>
      </c>
      <c r="D133">
        <f>IF(deszcz6[[#This Row],[opady ]] = 0, $P$5, 0)</f>
        <v>100000</v>
      </c>
      <c r="E133">
        <f>deszcz6[[#This Row],[Stan zbiornika przed]]-deszcz6[[#This Row],[Podlanie]]</f>
        <v>1808175.5741983468</v>
      </c>
      <c r="F133">
        <f>MIN(IF(deszcz6[[#This Row],[opady ]] = 0, deszcz6[[#This Row],[Stan zbiornika po podlaniu]]*0.99, deszcz6[[#This Row],[Stan zbiornika po podlaniu]]*1.03), $O$2)</f>
        <v>1790093.8184563634</v>
      </c>
      <c r="G133">
        <f>IF(deszcz6[[#This Row],[Dzień]] = 6, MIN(deszcz6[[#This Row],[Stan po pogodzie]]+$P$2, $O$2), deszcz6[[#This Row],[Stan po pogodzie]])</f>
        <v>1790093.8184563634</v>
      </c>
      <c r="H133">
        <f>deszcz6[[#This Row],[Dolanie]]</f>
        <v>1790093.8184563634</v>
      </c>
      <c r="I133">
        <f>WEEKDAY(deszcz6[[#This Row],[data]],2)</f>
        <v>2</v>
      </c>
      <c r="J133" s="2">
        <f>deszcz6[[#This Row],[Dolanie]]-deszcz6[[#This Row],[Stan po pogodzie]]</f>
        <v>0</v>
      </c>
      <c r="K133" s="2">
        <f>IF(deszcz6[[#This Row],[opady ]] = 0, deszcz6[[#This Row],[Stan zbiornika po podlaniu]]*0.99, deszcz6[[#This Row],[Stan zbiornika po podlaniu]]*1.03)</f>
        <v>1790093.8184563634</v>
      </c>
      <c r="L133" s="2">
        <f>deszcz6[[#This Row],[Kol]]-deszcz6[[#This Row],[Stan po pogodzie]]</f>
        <v>0</v>
      </c>
      <c r="M133" s="2">
        <f>WEEKDAY(deszcz6[[#This Row],[data]],2)</f>
        <v>2</v>
      </c>
    </row>
    <row r="134" spans="1:13" x14ac:dyDescent="0.45">
      <c r="A134" s="1">
        <v>41892</v>
      </c>
      <c r="B134">
        <v>0</v>
      </c>
      <c r="C134">
        <f t="shared" si="2"/>
        <v>1790093.8184563634</v>
      </c>
      <c r="D134">
        <f>IF(deszcz6[[#This Row],[opady ]] = 0, $P$5, 0)</f>
        <v>100000</v>
      </c>
      <c r="E134">
        <f>deszcz6[[#This Row],[Stan zbiornika przed]]-deszcz6[[#This Row],[Podlanie]]</f>
        <v>1690093.8184563634</v>
      </c>
      <c r="F134">
        <f>MIN(IF(deszcz6[[#This Row],[opady ]] = 0, deszcz6[[#This Row],[Stan zbiornika po podlaniu]]*0.99, deszcz6[[#This Row],[Stan zbiornika po podlaniu]]*1.03), $O$2)</f>
        <v>1673192.8802717999</v>
      </c>
      <c r="G134">
        <f>IF(deszcz6[[#This Row],[Dzień]] = 6, MIN(deszcz6[[#This Row],[Stan po pogodzie]]+$P$2, $O$2), deszcz6[[#This Row],[Stan po pogodzie]])</f>
        <v>1673192.8802717999</v>
      </c>
      <c r="H134">
        <f>deszcz6[[#This Row],[Dolanie]]</f>
        <v>1673192.8802717999</v>
      </c>
      <c r="I134">
        <f>WEEKDAY(deszcz6[[#This Row],[data]],2)</f>
        <v>3</v>
      </c>
      <c r="J134" s="2">
        <f>deszcz6[[#This Row],[Dolanie]]-deszcz6[[#This Row],[Stan po pogodzie]]</f>
        <v>0</v>
      </c>
      <c r="K134" s="2">
        <f>IF(deszcz6[[#This Row],[opady ]] = 0, deszcz6[[#This Row],[Stan zbiornika po podlaniu]]*0.99, deszcz6[[#This Row],[Stan zbiornika po podlaniu]]*1.03)</f>
        <v>1673192.8802717999</v>
      </c>
      <c r="L134" s="2">
        <f>deszcz6[[#This Row],[Kol]]-deszcz6[[#This Row],[Stan po pogodzie]]</f>
        <v>0</v>
      </c>
      <c r="M134" s="2">
        <f>WEEKDAY(deszcz6[[#This Row],[data]],2)</f>
        <v>3</v>
      </c>
    </row>
    <row r="135" spans="1:13" x14ac:dyDescent="0.45">
      <c r="A135" s="1">
        <v>41893</v>
      </c>
      <c r="B135">
        <v>0</v>
      </c>
      <c r="C135">
        <f t="shared" si="2"/>
        <v>1673192.8802717999</v>
      </c>
      <c r="D135">
        <f>IF(deszcz6[[#This Row],[opady ]] = 0, $P$5, 0)</f>
        <v>100000</v>
      </c>
      <c r="E135">
        <f>deszcz6[[#This Row],[Stan zbiornika przed]]-deszcz6[[#This Row],[Podlanie]]</f>
        <v>1573192.8802717999</v>
      </c>
      <c r="F135">
        <f>MIN(IF(deszcz6[[#This Row],[opady ]] = 0, deszcz6[[#This Row],[Stan zbiornika po podlaniu]]*0.99, deszcz6[[#This Row],[Stan zbiornika po podlaniu]]*1.03), $O$2)</f>
        <v>1557460.9514690819</v>
      </c>
      <c r="G135">
        <f>IF(deszcz6[[#This Row],[Dzień]] = 6, MIN(deszcz6[[#This Row],[Stan po pogodzie]]+$P$2, $O$2), deszcz6[[#This Row],[Stan po pogodzie]])</f>
        <v>1557460.9514690819</v>
      </c>
      <c r="H135">
        <f>deszcz6[[#This Row],[Dolanie]]</f>
        <v>1557460.9514690819</v>
      </c>
      <c r="I135">
        <f>WEEKDAY(deszcz6[[#This Row],[data]],2)</f>
        <v>4</v>
      </c>
      <c r="J135" s="2">
        <f>deszcz6[[#This Row],[Dolanie]]-deszcz6[[#This Row],[Stan po pogodzie]]</f>
        <v>0</v>
      </c>
      <c r="K135" s="2">
        <f>IF(deszcz6[[#This Row],[opady ]] = 0, deszcz6[[#This Row],[Stan zbiornika po podlaniu]]*0.99, deszcz6[[#This Row],[Stan zbiornika po podlaniu]]*1.03)</f>
        <v>1557460.9514690819</v>
      </c>
      <c r="L135" s="2">
        <f>deszcz6[[#This Row],[Kol]]-deszcz6[[#This Row],[Stan po pogodzie]]</f>
        <v>0</v>
      </c>
      <c r="M135" s="2">
        <f>WEEKDAY(deszcz6[[#This Row],[data]],2)</f>
        <v>4</v>
      </c>
    </row>
    <row r="136" spans="1:13" x14ac:dyDescent="0.45">
      <c r="A136" s="1">
        <v>41894</v>
      </c>
      <c r="B136">
        <v>0</v>
      </c>
      <c r="C136">
        <f t="shared" si="2"/>
        <v>1557460.9514690819</v>
      </c>
      <c r="D136">
        <f>IF(deszcz6[[#This Row],[opady ]] = 0, $P$5, 0)</f>
        <v>100000</v>
      </c>
      <c r="E136">
        <f>deszcz6[[#This Row],[Stan zbiornika przed]]-deszcz6[[#This Row],[Podlanie]]</f>
        <v>1457460.9514690819</v>
      </c>
      <c r="F136">
        <f>MIN(IF(deszcz6[[#This Row],[opady ]] = 0, deszcz6[[#This Row],[Stan zbiornika po podlaniu]]*0.99, deszcz6[[#This Row],[Stan zbiornika po podlaniu]]*1.03), $O$2)</f>
        <v>1442886.341954391</v>
      </c>
      <c r="G136">
        <f>IF(deszcz6[[#This Row],[Dzień]] = 6, MIN(deszcz6[[#This Row],[Stan po pogodzie]]+$P$2, $O$2), deszcz6[[#This Row],[Stan po pogodzie]])</f>
        <v>1442886.341954391</v>
      </c>
      <c r="H136">
        <f>deszcz6[[#This Row],[Dolanie]]</f>
        <v>1442886.341954391</v>
      </c>
      <c r="I136">
        <f>WEEKDAY(deszcz6[[#This Row],[data]],2)</f>
        <v>5</v>
      </c>
      <c r="J136" s="2">
        <f>deszcz6[[#This Row],[Dolanie]]-deszcz6[[#This Row],[Stan po pogodzie]]</f>
        <v>0</v>
      </c>
      <c r="K136" s="2">
        <f>IF(deszcz6[[#This Row],[opady ]] = 0, deszcz6[[#This Row],[Stan zbiornika po podlaniu]]*0.99, deszcz6[[#This Row],[Stan zbiornika po podlaniu]]*1.03)</f>
        <v>1442886.341954391</v>
      </c>
      <c r="L136" s="2">
        <f>deszcz6[[#This Row],[Kol]]-deszcz6[[#This Row],[Stan po pogodzie]]</f>
        <v>0</v>
      </c>
      <c r="M136" s="2">
        <f>WEEKDAY(deszcz6[[#This Row],[data]],2)</f>
        <v>5</v>
      </c>
    </row>
    <row r="137" spans="1:13" x14ac:dyDescent="0.45">
      <c r="A137" s="1">
        <v>41895</v>
      </c>
      <c r="B137">
        <v>0</v>
      </c>
      <c r="C137">
        <f t="shared" si="2"/>
        <v>1442886.341954391</v>
      </c>
      <c r="D137">
        <f>IF(deszcz6[[#This Row],[opady ]] = 0, $P$5, 0)</f>
        <v>100000</v>
      </c>
      <c r="E137">
        <f>deszcz6[[#This Row],[Stan zbiornika przed]]-deszcz6[[#This Row],[Podlanie]]</f>
        <v>1342886.341954391</v>
      </c>
      <c r="F137">
        <f>MIN(IF(deszcz6[[#This Row],[opady ]] = 0, deszcz6[[#This Row],[Stan zbiornika po podlaniu]]*0.99, deszcz6[[#This Row],[Stan zbiornika po podlaniu]]*1.03), $O$2)</f>
        <v>1329457.478534847</v>
      </c>
      <c r="G137">
        <f>IF(deszcz6[[#This Row],[Dzień]] = 6, MIN(deszcz6[[#This Row],[Stan po pogodzie]]+$P$2, $O$2), deszcz6[[#This Row],[Stan po pogodzie]])</f>
        <v>1829457.478534847</v>
      </c>
      <c r="H137">
        <f>deszcz6[[#This Row],[Dolanie]]</f>
        <v>1829457.478534847</v>
      </c>
      <c r="I137">
        <f>WEEKDAY(deszcz6[[#This Row],[data]],2)</f>
        <v>6</v>
      </c>
      <c r="J137" s="2">
        <f>deszcz6[[#This Row],[Dolanie]]-deszcz6[[#This Row],[Stan po pogodzie]]</f>
        <v>500000</v>
      </c>
      <c r="K137" s="2">
        <f>IF(deszcz6[[#This Row],[opady ]] = 0, deszcz6[[#This Row],[Stan zbiornika po podlaniu]]*0.99, deszcz6[[#This Row],[Stan zbiornika po podlaniu]]*1.03)</f>
        <v>1329457.478534847</v>
      </c>
      <c r="L137" s="2">
        <f>deszcz6[[#This Row],[Kol]]-deszcz6[[#This Row],[Stan po pogodzie]]</f>
        <v>0</v>
      </c>
      <c r="M137" s="2">
        <f>WEEKDAY(deszcz6[[#This Row],[data]],2)</f>
        <v>6</v>
      </c>
    </row>
    <row r="138" spans="1:13" x14ac:dyDescent="0.45">
      <c r="A138" s="1">
        <v>41896</v>
      </c>
      <c r="B138">
        <v>0</v>
      </c>
      <c r="C138">
        <f t="shared" si="2"/>
        <v>1829457.478534847</v>
      </c>
      <c r="D138">
        <f>IF(deszcz6[[#This Row],[opady ]] = 0, $P$5, 0)</f>
        <v>100000</v>
      </c>
      <c r="E138">
        <f>deszcz6[[#This Row],[Stan zbiornika przed]]-deszcz6[[#This Row],[Podlanie]]</f>
        <v>1729457.478534847</v>
      </c>
      <c r="F138">
        <f>MIN(IF(deszcz6[[#This Row],[opady ]] = 0, deszcz6[[#This Row],[Stan zbiornika po podlaniu]]*0.99, deszcz6[[#This Row],[Stan zbiornika po podlaniu]]*1.03), $O$2)</f>
        <v>1712162.9037494985</v>
      </c>
      <c r="G138">
        <f>IF(deszcz6[[#This Row],[Dzień]] = 6, MIN(deszcz6[[#This Row],[Stan po pogodzie]]+$P$2, $O$2), deszcz6[[#This Row],[Stan po pogodzie]])</f>
        <v>1712162.9037494985</v>
      </c>
      <c r="H138">
        <f>deszcz6[[#This Row],[Dolanie]]</f>
        <v>1712162.9037494985</v>
      </c>
      <c r="I138">
        <f>WEEKDAY(deszcz6[[#This Row],[data]],2)</f>
        <v>7</v>
      </c>
      <c r="J138" s="2">
        <f>deszcz6[[#This Row],[Dolanie]]-deszcz6[[#This Row],[Stan po pogodzie]]</f>
        <v>0</v>
      </c>
      <c r="K138" s="2">
        <f>IF(deszcz6[[#This Row],[opady ]] = 0, deszcz6[[#This Row],[Stan zbiornika po podlaniu]]*0.99, deszcz6[[#This Row],[Stan zbiornika po podlaniu]]*1.03)</f>
        <v>1712162.9037494985</v>
      </c>
      <c r="L138" s="2">
        <f>deszcz6[[#This Row],[Kol]]-deszcz6[[#This Row],[Stan po pogodzie]]</f>
        <v>0</v>
      </c>
      <c r="M138" s="2">
        <f>WEEKDAY(deszcz6[[#This Row],[data]],2)</f>
        <v>7</v>
      </c>
    </row>
    <row r="139" spans="1:13" x14ac:dyDescent="0.45">
      <c r="A139" s="1">
        <v>41897</v>
      </c>
      <c r="B139">
        <v>1</v>
      </c>
      <c r="C139">
        <f t="shared" si="2"/>
        <v>1712162.9037494985</v>
      </c>
      <c r="D139">
        <f>IF(deszcz6[[#This Row],[opady ]] = 0, $P$5, 0)</f>
        <v>0</v>
      </c>
      <c r="E139">
        <f>deszcz6[[#This Row],[Stan zbiornika przed]]-deszcz6[[#This Row],[Podlanie]]</f>
        <v>1712162.9037494985</v>
      </c>
      <c r="F139">
        <f>MIN(IF(deszcz6[[#This Row],[opady ]] = 0, deszcz6[[#This Row],[Stan zbiornika po podlaniu]]*0.99, deszcz6[[#This Row],[Stan zbiornika po podlaniu]]*1.03), $O$2)</f>
        <v>1763527.7908619836</v>
      </c>
      <c r="G139">
        <f>IF(deszcz6[[#This Row],[Dzień]] = 6, MIN(deszcz6[[#This Row],[Stan po pogodzie]]+$P$2, $O$2), deszcz6[[#This Row],[Stan po pogodzie]])</f>
        <v>1763527.7908619836</v>
      </c>
      <c r="H139">
        <f>deszcz6[[#This Row],[Dolanie]]</f>
        <v>1763527.7908619836</v>
      </c>
      <c r="I139">
        <f>WEEKDAY(deszcz6[[#This Row],[data]],2)</f>
        <v>1</v>
      </c>
      <c r="J139" s="2">
        <f>deszcz6[[#This Row],[Dolanie]]-deszcz6[[#This Row],[Stan po pogodzie]]</f>
        <v>0</v>
      </c>
      <c r="K139" s="2">
        <f>IF(deszcz6[[#This Row],[opady ]] = 0, deszcz6[[#This Row],[Stan zbiornika po podlaniu]]*0.99, deszcz6[[#This Row],[Stan zbiornika po podlaniu]]*1.03)</f>
        <v>1763527.7908619836</v>
      </c>
      <c r="L139" s="2">
        <f>deszcz6[[#This Row],[Kol]]-deszcz6[[#This Row],[Stan po pogodzie]]</f>
        <v>0</v>
      </c>
      <c r="M139" s="2">
        <f>WEEKDAY(deszcz6[[#This Row],[data]],2)</f>
        <v>1</v>
      </c>
    </row>
    <row r="140" spans="1:13" x14ac:dyDescent="0.45">
      <c r="A140" s="1">
        <v>41898</v>
      </c>
      <c r="B140">
        <v>0</v>
      </c>
      <c r="C140">
        <f t="shared" si="2"/>
        <v>1763527.7908619836</v>
      </c>
      <c r="D140">
        <f>IF(deszcz6[[#This Row],[opady ]] = 0, $P$5, 0)</f>
        <v>100000</v>
      </c>
      <c r="E140">
        <f>deszcz6[[#This Row],[Stan zbiornika przed]]-deszcz6[[#This Row],[Podlanie]]</f>
        <v>1663527.7908619836</v>
      </c>
      <c r="F140">
        <f>MIN(IF(deszcz6[[#This Row],[opady ]] = 0, deszcz6[[#This Row],[Stan zbiornika po podlaniu]]*0.99, deszcz6[[#This Row],[Stan zbiornika po podlaniu]]*1.03), $O$2)</f>
        <v>1646892.5129533636</v>
      </c>
      <c r="G140">
        <f>IF(deszcz6[[#This Row],[Dzień]] = 6, MIN(deszcz6[[#This Row],[Stan po pogodzie]]+$P$2, $O$2), deszcz6[[#This Row],[Stan po pogodzie]])</f>
        <v>1646892.5129533636</v>
      </c>
      <c r="H140">
        <f>deszcz6[[#This Row],[Dolanie]]</f>
        <v>1646892.5129533636</v>
      </c>
      <c r="I140">
        <f>WEEKDAY(deszcz6[[#This Row],[data]],2)</f>
        <v>2</v>
      </c>
      <c r="J140" s="2">
        <f>deszcz6[[#This Row],[Dolanie]]-deszcz6[[#This Row],[Stan po pogodzie]]</f>
        <v>0</v>
      </c>
      <c r="K140" s="2">
        <f>IF(deszcz6[[#This Row],[opady ]] = 0, deszcz6[[#This Row],[Stan zbiornika po podlaniu]]*0.99, deszcz6[[#This Row],[Stan zbiornika po podlaniu]]*1.03)</f>
        <v>1646892.5129533636</v>
      </c>
      <c r="L140" s="2">
        <f>deszcz6[[#This Row],[Kol]]-deszcz6[[#This Row],[Stan po pogodzie]]</f>
        <v>0</v>
      </c>
      <c r="M140" s="2">
        <f>WEEKDAY(deszcz6[[#This Row],[data]],2)</f>
        <v>2</v>
      </c>
    </row>
    <row r="141" spans="1:13" x14ac:dyDescent="0.45">
      <c r="A141" s="1">
        <v>41899</v>
      </c>
      <c r="B141">
        <v>0</v>
      </c>
      <c r="C141">
        <f t="shared" si="2"/>
        <v>1646892.5129533636</v>
      </c>
      <c r="D141">
        <f>IF(deszcz6[[#This Row],[opady ]] = 0, $P$5, 0)</f>
        <v>100000</v>
      </c>
      <c r="E141">
        <f>deszcz6[[#This Row],[Stan zbiornika przed]]-deszcz6[[#This Row],[Podlanie]]</f>
        <v>1546892.5129533636</v>
      </c>
      <c r="F141">
        <f>MIN(IF(deszcz6[[#This Row],[opady ]] = 0, deszcz6[[#This Row],[Stan zbiornika po podlaniu]]*0.99, deszcz6[[#This Row],[Stan zbiornika po podlaniu]]*1.03), $O$2)</f>
        <v>1531423.5878238298</v>
      </c>
      <c r="G141">
        <f>IF(deszcz6[[#This Row],[Dzień]] = 6, MIN(deszcz6[[#This Row],[Stan po pogodzie]]+$P$2, $O$2), deszcz6[[#This Row],[Stan po pogodzie]])</f>
        <v>1531423.5878238298</v>
      </c>
      <c r="H141">
        <f>deszcz6[[#This Row],[Dolanie]]</f>
        <v>1531423.5878238298</v>
      </c>
      <c r="I141">
        <f>WEEKDAY(deszcz6[[#This Row],[data]],2)</f>
        <v>3</v>
      </c>
      <c r="J141" s="2">
        <f>deszcz6[[#This Row],[Dolanie]]-deszcz6[[#This Row],[Stan po pogodzie]]</f>
        <v>0</v>
      </c>
      <c r="K141" s="2">
        <f>IF(deszcz6[[#This Row],[opady ]] = 0, deszcz6[[#This Row],[Stan zbiornika po podlaniu]]*0.99, deszcz6[[#This Row],[Stan zbiornika po podlaniu]]*1.03)</f>
        <v>1531423.5878238298</v>
      </c>
      <c r="L141" s="2">
        <f>deszcz6[[#This Row],[Kol]]-deszcz6[[#This Row],[Stan po pogodzie]]</f>
        <v>0</v>
      </c>
      <c r="M141" s="2">
        <f>WEEKDAY(deszcz6[[#This Row],[data]],2)</f>
        <v>3</v>
      </c>
    </row>
    <row r="142" spans="1:13" x14ac:dyDescent="0.45">
      <c r="A142" s="1">
        <v>41900</v>
      </c>
      <c r="B142">
        <v>0</v>
      </c>
      <c r="C142">
        <f t="shared" si="2"/>
        <v>1531423.5878238298</v>
      </c>
      <c r="D142">
        <f>IF(deszcz6[[#This Row],[opady ]] = 0, $P$5, 0)</f>
        <v>100000</v>
      </c>
      <c r="E142">
        <f>deszcz6[[#This Row],[Stan zbiornika przed]]-deszcz6[[#This Row],[Podlanie]]</f>
        <v>1431423.5878238298</v>
      </c>
      <c r="F142">
        <f>MIN(IF(deszcz6[[#This Row],[opady ]] = 0, deszcz6[[#This Row],[Stan zbiornika po podlaniu]]*0.99, deszcz6[[#This Row],[Stan zbiornika po podlaniu]]*1.03), $O$2)</f>
        <v>1417109.3519455916</v>
      </c>
      <c r="G142">
        <f>IF(deszcz6[[#This Row],[Dzień]] = 6, MIN(deszcz6[[#This Row],[Stan po pogodzie]]+$P$2, $O$2), deszcz6[[#This Row],[Stan po pogodzie]])</f>
        <v>1417109.3519455916</v>
      </c>
      <c r="H142">
        <f>deszcz6[[#This Row],[Dolanie]]</f>
        <v>1417109.3519455916</v>
      </c>
      <c r="I142">
        <f>WEEKDAY(deszcz6[[#This Row],[data]],2)</f>
        <v>4</v>
      </c>
      <c r="J142" s="2">
        <f>deszcz6[[#This Row],[Dolanie]]-deszcz6[[#This Row],[Stan po pogodzie]]</f>
        <v>0</v>
      </c>
      <c r="K142" s="2">
        <f>IF(deszcz6[[#This Row],[opady ]] = 0, deszcz6[[#This Row],[Stan zbiornika po podlaniu]]*0.99, deszcz6[[#This Row],[Stan zbiornika po podlaniu]]*1.03)</f>
        <v>1417109.3519455916</v>
      </c>
      <c r="L142" s="2">
        <f>deszcz6[[#This Row],[Kol]]-deszcz6[[#This Row],[Stan po pogodzie]]</f>
        <v>0</v>
      </c>
      <c r="M142" s="2">
        <f>WEEKDAY(deszcz6[[#This Row],[data]],2)</f>
        <v>4</v>
      </c>
    </row>
    <row r="143" spans="1:13" x14ac:dyDescent="0.45">
      <c r="A143" s="1">
        <v>41901</v>
      </c>
      <c r="B143">
        <v>0</v>
      </c>
      <c r="C143">
        <f t="shared" si="2"/>
        <v>1417109.3519455916</v>
      </c>
      <c r="D143">
        <f>IF(deszcz6[[#This Row],[opady ]] = 0, $P$5, 0)</f>
        <v>100000</v>
      </c>
      <c r="E143">
        <f>deszcz6[[#This Row],[Stan zbiornika przed]]-deszcz6[[#This Row],[Podlanie]]</f>
        <v>1317109.3519455916</v>
      </c>
      <c r="F143">
        <f>MIN(IF(deszcz6[[#This Row],[opady ]] = 0, deszcz6[[#This Row],[Stan zbiornika po podlaniu]]*0.99, deszcz6[[#This Row],[Stan zbiornika po podlaniu]]*1.03), $O$2)</f>
        <v>1303938.2584261356</v>
      </c>
      <c r="G143">
        <f>IF(deszcz6[[#This Row],[Dzień]] = 6, MIN(deszcz6[[#This Row],[Stan po pogodzie]]+$P$2, $O$2), deszcz6[[#This Row],[Stan po pogodzie]])</f>
        <v>1303938.2584261356</v>
      </c>
      <c r="H143">
        <f>deszcz6[[#This Row],[Dolanie]]</f>
        <v>1303938.2584261356</v>
      </c>
      <c r="I143">
        <f>WEEKDAY(deszcz6[[#This Row],[data]],2)</f>
        <v>5</v>
      </c>
      <c r="J143" s="2">
        <f>deszcz6[[#This Row],[Dolanie]]-deszcz6[[#This Row],[Stan po pogodzie]]</f>
        <v>0</v>
      </c>
      <c r="K143" s="2">
        <f>IF(deszcz6[[#This Row],[opady ]] = 0, deszcz6[[#This Row],[Stan zbiornika po podlaniu]]*0.99, deszcz6[[#This Row],[Stan zbiornika po podlaniu]]*1.03)</f>
        <v>1303938.2584261356</v>
      </c>
      <c r="L143" s="2">
        <f>deszcz6[[#This Row],[Kol]]-deszcz6[[#This Row],[Stan po pogodzie]]</f>
        <v>0</v>
      </c>
      <c r="M143" s="2">
        <f>WEEKDAY(deszcz6[[#This Row],[data]],2)</f>
        <v>5</v>
      </c>
    </row>
    <row r="144" spans="1:13" x14ac:dyDescent="0.45">
      <c r="A144" s="1">
        <v>41902</v>
      </c>
      <c r="B144">
        <v>0</v>
      </c>
      <c r="C144">
        <f t="shared" si="2"/>
        <v>1303938.2584261356</v>
      </c>
      <c r="D144">
        <f>IF(deszcz6[[#This Row],[opady ]] = 0, $P$5, 0)</f>
        <v>100000</v>
      </c>
      <c r="E144">
        <f>deszcz6[[#This Row],[Stan zbiornika przed]]-deszcz6[[#This Row],[Podlanie]]</f>
        <v>1203938.2584261356</v>
      </c>
      <c r="F144">
        <f>MIN(IF(deszcz6[[#This Row],[opady ]] = 0, deszcz6[[#This Row],[Stan zbiornika po podlaniu]]*0.99, deszcz6[[#This Row],[Stan zbiornika po podlaniu]]*1.03), $O$2)</f>
        <v>1191898.8758418742</v>
      </c>
      <c r="G144">
        <f>IF(deszcz6[[#This Row],[Dzień]] = 6, MIN(deszcz6[[#This Row],[Stan po pogodzie]]+$P$2, $O$2), deszcz6[[#This Row],[Stan po pogodzie]])</f>
        <v>1691898.8758418742</v>
      </c>
      <c r="H144">
        <f>deszcz6[[#This Row],[Dolanie]]</f>
        <v>1691898.8758418742</v>
      </c>
      <c r="I144">
        <f>WEEKDAY(deszcz6[[#This Row],[data]],2)</f>
        <v>6</v>
      </c>
      <c r="J144" s="2">
        <f>deszcz6[[#This Row],[Dolanie]]-deszcz6[[#This Row],[Stan po pogodzie]]</f>
        <v>500000</v>
      </c>
      <c r="K144" s="2">
        <f>IF(deszcz6[[#This Row],[opady ]] = 0, deszcz6[[#This Row],[Stan zbiornika po podlaniu]]*0.99, deszcz6[[#This Row],[Stan zbiornika po podlaniu]]*1.03)</f>
        <v>1191898.8758418742</v>
      </c>
      <c r="L144" s="2">
        <f>deszcz6[[#This Row],[Kol]]-deszcz6[[#This Row],[Stan po pogodzie]]</f>
        <v>0</v>
      </c>
      <c r="M144" s="2">
        <f>WEEKDAY(deszcz6[[#This Row],[data]],2)</f>
        <v>6</v>
      </c>
    </row>
    <row r="145" spans="1:13" x14ac:dyDescent="0.45">
      <c r="A145" s="1">
        <v>41903</v>
      </c>
      <c r="B145">
        <v>0</v>
      </c>
      <c r="C145">
        <f t="shared" si="2"/>
        <v>1691898.8758418742</v>
      </c>
      <c r="D145">
        <f>IF(deszcz6[[#This Row],[opady ]] = 0, $P$5, 0)</f>
        <v>100000</v>
      </c>
      <c r="E145">
        <f>deszcz6[[#This Row],[Stan zbiornika przed]]-deszcz6[[#This Row],[Podlanie]]</f>
        <v>1591898.8758418742</v>
      </c>
      <c r="F145">
        <f>MIN(IF(deszcz6[[#This Row],[opady ]] = 0, deszcz6[[#This Row],[Stan zbiornika po podlaniu]]*0.99, deszcz6[[#This Row],[Stan zbiornika po podlaniu]]*1.03), $O$2)</f>
        <v>1575979.8870834555</v>
      </c>
      <c r="G145">
        <f>IF(deszcz6[[#This Row],[Dzień]] = 6, MIN(deszcz6[[#This Row],[Stan po pogodzie]]+$P$2, $O$2), deszcz6[[#This Row],[Stan po pogodzie]])</f>
        <v>1575979.8870834555</v>
      </c>
      <c r="H145">
        <f>deszcz6[[#This Row],[Dolanie]]</f>
        <v>1575979.8870834555</v>
      </c>
      <c r="I145">
        <f>WEEKDAY(deszcz6[[#This Row],[data]],2)</f>
        <v>7</v>
      </c>
      <c r="J145" s="2">
        <f>deszcz6[[#This Row],[Dolanie]]-deszcz6[[#This Row],[Stan po pogodzie]]</f>
        <v>0</v>
      </c>
      <c r="K145" s="2">
        <f>IF(deszcz6[[#This Row],[opady ]] = 0, deszcz6[[#This Row],[Stan zbiornika po podlaniu]]*0.99, deszcz6[[#This Row],[Stan zbiornika po podlaniu]]*1.03)</f>
        <v>1575979.8870834555</v>
      </c>
      <c r="L145" s="2">
        <f>deszcz6[[#This Row],[Kol]]-deszcz6[[#This Row],[Stan po pogodzie]]</f>
        <v>0</v>
      </c>
      <c r="M145" s="2">
        <f>WEEKDAY(deszcz6[[#This Row],[data]],2)</f>
        <v>7</v>
      </c>
    </row>
    <row r="146" spans="1:13" x14ac:dyDescent="0.45">
      <c r="A146" s="1">
        <v>41904</v>
      </c>
      <c r="B146">
        <v>0</v>
      </c>
      <c r="C146">
        <f t="shared" si="2"/>
        <v>1575979.8870834555</v>
      </c>
      <c r="D146">
        <f>IF(deszcz6[[#This Row],[opady ]] = 0, $P$5, 0)</f>
        <v>100000</v>
      </c>
      <c r="E146">
        <f>deszcz6[[#This Row],[Stan zbiornika przed]]-deszcz6[[#This Row],[Podlanie]]</f>
        <v>1475979.8870834555</v>
      </c>
      <c r="F146">
        <f>MIN(IF(deszcz6[[#This Row],[opady ]] = 0, deszcz6[[#This Row],[Stan zbiornika po podlaniu]]*0.99, deszcz6[[#This Row],[Stan zbiornika po podlaniu]]*1.03), $O$2)</f>
        <v>1461220.0882126209</v>
      </c>
      <c r="G146">
        <f>IF(deszcz6[[#This Row],[Dzień]] = 6, MIN(deszcz6[[#This Row],[Stan po pogodzie]]+$P$2, $O$2), deszcz6[[#This Row],[Stan po pogodzie]])</f>
        <v>1461220.0882126209</v>
      </c>
      <c r="H146">
        <f>deszcz6[[#This Row],[Dolanie]]</f>
        <v>1461220.0882126209</v>
      </c>
      <c r="I146">
        <f>WEEKDAY(deszcz6[[#This Row],[data]],2)</f>
        <v>1</v>
      </c>
      <c r="J146" s="2">
        <f>deszcz6[[#This Row],[Dolanie]]-deszcz6[[#This Row],[Stan po pogodzie]]</f>
        <v>0</v>
      </c>
      <c r="K146" s="2">
        <f>IF(deszcz6[[#This Row],[opady ]] = 0, deszcz6[[#This Row],[Stan zbiornika po podlaniu]]*0.99, deszcz6[[#This Row],[Stan zbiornika po podlaniu]]*1.03)</f>
        <v>1461220.0882126209</v>
      </c>
      <c r="L146" s="2">
        <f>deszcz6[[#This Row],[Kol]]-deszcz6[[#This Row],[Stan po pogodzie]]</f>
        <v>0</v>
      </c>
      <c r="M146" s="2">
        <f>WEEKDAY(deszcz6[[#This Row],[data]],2)</f>
        <v>1</v>
      </c>
    </row>
    <row r="147" spans="1:13" x14ac:dyDescent="0.45">
      <c r="A147" s="1">
        <v>41905</v>
      </c>
      <c r="B147">
        <v>1</v>
      </c>
      <c r="C147">
        <f t="shared" si="2"/>
        <v>1461220.0882126209</v>
      </c>
      <c r="D147">
        <f>IF(deszcz6[[#This Row],[opady ]] = 0, $P$5, 0)</f>
        <v>0</v>
      </c>
      <c r="E147">
        <f>deszcz6[[#This Row],[Stan zbiornika przed]]-deszcz6[[#This Row],[Podlanie]]</f>
        <v>1461220.0882126209</v>
      </c>
      <c r="F147">
        <f>MIN(IF(deszcz6[[#This Row],[opady ]] = 0, deszcz6[[#This Row],[Stan zbiornika po podlaniu]]*0.99, deszcz6[[#This Row],[Stan zbiornika po podlaniu]]*1.03), $O$2)</f>
        <v>1505056.6908589995</v>
      </c>
      <c r="G147">
        <f>IF(deszcz6[[#This Row],[Dzień]] = 6, MIN(deszcz6[[#This Row],[Stan po pogodzie]]+$P$2, $O$2), deszcz6[[#This Row],[Stan po pogodzie]])</f>
        <v>1505056.6908589995</v>
      </c>
      <c r="H147">
        <f>deszcz6[[#This Row],[Dolanie]]</f>
        <v>1505056.6908589995</v>
      </c>
      <c r="I147">
        <f>WEEKDAY(deszcz6[[#This Row],[data]],2)</f>
        <v>2</v>
      </c>
      <c r="J147" s="2">
        <f>deszcz6[[#This Row],[Dolanie]]-deszcz6[[#This Row],[Stan po pogodzie]]</f>
        <v>0</v>
      </c>
      <c r="K147" s="2">
        <f>IF(deszcz6[[#This Row],[opady ]] = 0, deszcz6[[#This Row],[Stan zbiornika po podlaniu]]*0.99, deszcz6[[#This Row],[Stan zbiornika po podlaniu]]*1.03)</f>
        <v>1505056.6908589995</v>
      </c>
      <c r="L147" s="2">
        <f>deszcz6[[#This Row],[Kol]]-deszcz6[[#This Row],[Stan po pogodzie]]</f>
        <v>0</v>
      </c>
      <c r="M147" s="2">
        <f>WEEKDAY(deszcz6[[#This Row],[data]],2)</f>
        <v>2</v>
      </c>
    </row>
    <row r="148" spans="1:13" x14ac:dyDescent="0.45">
      <c r="A148" s="1">
        <v>41906</v>
      </c>
      <c r="B148">
        <v>0</v>
      </c>
      <c r="C148">
        <f t="shared" si="2"/>
        <v>1505056.6908589995</v>
      </c>
      <c r="D148">
        <f>IF(deszcz6[[#This Row],[opady ]] = 0, $P$5, 0)</f>
        <v>100000</v>
      </c>
      <c r="E148">
        <f>deszcz6[[#This Row],[Stan zbiornika przed]]-deszcz6[[#This Row],[Podlanie]]</f>
        <v>1405056.6908589995</v>
      </c>
      <c r="F148">
        <f>MIN(IF(deszcz6[[#This Row],[opady ]] = 0, deszcz6[[#This Row],[Stan zbiornika po podlaniu]]*0.99, deszcz6[[#This Row],[Stan zbiornika po podlaniu]]*1.03), $O$2)</f>
        <v>1391006.1239504095</v>
      </c>
      <c r="G148">
        <f>IF(deszcz6[[#This Row],[Dzień]] = 6, MIN(deszcz6[[#This Row],[Stan po pogodzie]]+$P$2, $O$2), deszcz6[[#This Row],[Stan po pogodzie]])</f>
        <v>1391006.1239504095</v>
      </c>
      <c r="H148">
        <f>deszcz6[[#This Row],[Dolanie]]</f>
        <v>1391006.1239504095</v>
      </c>
      <c r="I148">
        <f>WEEKDAY(deszcz6[[#This Row],[data]],2)</f>
        <v>3</v>
      </c>
      <c r="J148" s="2">
        <f>deszcz6[[#This Row],[Dolanie]]-deszcz6[[#This Row],[Stan po pogodzie]]</f>
        <v>0</v>
      </c>
      <c r="K148" s="2">
        <f>IF(deszcz6[[#This Row],[opady ]] = 0, deszcz6[[#This Row],[Stan zbiornika po podlaniu]]*0.99, deszcz6[[#This Row],[Stan zbiornika po podlaniu]]*1.03)</f>
        <v>1391006.1239504095</v>
      </c>
      <c r="L148" s="2">
        <f>deszcz6[[#This Row],[Kol]]-deszcz6[[#This Row],[Stan po pogodzie]]</f>
        <v>0</v>
      </c>
      <c r="M148" s="2">
        <f>WEEKDAY(deszcz6[[#This Row],[data]],2)</f>
        <v>3</v>
      </c>
    </row>
    <row r="149" spans="1:13" x14ac:dyDescent="0.45">
      <c r="A149" s="1">
        <v>41907</v>
      </c>
      <c r="B149">
        <v>1</v>
      </c>
      <c r="C149">
        <f t="shared" si="2"/>
        <v>1391006.1239504095</v>
      </c>
      <c r="D149">
        <f>IF(deszcz6[[#This Row],[opady ]] = 0, $P$5, 0)</f>
        <v>0</v>
      </c>
      <c r="E149">
        <f>deszcz6[[#This Row],[Stan zbiornika przed]]-deszcz6[[#This Row],[Podlanie]]</f>
        <v>1391006.1239504095</v>
      </c>
      <c r="F149">
        <f>MIN(IF(deszcz6[[#This Row],[opady ]] = 0, deszcz6[[#This Row],[Stan zbiornika po podlaniu]]*0.99, deszcz6[[#This Row],[Stan zbiornika po podlaniu]]*1.03), $O$2)</f>
        <v>1432736.3076689218</v>
      </c>
      <c r="G149">
        <f>IF(deszcz6[[#This Row],[Dzień]] = 6, MIN(deszcz6[[#This Row],[Stan po pogodzie]]+$P$2, $O$2), deszcz6[[#This Row],[Stan po pogodzie]])</f>
        <v>1432736.3076689218</v>
      </c>
      <c r="H149">
        <f>deszcz6[[#This Row],[Dolanie]]</f>
        <v>1432736.3076689218</v>
      </c>
      <c r="I149">
        <f>WEEKDAY(deszcz6[[#This Row],[data]],2)</f>
        <v>4</v>
      </c>
      <c r="J149" s="2">
        <f>deszcz6[[#This Row],[Dolanie]]-deszcz6[[#This Row],[Stan po pogodzie]]</f>
        <v>0</v>
      </c>
      <c r="K149" s="2">
        <f>IF(deszcz6[[#This Row],[opady ]] = 0, deszcz6[[#This Row],[Stan zbiornika po podlaniu]]*0.99, deszcz6[[#This Row],[Stan zbiornika po podlaniu]]*1.03)</f>
        <v>1432736.3076689218</v>
      </c>
      <c r="L149" s="2">
        <f>deszcz6[[#This Row],[Kol]]-deszcz6[[#This Row],[Stan po pogodzie]]</f>
        <v>0</v>
      </c>
      <c r="M149" s="2">
        <f>WEEKDAY(deszcz6[[#This Row],[data]],2)</f>
        <v>4</v>
      </c>
    </row>
    <row r="150" spans="1:13" x14ac:dyDescent="0.45">
      <c r="A150" s="1">
        <v>41908</v>
      </c>
      <c r="B150">
        <v>0</v>
      </c>
      <c r="C150">
        <f t="shared" si="2"/>
        <v>1432736.3076689218</v>
      </c>
      <c r="D150">
        <f>IF(deszcz6[[#This Row],[opady ]] = 0, $P$5, 0)</f>
        <v>100000</v>
      </c>
      <c r="E150">
        <f>deszcz6[[#This Row],[Stan zbiornika przed]]-deszcz6[[#This Row],[Podlanie]]</f>
        <v>1332736.3076689218</v>
      </c>
      <c r="F150">
        <f>MIN(IF(deszcz6[[#This Row],[opady ]] = 0, deszcz6[[#This Row],[Stan zbiornika po podlaniu]]*0.99, deszcz6[[#This Row],[Stan zbiornika po podlaniu]]*1.03), $O$2)</f>
        <v>1319408.9445922326</v>
      </c>
      <c r="G150">
        <f>IF(deszcz6[[#This Row],[Dzień]] = 6, MIN(deszcz6[[#This Row],[Stan po pogodzie]]+$P$2, $O$2), deszcz6[[#This Row],[Stan po pogodzie]])</f>
        <v>1319408.9445922326</v>
      </c>
      <c r="H150">
        <f>deszcz6[[#This Row],[Dolanie]]</f>
        <v>1319408.9445922326</v>
      </c>
      <c r="I150">
        <f>WEEKDAY(deszcz6[[#This Row],[data]],2)</f>
        <v>5</v>
      </c>
      <c r="J150" s="2">
        <f>deszcz6[[#This Row],[Dolanie]]-deszcz6[[#This Row],[Stan po pogodzie]]</f>
        <v>0</v>
      </c>
      <c r="K150" s="2">
        <f>IF(deszcz6[[#This Row],[opady ]] = 0, deszcz6[[#This Row],[Stan zbiornika po podlaniu]]*0.99, deszcz6[[#This Row],[Stan zbiornika po podlaniu]]*1.03)</f>
        <v>1319408.9445922326</v>
      </c>
      <c r="L150" s="2">
        <f>deszcz6[[#This Row],[Kol]]-deszcz6[[#This Row],[Stan po pogodzie]]</f>
        <v>0</v>
      </c>
      <c r="M150" s="2">
        <f>WEEKDAY(deszcz6[[#This Row],[data]],2)</f>
        <v>5</v>
      </c>
    </row>
    <row r="151" spans="1:13" x14ac:dyDescent="0.45">
      <c r="A151" s="1">
        <v>41909</v>
      </c>
      <c r="B151">
        <v>0</v>
      </c>
      <c r="C151">
        <f t="shared" si="2"/>
        <v>1319408.9445922326</v>
      </c>
      <c r="D151">
        <f>IF(deszcz6[[#This Row],[opady ]] = 0, $P$5, 0)</f>
        <v>100000</v>
      </c>
      <c r="E151">
        <f>deszcz6[[#This Row],[Stan zbiornika przed]]-deszcz6[[#This Row],[Podlanie]]</f>
        <v>1219408.9445922326</v>
      </c>
      <c r="F151">
        <f>MIN(IF(deszcz6[[#This Row],[opady ]] = 0, deszcz6[[#This Row],[Stan zbiornika po podlaniu]]*0.99, deszcz6[[#This Row],[Stan zbiornika po podlaniu]]*1.03), $O$2)</f>
        <v>1207214.8551463103</v>
      </c>
      <c r="G151">
        <f>IF(deszcz6[[#This Row],[Dzień]] = 6, MIN(deszcz6[[#This Row],[Stan po pogodzie]]+$P$2, $O$2), deszcz6[[#This Row],[Stan po pogodzie]])</f>
        <v>1707214.8551463103</v>
      </c>
      <c r="H151">
        <f>deszcz6[[#This Row],[Dolanie]]</f>
        <v>1707214.8551463103</v>
      </c>
      <c r="I151">
        <f>WEEKDAY(deszcz6[[#This Row],[data]],2)</f>
        <v>6</v>
      </c>
      <c r="J151" s="2">
        <f>deszcz6[[#This Row],[Dolanie]]-deszcz6[[#This Row],[Stan po pogodzie]]</f>
        <v>500000</v>
      </c>
      <c r="K151" s="2">
        <f>IF(deszcz6[[#This Row],[opady ]] = 0, deszcz6[[#This Row],[Stan zbiornika po podlaniu]]*0.99, deszcz6[[#This Row],[Stan zbiornika po podlaniu]]*1.03)</f>
        <v>1207214.8551463103</v>
      </c>
      <c r="L151" s="2">
        <f>deszcz6[[#This Row],[Kol]]-deszcz6[[#This Row],[Stan po pogodzie]]</f>
        <v>0</v>
      </c>
      <c r="M151" s="2">
        <f>WEEKDAY(deszcz6[[#This Row],[data]],2)</f>
        <v>6</v>
      </c>
    </row>
    <row r="152" spans="1:13" x14ac:dyDescent="0.45">
      <c r="A152" s="1">
        <v>41910</v>
      </c>
      <c r="B152">
        <v>0</v>
      </c>
      <c r="C152">
        <f t="shared" si="2"/>
        <v>1707214.8551463103</v>
      </c>
      <c r="D152">
        <f>IF(deszcz6[[#This Row],[opady ]] = 0, $P$5, 0)</f>
        <v>100000</v>
      </c>
      <c r="E152">
        <f>deszcz6[[#This Row],[Stan zbiornika przed]]-deszcz6[[#This Row],[Podlanie]]</f>
        <v>1607214.8551463103</v>
      </c>
      <c r="F152">
        <f>MIN(IF(deszcz6[[#This Row],[opady ]] = 0, deszcz6[[#This Row],[Stan zbiornika po podlaniu]]*0.99, deszcz6[[#This Row],[Stan zbiornika po podlaniu]]*1.03), $O$2)</f>
        <v>1591142.7065948471</v>
      </c>
      <c r="G152">
        <f>IF(deszcz6[[#This Row],[Dzień]] = 6, MIN(deszcz6[[#This Row],[Stan po pogodzie]]+$P$2, $O$2), deszcz6[[#This Row],[Stan po pogodzie]])</f>
        <v>1591142.7065948471</v>
      </c>
      <c r="H152">
        <f>deszcz6[[#This Row],[Dolanie]]</f>
        <v>1591142.7065948471</v>
      </c>
      <c r="I152">
        <f>WEEKDAY(deszcz6[[#This Row],[data]],2)</f>
        <v>7</v>
      </c>
      <c r="J152" s="2">
        <f>deszcz6[[#This Row],[Dolanie]]-deszcz6[[#This Row],[Stan po pogodzie]]</f>
        <v>0</v>
      </c>
      <c r="K152" s="2">
        <f>IF(deszcz6[[#This Row],[opady ]] = 0, deszcz6[[#This Row],[Stan zbiornika po podlaniu]]*0.99, deszcz6[[#This Row],[Stan zbiornika po podlaniu]]*1.03)</f>
        <v>1591142.7065948471</v>
      </c>
      <c r="L152" s="2">
        <f>deszcz6[[#This Row],[Kol]]-deszcz6[[#This Row],[Stan po pogodzie]]</f>
        <v>0</v>
      </c>
      <c r="M152" s="2">
        <f>WEEKDAY(deszcz6[[#This Row],[data]],2)</f>
        <v>7</v>
      </c>
    </row>
    <row r="153" spans="1:13" x14ac:dyDescent="0.45">
      <c r="A153" s="1">
        <v>41911</v>
      </c>
      <c r="B153">
        <v>1</v>
      </c>
      <c r="C153">
        <f t="shared" si="2"/>
        <v>1591142.7065948471</v>
      </c>
      <c r="D153">
        <f>IF(deszcz6[[#This Row],[opady ]] = 0, $P$5, 0)</f>
        <v>0</v>
      </c>
      <c r="E153">
        <f>deszcz6[[#This Row],[Stan zbiornika przed]]-deszcz6[[#This Row],[Podlanie]]</f>
        <v>1591142.7065948471</v>
      </c>
      <c r="F153">
        <f>MIN(IF(deszcz6[[#This Row],[opady ]] = 0, deszcz6[[#This Row],[Stan zbiornika po podlaniu]]*0.99, deszcz6[[#This Row],[Stan zbiornika po podlaniu]]*1.03), $O$2)</f>
        <v>1638876.9877926926</v>
      </c>
      <c r="G153">
        <f>IF(deszcz6[[#This Row],[Dzień]] = 6, MIN(deszcz6[[#This Row],[Stan po pogodzie]]+$P$2, $O$2), deszcz6[[#This Row],[Stan po pogodzie]])</f>
        <v>1638876.9877926926</v>
      </c>
      <c r="H153">
        <f>deszcz6[[#This Row],[Dolanie]]</f>
        <v>1638876.9877926926</v>
      </c>
      <c r="I153">
        <f>WEEKDAY(deszcz6[[#This Row],[data]],2)</f>
        <v>1</v>
      </c>
      <c r="J153" s="2">
        <f>deszcz6[[#This Row],[Dolanie]]-deszcz6[[#This Row],[Stan po pogodzie]]</f>
        <v>0</v>
      </c>
      <c r="K153" s="2">
        <f>IF(deszcz6[[#This Row],[opady ]] = 0, deszcz6[[#This Row],[Stan zbiornika po podlaniu]]*0.99, deszcz6[[#This Row],[Stan zbiornika po podlaniu]]*1.03)</f>
        <v>1638876.9877926926</v>
      </c>
      <c r="L153" s="2">
        <f>deszcz6[[#This Row],[Kol]]-deszcz6[[#This Row],[Stan po pogodzie]]</f>
        <v>0</v>
      </c>
      <c r="M153" s="2">
        <f>WEEKDAY(deszcz6[[#This Row],[data]],2)</f>
        <v>1</v>
      </c>
    </row>
    <row r="154" spans="1:13" x14ac:dyDescent="0.45">
      <c r="A154" s="1">
        <v>41912</v>
      </c>
      <c r="B154">
        <v>1</v>
      </c>
      <c r="C154">
        <f t="shared" si="2"/>
        <v>1638876.9877926926</v>
      </c>
      <c r="D154">
        <f>IF(deszcz6[[#This Row],[opady ]] = 0, $P$5, 0)</f>
        <v>0</v>
      </c>
      <c r="E154">
        <f>deszcz6[[#This Row],[Stan zbiornika przed]]-deszcz6[[#This Row],[Podlanie]]</f>
        <v>1638876.9877926926</v>
      </c>
      <c r="F154">
        <f>MIN(IF(deszcz6[[#This Row],[opady ]] = 0, deszcz6[[#This Row],[Stan zbiornika po podlaniu]]*0.99, deszcz6[[#This Row],[Stan zbiornika po podlaniu]]*1.03), $O$2)</f>
        <v>1688043.2974264733</v>
      </c>
      <c r="G154">
        <f>IF(deszcz6[[#This Row],[Dzień]] = 6, MIN(deszcz6[[#This Row],[Stan po pogodzie]]+$P$2, $O$2), deszcz6[[#This Row],[Stan po pogodzie]])</f>
        <v>1688043.2974264733</v>
      </c>
      <c r="H154">
        <f>deszcz6[[#This Row],[Dolanie]]</f>
        <v>1688043.2974264733</v>
      </c>
      <c r="I154">
        <f>WEEKDAY(deszcz6[[#This Row],[data]],2)</f>
        <v>2</v>
      </c>
      <c r="J154" s="2">
        <f>deszcz6[[#This Row],[Dolanie]]-deszcz6[[#This Row],[Stan po pogodzie]]</f>
        <v>0</v>
      </c>
      <c r="K154" s="2">
        <f>IF(deszcz6[[#This Row],[opady ]] = 0, deszcz6[[#This Row],[Stan zbiornika po podlaniu]]*0.99, deszcz6[[#This Row],[Stan zbiornika po podlaniu]]*1.03)</f>
        <v>1688043.2974264733</v>
      </c>
      <c r="L154" s="2">
        <f>deszcz6[[#This Row],[Kol]]-deszcz6[[#This Row],[Stan po pogodzie]]</f>
        <v>0</v>
      </c>
      <c r="M154" s="2">
        <f>WEEKDAY(deszcz6[[#This Row],[data]],2)</f>
        <v>2</v>
      </c>
    </row>
  </sheetData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2B3B5-7663-46C5-BE02-6AB9F7CF4494}">
  <dimension ref="A1:B6"/>
  <sheetViews>
    <sheetView tabSelected="1" workbookViewId="0">
      <selection sqref="A1:B6"/>
    </sheetView>
  </sheetViews>
  <sheetFormatPr defaultRowHeight="14.25" x14ac:dyDescent="0.45"/>
  <sheetData>
    <row r="1" spans="1:2" x14ac:dyDescent="0.45">
      <c r="A1" t="s">
        <v>34</v>
      </c>
      <c r="B1" t="s">
        <v>35</v>
      </c>
    </row>
    <row r="2" spans="1:2" x14ac:dyDescent="0.45">
      <c r="A2" s="6" t="s">
        <v>28</v>
      </c>
      <c r="B2" s="7">
        <v>176192.79999999981</v>
      </c>
    </row>
    <row r="3" spans="1:2" x14ac:dyDescent="0.45">
      <c r="A3" s="6" t="s">
        <v>29</v>
      </c>
      <c r="B3" s="7">
        <v>0</v>
      </c>
    </row>
    <row r="4" spans="1:2" x14ac:dyDescent="0.45">
      <c r="A4" s="6" t="s">
        <v>30</v>
      </c>
      <c r="B4" s="7">
        <v>109537.68399999989</v>
      </c>
    </row>
    <row r="5" spans="1:2" x14ac:dyDescent="0.45">
      <c r="A5" s="6" t="s">
        <v>31</v>
      </c>
      <c r="B5" s="7">
        <v>354117.88408839982</v>
      </c>
    </row>
    <row r="6" spans="1:2" x14ac:dyDescent="0.45">
      <c r="A6" s="6" t="s">
        <v>32</v>
      </c>
      <c r="B6" s="7">
        <v>500000.00000000023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q z 2 B W v h S W b C m A A A A 9 g A A A B I A H A B D b 2 5 m a W c v U G F j a 2 F n Z S 5 4 b W w g o h g A K K A U A A A A A A A A A A A A A A A A A A A A A A A A A A A A h Y 9 B D o I w F E S v Q r q n L Y i J I Z + S 6 M K N J C Y m x m 1 T K j T C x 9 A i 3 M 2 F R / I K Y h R 1 5 3 L e v M X M / X q D d K g r 7 6 J b a x p M S E A 5 8 T S q J j d Y J K R z R 3 9 B U g F b q U 6 y 0 N 4 o o 4 0 H m y e k d O 4 c M 9 b 3 P e 1 n t G k L F n I e s E O 2 2 a l S 1 5 J 8 Z P N f 9 g 1 a J 1 F p I m D / G i N C G k S c R n x O O b A J Q m b w K 4 T j 3 m f 7 A 2 H V V a 5 r t d D o r 5 f A p g j s / U E 8 A F B L A w Q U A A I A C A C r P Y F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z 2 B W g h z f q a E A Q A A H g o A A B M A H A B G b 3 J t d W x h c y 9 T Z W N 0 a W 9 u M S 5 t I K I Y A C i g F A A A A A A A A A A A A A A A A A A A A A A A A A A A A O 1 S s U 7 D M B C d q d R / s M y S S m l E C 2 U A Z U A t C B Y E a l k g D E d 8 g K n j q 2 y H k l R d + C U m J D b U / + J Q E T A w s L e W b N / Z 8 v O 7 d 8 9 j H j R Z M V z u n f 1 m o 9 n w 9 + B Q C Y W + z m u R C o O h 2 R A 8 F q / u / U U t n o k P + / 4 x G V B e F m h D d K Q N J n 2 y g R M f y f 5 e d u H R + e z W g c 2 z A U 2 t I V A + 0 / a W X A G h G k O 7 u 9 X p t Q t 4 4 B l K B 2 0 f g F d H t a / R 1 W S h X Y O B v L Z 6 r L M B W M y W h J L w F G Q r v h q g 0 Y U O 6 F K 5 I W P R J 1 M W 1 q f d W B z a n J S 2 d 2 m n 2 + P 0 v K S A w 1 A Z T H / C 5 J Q s X r f i Z W G b 8 h T u F s / v L 9 O x F i Q m p K b V 4 s 0 z i 6 r g r N Z U a J R c 9 Q h u + O 2 Z o 4 K B j h E U V x l 9 y x K L q 6 + r A 2 O G O d N 3 P g 2 u / P 3 R J S N Z l p p E q C Y / k C N W y n + K s 6 x j V E 3 Q R / + j F c 9 m U k E A F o E h U X C M 8 1 j M J E 1 A V Y K P T 2 z Y 3 U k + M e f z V r O h 7 d 9 k f j d / U 3 6 1 P + q 2 5 N o D K + 6 B 7 b U H V t 4 D O 2 s P r L w H e m s P r J I H P g B Q S w E C L Q A U A A I A C A C r P Y F a + F J Z s K Y A A A D 2 A A A A E g A A A A A A A A A A A A A A A A A A A A A A Q 2 9 u Z m l n L 1 B h Y 2 t h Z 2 U u e G 1 s U E s B A i 0 A F A A C A A g A q z 2 B W g / K 6 a u k A A A A 6 Q A A A B M A A A A A A A A A A A A A A A A A 8 g A A A F t D b 2 5 0 Z W 5 0 X 1 R 5 c G V z X S 5 4 b W x Q S w E C L Q A U A A I A C A C r P Y F a C H N + p o Q B A A A e C g A A E w A A A A A A A A A A A A A A A A D j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h K Q A A A A A A A D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Z X N 6 Y 3 o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M z B h O G R h O S 0 3 M j N m L T R k N m E t O G F m Z C 0 3 M D J k Y j R h Y j R m N j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z e m N 6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w M V Q w N T o y O D o 1 M y 4 2 N T U 3 O D I 4 W i I g L z 4 8 R W 5 0 c n k g V H l w Z T 0 i R m l s b E N v b H V t b l R 5 c G V z I i B W Y W x 1 Z T 0 i c 0 N R T T 0 i I C 8 + P E V u d H J 5 I F R 5 c G U 9 I k Z p b G x D b 2 x 1 b W 5 O Y W 1 l c y I g V m F s d W U 9 I n N b J n F 1 b 3 Q 7 Z G F 0 Y S Z x d W 9 0 O y w m c X V v d D t v c G F k e S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N 6 Y 3 o v Q X V 0 b 1 J l b W 9 2 Z W R D b 2 x 1 b W 5 z M S 5 7 Z G F 0 Y S w w f S Z x d W 9 0 O y w m c X V v d D t T Z W N 0 a W 9 u M S 9 k Z X N 6 Y 3 o v Q X V 0 b 1 J l b W 9 2 Z W R D b 2 x 1 b W 5 z M S 5 7 b 3 B h Z H k g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c 3 p j e i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D Q 1 Y T U x Y m M t Z G V i O S 0 0 Z j N m L W E 0 Z j A t Z D V m Z W I 3 N j l m Z T F h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3 p j e j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1 O j I 4 O j U z L j Y 1 N T c 4 M j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3 p j e i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F k N 2 E 1 Z j A t Y 2 Z k Z i 0 0 M 2 Z k L T k 2 N j k t M T R h N T l i Z T Y 3 N W U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3 p j e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1 O j I 4 O j U z L j Y 1 N T c 4 M j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3 p j e i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I z Y T Z j Y j Q t Z G U 4 Z S 0 0 Y T E z L W E 4 Z D Y t Z G R j M j B k M m R j N 2 R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3 p j e j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1 O j I 4 O j U z L j Y 1 N T c 4 M j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3 p j e i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z e m N 6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Y x N z J j M m M t Z T U w O C 0 0 O D V h L T k w M G E t Z D l h Y z l h Z j Z h M T A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R l c 3 p j e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0 L T A x V D A 1 O j I 4 O j U z L j Y 1 N T c 4 M j h a I i A v P j x F b n R y e S B U e X B l P S J G a W x s Q 2 9 s d W 1 u V H l w Z X M i I F Z h b H V l P S J z Q 1 F N P S I g L z 4 8 R W 5 0 c n k g V H l w Z T 0 i R m l s b E N v b H V t b k 5 h b W V z I i B W Y W x 1 Z T 0 i c 1 s m c X V v d D t k Y X R h J n F 1 b 3 Q 7 L C Z x d W 9 0 O 2 9 w Y W R 5 I C Z x d W 9 0 O 1 0 i I C 8 + P E V u d H J 5 I F R 5 c G U 9 I k Z p b G x T d G F 0 d X M i I F Z h b H V l P S J z Q 2 9 t c G x l d G U i I C 8 + P E V u d H J 5 I F R 5 c G U 9 I k Z p b G x D b 3 V u d C I g V m F s d W U 9 I m w x N T M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c 3 p j e i 9 B d X R v U m V t b 3 Z l Z E N v b H V t b n M x L n t k Y X R h L D B 9 J n F 1 b 3 Q 7 L C Z x d W 9 0 O 1 N l Y 3 R p b 2 4 x L 2 R l c 3 p j e i 9 B d X R v U m V t b 3 Z l Z E N v b H V t b n M x L n t v c G F k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G V z e m N 6 L 0 F 1 d G 9 S Z W 1 v d m V k Q 2 9 s d W 1 u c z E u e 2 R h d G E s M H 0 m c X V v d D s s J n F 1 b 3 Q 7 U 2 V j d G l v b j E v Z G V z e m N 6 L 0 F 1 d G 9 S Z W 1 v d m V k Q 2 9 s d W 1 u c z E u e 2 9 w Y W R 5 I C w x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R l c 3 p j e i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N 6 Y 3 o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o 3 6 1 L C + H t C i 4 G V S K E 1 C D E A A A A A A g A A A A A A E G Y A A A A B A A A g A A A A R T u E 4 t y 7 R w C J C 0 9 f f Q a Z K 7 v 3 x L J K H 9 3 Q H F d A R 0 V M K l 0 A A A A A D o A A A A A C A A A g A A A A d z m V P w 1 I j a Y j 0 O 0 2 D k m J b A y N J G p p n e B M r M d X 0 s P L g V R Q A A A A N T z g M B W / 7 w l o N 8 U k w 9 r m s 7 l c z d F d G a 0 S W a 8 5 t / A Y d I x W t V t Y N 0 q 6 6 i O x W L + 1 o V b J o v h 9 q A D D 7 F V o e j Q Z n S S s 8 2 / l C 5 5 x u K A E c Q Y 5 Z M 8 / X j B A A A A A o c h y v 7 r z v R g p Z e 0 T J A D k O q q s N 8 e 4 h X s T f A m I k C + t 5 s p t c / 1 2 3 L m i W 7 o F f K i j 2 P B K O m 1 + O n r L 5 Q 6 4 V h 3 j 2 L l O 4 Q = = < / D a t a M a s h u p > 
</file>

<file path=customXml/itemProps1.xml><?xml version="1.0" encoding="utf-8"?>
<ds:datastoreItem xmlns:ds="http://schemas.openxmlformats.org/officeDocument/2006/customXml" ds:itemID="{BA4E663E-BC3F-467B-83D4-C6B06FC3AB7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deszcz</vt:lpstr>
      <vt:lpstr>Zadanie 1</vt:lpstr>
      <vt:lpstr>Zadanie 2</vt:lpstr>
      <vt:lpstr>Zadanie 3</vt:lpstr>
      <vt:lpstr>Zadanie 4</vt:lpstr>
      <vt:lpstr>Zadanie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Franek Jarz</dc:creator>
  <cp:lastModifiedBy>Franek Jarz</cp:lastModifiedBy>
  <dcterms:created xsi:type="dcterms:W3CDTF">2025-04-01T05:27:43Z</dcterms:created>
  <dcterms:modified xsi:type="dcterms:W3CDTF">2025-04-01T05:52:37Z</dcterms:modified>
</cp:coreProperties>
</file>