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in\Documents\!Reicon\RE-E Rev 1a\RT-E Mainboard Rev 1.0b\"/>
    </mc:Choice>
  </mc:AlternateContent>
  <bookViews>
    <workbookView xWindow="0" yWindow="0" windowWidth="19195" windowHeight="7920"/>
  </bookViews>
  <sheets>
    <sheet name="BOM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N17" i="2" s="1"/>
  <c r="O5" i="2"/>
  <c r="N5" i="2"/>
  <c r="H14" i="2"/>
  <c r="R11" i="2"/>
  <c r="R12" i="2"/>
  <c r="R13" i="2"/>
  <c r="Q12" i="2"/>
  <c r="Q13" i="2"/>
  <c r="Q11" i="2"/>
  <c r="H28" i="2" l="1"/>
  <c r="K28" i="2"/>
  <c r="G28" i="2"/>
  <c r="D30" i="2" l="1"/>
  <c r="K13" i="2" l="1"/>
  <c r="K23" i="2"/>
  <c r="K24" i="2"/>
  <c r="K25" i="2"/>
  <c r="K26" i="2"/>
  <c r="H4" i="2"/>
  <c r="H5" i="2"/>
  <c r="H7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K22" i="2"/>
  <c r="K21" i="2"/>
  <c r="K19" i="2"/>
  <c r="K20" i="2"/>
  <c r="K3" i="2"/>
  <c r="K4" i="2"/>
  <c r="K5" i="2"/>
  <c r="K7" i="2"/>
  <c r="K8" i="2"/>
  <c r="K9" i="2"/>
  <c r="K10" i="2"/>
  <c r="K11" i="2"/>
  <c r="K12" i="2"/>
  <c r="K15" i="2"/>
  <c r="K16" i="2"/>
  <c r="K17" i="2"/>
  <c r="K18" i="2"/>
  <c r="K2" i="2"/>
  <c r="K30" i="2" l="1"/>
  <c r="H3" i="2"/>
  <c r="H2" i="2"/>
</calcChain>
</file>

<file path=xl/sharedStrings.xml><?xml version="1.0" encoding="utf-8"?>
<sst xmlns="http://schemas.openxmlformats.org/spreadsheetml/2006/main" count="126" uniqueCount="100">
  <si>
    <t>945-1037-ND</t>
  </si>
  <si>
    <t>5V SMPS</t>
  </si>
  <si>
    <t>TVS 28/31</t>
  </si>
  <si>
    <t>SMAJ28CALFCT-ND</t>
  </si>
  <si>
    <t>1276-1009-1-ND</t>
  </si>
  <si>
    <t>x10</t>
  </si>
  <si>
    <t>1276-1936-1-ND</t>
  </si>
  <si>
    <t>SMA</t>
  </si>
  <si>
    <t>RES 10k .1% TC=10ppm</t>
  </si>
  <si>
    <t>985-1381-1-ND</t>
  </si>
  <si>
    <t>RHM10.0KCFCT-ND</t>
  </si>
  <si>
    <t>RES 10k 1%</t>
  </si>
  <si>
    <t>RHM4.70KCFCT-ND</t>
  </si>
  <si>
    <t>RES 4.7k 1%</t>
  </si>
  <si>
    <t>CAP 10nF 50V 10%</t>
  </si>
  <si>
    <t>CAP 100nF 50V 10%</t>
  </si>
  <si>
    <t>x1</t>
  </si>
  <si>
    <t>5.1V Zener</t>
  </si>
  <si>
    <t>MM3Z5V1ST1GOSCT-ND</t>
  </si>
  <si>
    <t>SOD-323</t>
  </si>
  <si>
    <t>5-&gt; 3.3 V level shifter</t>
  </si>
  <si>
    <t>568-4215-1-ND</t>
  </si>
  <si>
    <t>SOIC-8</t>
  </si>
  <si>
    <t>TH</t>
  </si>
  <si>
    <t>RES 200k</t>
  </si>
  <si>
    <t>SMD</t>
  </si>
  <si>
    <t>568-1632-6-ND</t>
  </si>
  <si>
    <t>SD</t>
  </si>
  <si>
    <t xml:space="preserve">LED GREEN </t>
  </si>
  <si>
    <t>754-1121-1-ND</t>
  </si>
  <si>
    <t>475-1196-1-ND</t>
  </si>
  <si>
    <t xml:space="preserve">LED Yellow </t>
  </si>
  <si>
    <t>Description</t>
  </si>
  <si>
    <t>Digikey P/N</t>
  </si>
  <si>
    <t>Qty</t>
  </si>
  <si>
    <t>Cost / per</t>
  </si>
  <si>
    <t>Sub Total</t>
  </si>
  <si>
    <t>Package</t>
  </si>
  <si>
    <t>Pads</t>
  </si>
  <si>
    <t>Pad Sum</t>
  </si>
  <si>
    <t>Component Count</t>
  </si>
  <si>
    <t>6MM SMD</t>
  </si>
  <si>
    <t>JST-5</t>
  </si>
  <si>
    <t>JST-2</t>
  </si>
  <si>
    <t>SD Card Slot</t>
  </si>
  <si>
    <t>A101492CT-ND</t>
  </si>
  <si>
    <t>1x</t>
  </si>
  <si>
    <t>311-1.00FRCT-ND</t>
  </si>
  <si>
    <t>RES 1.0 1%</t>
  </si>
  <si>
    <t>311-200KGRCT-ND</t>
  </si>
  <si>
    <t>CKN9112CT-ND</t>
  </si>
  <si>
    <t>PUSHBUTTON - 6MM</t>
  </si>
  <si>
    <t>S7038-ND</t>
  </si>
  <si>
    <t>S7047-ND</t>
  </si>
  <si>
    <t>455-1704-ND</t>
  </si>
  <si>
    <t>455-1707-ND</t>
  </si>
  <si>
    <t xml:space="preserve">BJT (BC846B) 200x 30V </t>
  </si>
  <si>
    <t>R1</t>
  </si>
  <si>
    <t>T1</t>
  </si>
  <si>
    <t>D2</t>
  </si>
  <si>
    <t>LED1</t>
  </si>
  <si>
    <t>SMPS-5V</t>
  </si>
  <si>
    <t>R9, R10</t>
  </si>
  <si>
    <t>FLOW1, FLOW2, I2C</t>
  </si>
  <si>
    <t>SW-MM1, SW-HH1</t>
  </si>
  <si>
    <t>D4, D5, D7, D6, D8</t>
  </si>
  <si>
    <t>R18</t>
  </si>
  <si>
    <t>LED2</t>
  </si>
  <si>
    <t>C2,  C7, C8, C13, C14, C15, C16</t>
  </si>
  <si>
    <t>SERIAL, RESET,SPEED,LIGHT1,GPIO1,PWR</t>
  </si>
  <si>
    <t>UC (2 long sides)</t>
  </si>
  <si>
    <t>U1</t>
  </si>
  <si>
    <t>PART on Schematic</t>
  </si>
  <si>
    <t>TB-EXP0,TB-EXP1, TB-LCD, UC(short side)</t>
  </si>
  <si>
    <t>R5, R6,  R12, R13, R15</t>
  </si>
  <si>
    <t>C5, C6, C9,  C10, C11, C12</t>
  </si>
  <si>
    <t>Headers-F-14</t>
  </si>
  <si>
    <t>Headers-F-5</t>
  </si>
  <si>
    <t>BAT 3V 2032</t>
  </si>
  <si>
    <t>P657-ND</t>
  </si>
  <si>
    <t>BAT</t>
  </si>
  <si>
    <t>RES 1k 1%</t>
  </si>
  <si>
    <t>R16, R17, R19, R20, R21</t>
  </si>
  <si>
    <t>R2,R4, R7, R8, R11, R14</t>
  </si>
  <si>
    <t>SOD-123</t>
  </si>
  <si>
    <t>L</t>
  </si>
  <si>
    <t>W</t>
  </si>
  <si>
    <t>DB2J40700LCT-ND</t>
  </si>
  <si>
    <t>Schottky 40V 0.5A</t>
  </si>
  <si>
    <t>Cost 10x</t>
  </si>
  <si>
    <t>493-1343-ND</t>
  </si>
  <si>
    <t>TH-5MM</t>
  </si>
  <si>
    <t>CAP 330uF  50V</t>
  </si>
  <si>
    <t>1189-2177-ND</t>
  </si>
  <si>
    <t>CAP 330uF  10V</t>
  </si>
  <si>
    <t>TH-2.5MM</t>
  </si>
  <si>
    <t>ADCMP356YKSZ-REEL7CT-ND</t>
  </si>
  <si>
    <t>Comparator</t>
  </si>
  <si>
    <t>RMCF0603FT56K0CT-ND</t>
  </si>
  <si>
    <t>RES 56k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</si>
</sst>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0" borderId="2" xfId="0" applyFill="1" applyBorder="1"/>
    <xf numFmtId="0" fontId="0" fillId="0" borderId="0" xfId="0" applyNumberFormat="1"/>
    <xf numFmtId="0" fontId="0" fillId="5" borderId="1" xfId="0" applyFill="1" applyBorder="1"/>
    <xf numFmtId="0" fontId="0" fillId="5" borderId="0" xfId="0" applyFill="1"/>
    <xf numFmtId="0" fontId="0" fillId="0" borderId="2" xfId="0" applyBorder="1"/>
    <xf numFmtId="0" fontId="0" fillId="0" borderId="0" xfId="0" applyBorder="1"/>
    <xf numFmtId="0" fontId="0" fillId="3" borderId="0" xfId="0" applyFill="1" applyBorder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N9" sqref="N9"/>
    </sheetView>
  </sheetViews>
  <sheetFormatPr defaultRowHeight="14.3" x14ac:dyDescent="0.25"/>
  <cols>
    <col min="1" max="1" width="35.25" bestFit="1" customWidth="1"/>
    <col min="2" max="2" width="19.625" customWidth="1"/>
    <col min="3" max="3" width="19.75" customWidth="1"/>
    <col min="4" max="4" width="4.625" customWidth="1"/>
    <col min="5" max="6" width="7.125" customWidth="1"/>
    <col min="7" max="7" width="3.375" customWidth="1"/>
    <col min="8" max="8" width="7" customWidth="1"/>
    <col min="9" max="9" width="9.5" bestFit="1" customWidth="1"/>
    <col min="10" max="10" width="5" bestFit="1" customWidth="1"/>
    <col min="11" max="11" width="8.5" bestFit="1" customWidth="1"/>
  </cols>
  <sheetData>
    <row r="1" spans="1:18" ht="31.75" customHeight="1" x14ac:dyDescent="0.25">
      <c r="A1" s="2" t="s">
        <v>72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89</v>
      </c>
      <c r="G1" s="2"/>
      <c r="H1" s="2" t="s">
        <v>36</v>
      </c>
      <c r="I1" s="2" t="s">
        <v>37</v>
      </c>
      <c r="J1" s="2" t="s">
        <v>38</v>
      </c>
      <c r="K1" s="2" t="s">
        <v>39</v>
      </c>
    </row>
    <row r="2" spans="1:18" x14ac:dyDescent="0.25">
      <c r="A2" s="3" t="s">
        <v>83</v>
      </c>
      <c r="B2" s="3" t="s">
        <v>13</v>
      </c>
      <c r="C2" s="4" t="s">
        <v>12</v>
      </c>
      <c r="D2" s="3">
        <v>6</v>
      </c>
      <c r="E2" s="3">
        <v>0.01</v>
      </c>
      <c r="F2" s="3"/>
      <c r="G2" s="3" t="s">
        <v>5</v>
      </c>
      <c r="H2" s="3">
        <f>E2*D2</f>
        <v>0.06</v>
      </c>
      <c r="I2" s="5">
        <v>603</v>
      </c>
      <c r="J2" s="3">
        <v>2</v>
      </c>
      <c r="K2" s="3">
        <f>J2*D2</f>
        <v>12</v>
      </c>
    </row>
    <row r="3" spans="1:18" x14ac:dyDescent="0.25">
      <c r="A3" s="3" t="s">
        <v>74</v>
      </c>
      <c r="B3" s="3" t="s">
        <v>11</v>
      </c>
      <c r="C3" s="4" t="s">
        <v>10</v>
      </c>
      <c r="D3" s="3">
        <v>5</v>
      </c>
      <c r="E3" s="3">
        <v>1.0999999999999999E-2</v>
      </c>
      <c r="F3" s="3"/>
      <c r="G3" s="3" t="s">
        <v>5</v>
      </c>
      <c r="H3" s="3">
        <f t="shared" ref="H3:H28" si="0">E3*D3</f>
        <v>5.4999999999999993E-2</v>
      </c>
      <c r="I3" s="5">
        <v>603</v>
      </c>
      <c r="J3" s="3">
        <v>2</v>
      </c>
      <c r="K3" s="3">
        <f t="shared" ref="K3:K26" si="1">J3*D3</f>
        <v>10</v>
      </c>
    </row>
    <row r="4" spans="1:18" x14ac:dyDescent="0.25">
      <c r="A4" s="3" t="s">
        <v>62</v>
      </c>
      <c r="B4" s="3" t="s">
        <v>8</v>
      </c>
      <c r="C4" s="4" t="s">
        <v>9</v>
      </c>
      <c r="D4" s="3">
        <v>2</v>
      </c>
      <c r="E4" s="3">
        <v>0.76</v>
      </c>
      <c r="F4" s="3"/>
      <c r="G4" s="3" t="s">
        <v>16</v>
      </c>
      <c r="H4" s="3">
        <f t="shared" si="0"/>
        <v>1.52</v>
      </c>
      <c r="I4" s="5">
        <v>603</v>
      </c>
      <c r="J4" s="3">
        <v>2</v>
      </c>
      <c r="K4" s="3">
        <f t="shared" si="1"/>
        <v>4</v>
      </c>
      <c r="M4">
        <v>8.3000000000000007</v>
      </c>
    </row>
    <row r="5" spans="1:18" x14ac:dyDescent="0.25">
      <c r="A5" s="13"/>
      <c r="B5" s="13" t="s">
        <v>99</v>
      </c>
      <c r="C5" s="19" t="s">
        <v>98</v>
      </c>
      <c r="D5" s="13">
        <v>1</v>
      </c>
      <c r="E5" s="13">
        <v>2.5000000000000001E-2</v>
      </c>
      <c r="F5" s="13">
        <v>0.1</v>
      </c>
      <c r="G5" s="3" t="s">
        <v>5</v>
      </c>
      <c r="H5" s="3">
        <f t="shared" si="0"/>
        <v>2.5000000000000001E-2</v>
      </c>
      <c r="I5" s="5">
        <v>603</v>
      </c>
      <c r="J5" s="3">
        <v>2</v>
      </c>
      <c r="K5" s="3">
        <f t="shared" si="1"/>
        <v>2</v>
      </c>
      <c r="M5">
        <v>4.7</v>
      </c>
      <c r="N5">
        <f>$M5*1.01/($M6*0.99+$M5*1.01)*$M4</f>
        <v>0.62384375445318807</v>
      </c>
      <c r="O5">
        <f>$M5*0.99/($M6*1.01+$M5*0.99)*$M4</f>
        <v>0.60115343305885471</v>
      </c>
    </row>
    <row r="6" spans="1:18" x14ac:dyDescent="0.25">
      <c r="A6" s="3" t="s">
        <v>82</v>
      </c>
      <c r="B6" s="3" t="s">
        <v>81</v>
      </c>
      <c r="C6" s="4"/>
      <c r="D6" s="3">
        <v>5</v>
      </c>
      <c r="E6" s="3"/>
      <c r="F6" s="3"/>
      <c r="G6" s="3"/>
      <c r="H6" s="3"/>
      <c r="I6" s="5"/>
      <c r="J6" s="3"/>
      <c r="K6" s="3"/>
      <c r="M6">
        <v>59</v>
      </c>
    </row>
    <row r="7" spans="1:18" x14ac:dyDescent="0.25">
      <c r="A7" s="3" t="s">
        <v>57</v>
      </c>
      <c r="B7" s="3" t="s">
        <v>48</v>
      </c>
      <c r="C7" s="4" t="s">
        <v>47</v>
      </c>
      <c r="D7" s="3">
        <v>1</v>
      </c>
      <c r="E7" s="3">
        <v>3.2000000000000001E-2</v>
      </c>
      <c r="F7" s="3"/>
      <c r="G7" s="3" t="s">
        <v>5</v>
      </c>
      <c r="H7" s="3">
        <f t="shared" si="0"/>
        <v>3.2000000000000001E-2</v>
      </c>
      <c r="I7" s="5">
        <v>1206</v>
      </c>
      <c r="J7" s="3">
        <v>2</v>
      </c>
      <c r="K7" s="3">
        <f t="shared" si="1"/>
        <v>2</v>
      </c>
    </row>
    <row r="8" spans="1:18" x14ac:dyDescent="0.25">
      <c r="A8" s="3" t="s">
        <v>66</v>
      </c>
      <c r="B8" s="3" t="s">
        <v>24</v>
      </c>
      <c r="C8" s="4" t="s">
        <v>49</v>
      </c>
      <c r="D8" s="3">
        <v>1</v>
      </c>
      <c r="E8" s="3">
        <v>1.0999999999999999E-2</v>
      </c>
      <c r="F8" s="3"/>
      <c r="G8" s="3" t="s">
        <v>5</v>
      </c>
      <c r="H8" s="3">
        <f t="shared" si="0"/>
        <v>1.0999999999999999E-2</v>
      </c>
      <c r="I8" s="5">
        <v>603</v>
      </c>
      <c r="J8" s="3">
        <v>2</v>
      </c>
      <c r="K8" s="3">
        <f t="shared" si="1"/>
        <v>2</v>
      </c>
    </row>
    <row r="9" spans="1:18" x14ac:dyDescent="0.25">
      <c r="A9" s="3" t="s">
        <v>67</v>
      </c>
      <c r="B9" s="3" t="s">
        <v>28</v>
      </c>
      <c r="C9" s="4" t="s">
        <v>29</v>
      </c>
      <c r="D9" s="3">
        <v>1</v>
      </c>
      <c r="E9" s="3">
        <v>0.11700000000000001</v>
      </c>
      <c r="F9" s="3"/>
      <c r="G9" s="3" t="s">
        <v>5</v>
      </c>
      <c r="H9" s="3">
        <f t="shared" si="0"/>
        <v>0.11700000000000001</v>
      </c>
      <c r="I9" s="5">
        <v>603</v>
      </c>
      <c r="J9" s="3">
        <v>2</v>
      </c>
      <c r="K9" s="3">
        <f t="shared" si="1"/>
        <v>2</v>
      </c>
    </row>
    <row r="10" spans="1:18" x14ac:dyDescent="0.25">
      <c r="A10" s="3" t="s">
        <v>60</v>
      </c>
      <c r="B10" s="3" t="s">
        <v>31</v>
      </c>
      <c r="C10" s="4" t="s">
        <v>30</v>
      </c>
      <c r="D10" s="3">
        <v>1</v>
      </c>
      <c r="E10" s="3">
        <v>0.14299999999999999</v>
      </c>
      <c r="F10" s="3"/>
      <c r="G10" s="3" t="s">
        <v>5</v>
      </c>
      <c r="H10" s="3">
        <f t="shared" si="0"/>
        <v>0.14299999999999999</v>
      </c>
      <c r="I10" s="5">
        <v>603</v>
      </c>
      <c r="J10" s="3">
        <v>2</v>
      </c>
      <c r="K10" s="3">
        <f t="shared" si="1"/>
        <v>2</v>
      </c>
      <c r="O10" t="s">
        <v>85</v>
      </c>
      <c r="P10" t="s">
        <v>86</v>
      </c>
    </row>
    <row r="11" spans="1:18" x14ac:dyDescent="0.25">
      <c r="A11" s="3" t="s">
        <v>75</v>
      </c>
      <c r="B11" s="3" t="s">
        <v>14</v>
      </c>
      <c r="C11" s="4" t="s">
        <v>4</v>
      </c>
      <c r="D11" s="3">
        <v>6</v>
      </c>
      <c r="E11" s="3">
        <v>1.7999999999999999E-2</v>
      </c>
      <c r="F11" s="3"/>
      <c r="G11" s="3" t="s">
        <v>5</v>
      </c>
      <c r="H11" s="3">
        <f t="shared" si="0"/>
        <v>0.10799999999999998</v>
      </c>
      <c r="I11" s="5">
        <v>603</v>
      </c>
      <c r="J11" s="3">
        <v>2</v>
      </c>
      <c r="K11" s="3">
        <f t="shared" si="1"/>
        <v>12</v>
      </c>
      <c r="N11" t="s">
        <v>19</v>
      </c>
      <c r="O11">
        <v>2.5</v>
      </c>
      <c r="P11">
        <v>1.3</v>
      </c>
      <c r="Q11" s="12">
        <f>O11/25.4</f>
        <v>9.8425196850393706E-2</v>
      </c>
      <c r="R11" s="12">
        <f>P11/25.4</f>
        <v>5.1181102362204731E-2</v>
      </c>
    </row>
    <row r="12" spans="1:18" x14ac:dyDescent="0.25">
      <c r="A12" s="3" t="s">
        <v>68</v>
      </c>
      <c r="B12" s="3" t="s">
        <v>15</v>
      </c>
      <c r="C12" s="4" t="s">
        <v>6</v>
      </c>
      <c r="D12" s="3">
        <v>7</v>
      </c>
      <c r="E12" s="3">
        <v>0.02</v>
      </c>
      <c r="F12" s="3"/>
      <c r="G12" s="3" t="s">
        <v>5</v>
      </c>
      <c r="H12" s="3">
        <f t="shared" si="0"/>
        <v>0.14000000000000001</v>
      </c>
      <c r="I12" s="5">
        <v>603</v>
      </c>
      <c r="J12" s="3">
        <v>2</v>
      </c>
      <c r="K12" s="3">
        <f>J12*D12</f>
        <v>14</v>
      </c>
      <c r="N12" t="s">
        <v>84</v>
      </c>
      <c r="O12">
        <v>3.8</v>
      </c>
      <c r="P12">
        <v>1.8</v>
      </c>
      <c r="Q12" s="12">
        <f t="shared" ref="Q12:R13" si="2">O12/25.4</f>
        <v>0.14960629921259844</v>
      </c>
      <c r="R12" s="12">
        <f t="shared" si="2"/>
        <v>7.0866141732283464E-2</v>
      </c>
    </row>
    <row r="13" spans="1:18" x14ac:dyDescent="0.25">
      <c r="A13" s="13"/>
      <c r="B13" s="13" t="s">
        <v>92</v>
      </c>
      <c r="C13" s="14" t="s">
        <v>90</v>
      </c>
      <c r="D13" s="13"/>
      <c r="E13" s="13">
        <v>0.48</v>
      </c>
      <c r="F13" s="13">
        <v>0.34</v>
      </c>
      <c r="G13" s="13" t="s">
        <v>5</v>
      </c>
      <c r="H13" s="13">
        <f t="shared" si="0"/>
        <v>0</v>
      </c>
      <c r="I13" s="13" t="s">
        <v>91</v>
      </c>
      <c r="J13" s="3">
        <v>0</v>
      </c>
      <c r="K13" s="3">
        <f>J13*D13</f>
        <v>0</v>
      </c>
      <c r="N13" t="s">
        <v>7</v>
      </c>
      <c r="O13">
        <v>5.2</v>
      </c>
      <c r="P13">
        <v>2.6</v>
      </c>
      <c r="Q13" s="12">
        <f t="shared" si="2"/>
        <v>0.20472440944881892</v>
      </c>
      <c r="R13" s="12">
        <f t="shared" si="2"/>
        <v>0.10236220472440946</v>
      </c>
    </row>
    <row r="14" spans="1:18" x14ac:dyDescent="0.25">
      <c r="A14" s="13"/>
      <c r="B14" s="13" t="s">
        <v>94</v>
      </c>
      <c r="C14" s="14" t="s">
        <v>93</v>
      </c>
      <c r="D14" s="13"/>
      <c r="E14" s="13">
        <v>0.35</v>
      </c>
      <c r="F14" s="13">
        <v>0.24</v>
      </c>
      <c r="G14" s="13"/>
      <c r="H14" s="13">
        <f t="shared" si="0"/>
        <v>0</v>
      </c>
      <c r="I14" s="13" t="s">
        <v>95</v>
      </c>
      <c r="J14" s="3"/>
      <c r="K14" s="3"/>
      <c r="Q14" s="12"/>
      <c r="R14" s="12"/>
    </row>
    <row r="15" spans="1:18" x14ac:dyDescent="0.25">
      <c r="A15" s="3" t="s">
        <v>58</v>
      </c>
      <c r="B15" s="3" t="s">
        <v>56</v>
      </c>
      <c r="C15" s="4" t="s">
        <v>26</v>
      </c>
      <c r="D15" s="3">
        <v>1</v>
      </c>
      <c r="E15" s="3">
        <v>0.14000000000000001</v>
      </c>
      <c r="F15" s="3"/>
      <c r="G15" s="3"/>
      <c r="H15" s="3">
        <f t="shared" si="0"/>
        <v>0.14000000000000001</v>
      </c>
      <c r="I15" s="5"/>
      <c r="J15" s="3">
        <v>3</v>
      </c>
      <c r="K15" s="3">
        <f t="shared" si="1"/>
        <v>3</v>
      </c>
    </row>
    <row r="16" spans="1:18" x14ac:dyDescent="0.25">
      <c r="A16" s="3" t="s">
        <v>61</v>
      </c>
      <c r="B16" s="3" t="s">
        <v>1</v>
      </c>
      <c r="C16" s="4" t="s">
        <v>0</v>
      </c>
      <c r="D16" s="3">
        <v>1</v>
      </c>
      <c r="E16" s="3">
        <v>6.81</v>
      </c>
      <c r="F16" s="3"/>
      <c r="G16" s="3"/>
      <c r="H16" s="3">
        <f t="shared" si="0"/>
        <v>6.81</v>
      </c>
      <c r="I16" s="6" t="s">
        <v>23</v>
      </c>
      <c r="J16" s="3">
        <v>0</v>
      </c>
      <c r="K16" s="3">
        <f t="shared" si="1"/>
        <v>0</v>
      </c>
    </row>
    <row r="17" spans="1:14" x14ac:dyDescent="0.25">
      <c r="A17" s="13"/>
      <c r="B17" s="13" t="s">
        <v>88</v>
      </c>
      <c r="C17" s="14" t="s">
        <v>87</v>
      </c>
      <c r="D17" s="13"/>
      <c r="E17" s="13">
        <v>0.41</v>
      </c>
      <c r="F17" s="13">
        <v>0.3</v>
      </c>
      <c r="G17" s="13"/>
      <c r="H17" s="13">
        <f t="shared" si="0"/>
        <v>0</v>
      </c>
      <c r="I17" s="13" t="s">
        <v>19</v>
      </c>
      <c r="J17" s="3">
        <v>2</v>
      </c>
      <c r="K17" s="3">
        <f t="shared" si="1"/>
        <v>0</v>
      </c>
      <c r="M17">
        <f>2^12-1</f>
        <v>4095</v>
      </c>
      <c r="N17">
        <f>M18/M17</f>
        <v>0.80586080586080588</v>
      </c>
    </row>
    <row r="18" spans="1:14" x14ac:dyDescent="0.25">
      <c r="A18" s="3" t="s">
        <v>59</v>
      </c>
      <c r="B18" s="3" t="s">
        <v>2</v>
      </c>
      <c r="C18" s="4" t="s">
        <v>3</v>
      </c>
      <c r="D18" s="3">
        <v>1</v>
      </c>
      <c r="E18" s="3">
        <v>0.47</v>
      </c>
      <c r="F18" s="3"/>
      <c r="G18" s="3"/>
      <c r="H18" s="3">
        <f t="shared" si="0"/>
        <v>0.47</v>
      </c>
      <c r="I18" s="5" t="s">
        <v>7</v>
      </c>
      <c r="J18" s="3">
        <v>2</v>
      </c>
      <c r="K18" s="3">
        <f t="shared" si="1"/>
        <v>2</v>
      </c>
      <c r="M18">
        <v>3300</v>
      </c>
    </row>
    <row r="19" spans="1:14" x14ac:dyDescent="0.25">
      <c r="A19" s="3" t="s">
        <v>65</v>
      </c>
      <c r="B19" s="3" t="s">
        <v>17</v>
      </c>
      <c r="C19" s="4" t="s">
        <v>18</v>
      </c>
      <c r="D19" s="3">
        <v>5</v>
      </c>
      <c r="E19" s="3">
        <v>0.13</v>
      </c>
      <c r="F19" s="3"/>
      <c r="G19" s="3" t="s">
        <v>5</v>
      </c>
      <c r="H19" s="3">
        <f t="shared" si="0"/>
        <v>0.65</v>
      </c>
      <c r="I19" s="5" t="s">
        <v>19</v>
      </c>
      <c r="J19" s="3">
        <v>2</v>
      </c>
      <c r="K19" s="3">
        <f t="shared" si="1"/>
        <v>10</v>
      </c>
    </row>
    <row r="20" spans="1:14" x14ac:dyDescent="0.25">
      <c r="A20" s="3" t="s">
        <v>71</v>
      </c>
      <c r="B20" s="3" t="s">
        <v>20</v>
      </c>
      <c r="C20" s="4" t="s">
        <v>21</v>
      </c>
      <c r="D20" s="3">
        <v>1</v>
      </c>
      <c r="E20" s="3">
        <v>0.78</v>
      </c>
      <c r="F20" s="3"/>
      <c r="G20" s="3" t="s">
        <v>16</v>
      </c>
      <c r="H20" s="3">
        <f t="shared" si="0"/>
        <v>0.78</v>
      </c>
      <c r="I20" s="5" t="s">
        <v>22</v>
      </c>
      <c r="J20" s="3">
        <v>8</v>
      </c>
      <c r="K20" s="3">
        <f t="shared" si="1"/>
        <v>8</v>
      </c>
    </row>
    <row r="21" spans="1:14" x14ac:dyDescent="0.25">
      <c r="A21" s="3" t="s">
        <v>64</v>
      </c>
      <c r="B21" s="3" t="s">
        <v>51</v>
      </c>
      <c r="C21" s="4" t="s">
        <v>50</v>
      </c>
      <c r="D21" s="3">
        <v>2</v>
      </c>
      <c r="E21" s="3">
        <v>0.2</v>
      </c>
      <c r="F21" s="3"/>
      <c r="G21" s="3" t="s">
        <v>5</v>
      </c>
      <c r="H21" s="3">
        <f t="shared" si="0"/>
        <v>0.4</v>
      </c>
      <c r="I21" s="5" t="s">
        <v>41</v>
      </c>
      <c r="J21" s="3">
        <v>4</v>
      </c>
      <c r="K21" s="3">
        <f t="shared" si="1"/>
        <v>8</v>
      </c>
    </row>
    <row r="22" spans="1:14" x14ac:dyDescent="0.25">
      <c r="A22" s="3" t="s">
        <v>70</v>
      </c>
      <c r="B22" s="3" t="s">
        <v>76</v>
      </c>
      <c r="C22" s="4" t="s">
        <v>53</v>
      </c>
      <c r="D22" s="3">
        <v>2</v>
      </c>
      <c r="E22" s="3">
        <v>0.98</v>
      </c>
      <c r="F22" s="3"/>
      <c r="G22" s="3" t="s">
        <v>5</v>
      </c>
      <c r="H22" s="3">
        <f t="shared" si="0"/>
        <v>1.96</v>
      </c>
      <c r="I22" s="6" t="s">
        <v>23</v>
      </c>
      <c r="J22" s="3">
        <v>0</v>
      </c>
      <c r="K22" s="3">
        <f t="shared" si="1"/>
        <v>0</v>
      </c>
    </row>
    <row r="23" spans="1:14" x14ac:dyDescent="0.25">
      <c r="A23" s="3" t="s">
        <v>73</v>
      </c>
      <c r="B23" s="3" t="s">
        <v>77</v>
      </c>
      <c r="C23" s="4" t="s">
        <v>52</v>
      </c>
      <c r="D23" s="3">
        <v>5</v>
      </c>
      <c r="E23" s="3">
        <v>0.5</v>
      </c>
      <c r="F23" s="3"/>
      <c r="G23" s="3" t="s">
        <v>5</v>
      </c>
      <c r="H23" s="3">
        <f t="shared" si="0"/>
        <v>2.5</v>
      </c>
      <c r="I23" s="6" t="s">
        <v>23</v>
      </c>
      <c r="J23" s="3">
        <v>0</v>
      </c>
      <c r="K23" s="3">
        <f t="shared" si="1"/>
        <v>0</v>
      </c>
    </row>
    <row r="24" spans="1:14" x14ac:dyDescent="0.25">
      <c r="A24" s="3" t="s">
        <v>63</v>
      </c>
      <c r="B24" s="7" t="s">
        <v>42</v>
      </c>
      <c r="C24" s="8" t="s">
        <v>55</v>
      </c>
      <c r="D24" s="7">
        <v>3</v>
      </c>
      <c r="E24" s="7">
        <v>0.26</v>
      </c>
      <c r="F24" s="7"/>
      <c r="G24" s="3" t="s">
        <v>5</v>
      </c>
      <c r="H24" s="3">
        <f t="shared" si="0"/>
        <v>0.78</v>
      </c>
      <c r="I24" s="6" t="s">
        <v>23</v>
      </c>
      <c r="J24" s="3">
        <v>0</v>
      </c>
      <c r="K24" s="3">
        <f t="shared" si="1"/>
        <v>0</v>
      </c>
    </row>
    <row r="25" spans="1:14" x14ac:dyDescent="0.25">
      <c r="A25" s="3" t="s">
        <v>69</v>
      </c>
      <c r="B25" s="7" t="s">
        <v>43</v>
      </c>
      <c r="C25" s="8" t="s">
        <v>54</v>
      </c>
      <c r="D25" s="7">
        <v>6</v>
      </c>
      <c r="E25" s="7">
        <v>0.15</v>
      </c>
      <c r="F25" s="7"/>
      <c r="G25" s="3" t="s">
        <v>5</v>
      </c>
      <c r="H25" s="3">
        <f t="shared" si="0"/>
        <v>0.89999999999999991</v>
      </c>
      <c r="I25" s="6" t="s">
        <v>23</v>
      </c>
      <c r="J25" s="3">
        <v>0</v>
      </c>
      <c r="K25" s="3">
        <f t="shared" si="1"/>
        <v>0</v>
      </c>
    </row>
    <row r="26" spans="1:14" x14ac:dyDescent="0.25">
      <c r="A26" s="3" t="s">
        <v>27</v>
      </c>
      <c r="B26" s="3" t="s">
        <v>44</v>
      </c>
      <c r="C26" s="4" t="s">
        <v>45</v>
      </c>
      <c r="D26" s="3">
        <v>1</v>
      </c>
      <c r="E26" s="3">
        <v>3.44</v>
      </c>
      <c r="F26" s="3"/>
      <c r="G26" s="3" t="s">
        <v>46</v>
      </c>
      <c r="H26" s="3">
        <f t="shared" si="0"/>
        <v>3.44</v>
      </c>
      <c r="I26" s="5" t="s">
        <v>25</v>
      </c>
      <c r="J26" s="3">
        <v>9</v>
      </c>
      <c r="K26" s="3">
        <f t="shared" si="1"/>
        <v>9</v>
      </c>
    </row>
    <row r="27" spans="1:14" x14ac:dyDescent="0.25">
      <c r="A27" s="15"/>
      <c r="B27" s="11" t="s">
        <v>97</v>
      </c>
      <c r="C27" s="18" t="s">
        <v>96</v>
      </c>
      <c r="D27" s="16"/>
      <c r="E27" s="11">
        <v>0.93</v>
      </c>
      <c r="F27" s="16">
        <v>0.82</v>
      </c>
      <c r="G27" s="16"/>
      <c r="H27" s="3"/>
      <c r="I27" s="17" t="s">
        <v>25</v>
      </c>
      <c r="J27" s="16"/>
      <c r="K27" s="16"/>
    </row>
    <row r="28" spans="1:14" x14ac:dyDescent="0.25">
      <c r="A28" s="11" t="s">
        <v>80</v>
      </c>
      <c r="B28" t="s">
        <v>78</v>
      </c>
      <c r="C28" t="s">
        <v>79</v>
      </c>
      <c r="D28">
        <v>1</v>
      </c>
      <c r="E28">
        <v>1.06</v>
      </c>
      <c r="G28">
        <f>E28*D28</f>
        <v>1.06</v>
      </c>
      <c r="H28" s="3">
        <f t="shared" si="0"/>
        <v>1.06</v>
      </c>
      <c r="I28" t="s">
        <v>25</v>
      </c>
      <c r="J28">
        <v>2</v>
      </c>
      <c r="K28">
        <f>J28*D28</f>
        <v>2</v>
      </c>
    </row>
    <row r="30" spans="1:14" x14ac:dyDescent="0.25">
      <c r="A30" s="9"/>
      <c r="C30" s="10" t="s">
        <v>40</v>
      </c>
      <c r="D30" s="10">
        <f>SUM(D2:D28)</f>
        <v>65</v>
      </c>
      <c r="J30" s="1" t="s">
        <v>38</v>
      </c>
      <c r="K30" s="1">
        <f>SUM(K2:K28)</f>
        <v>104</v>
      </c>
    </row>
    <row r="31" spans="1:14" x14ac:dyDescent="0.25">
      <c r="C31" s="1"/>
      <c r="D31" s="1"/>
      <c r="J31" s="1"/>
      <c r="K31" s="1"/>
    </row>
    <row r="32" spans="1:14" x14ac:dyDescent="0.25">
      <c r="C32" s="1"/>
      <c r="D32" s="1"/>
      <c r="J32" s="1"/>
      <c r="K32" s="1"/>
    </row>
    <row r="43" spans="5:8" x14ac:dyDescent="0.25">
      <c r="E43" s="1"/>
      <c r="F43" s="1"/>
      <c r="G43" s="1"/>
      <c r="H43" s="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cp:lastPrinted>2014-11-25T00:43:50Z</cp:lastPrinted>
  <dcterms:created xsi:type="dcterms:W3CDTF">2014-10-01T01:20:13Z</dcterms:created>
  <dcterms:modified xsi:type="dcterms:W3CDTF">2015-08-19T04:25:32Z</dcterms:modified>
</cp:coreProperties>
</file>