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ft Goods\1b. Sewing Lead Time Projector\"/>
    </mc:Choice>
  </mc:AlternateContent>
  <xr:revisionPtr revIDLastSave="0" documentId="8_{802310B8-F675-423B-B4CA-16D923BB7D78}" xr6:coauthVersionLast="47" xr6:coauthVersionMax="47" xr10:uidLastSave="{00000000-0000-0000-0000-000000000000}"/>
  <bookViews>
    <workbookView xWindow="-120" yWindow="-120" windowWidth="29040" windowHeight="15840" xr2:uid="{EC63DE52-8490-451C-9320-330458E2E433}"/>
  </bookViews>
  <sheets>
    <sheet name="Lead Time 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F52" i="1"/>
  <c r="F51" i="1"/>
  <c r="I51" i="1" l="1"/>
  <c r="I52" i="1"/>
  <c r="F50" i="1"/>
  <c r="F53" i="1"/>
  <c r="F55" i="1"/>
  <c r="F56" i="1"/>
  <c r="F57" i="1"/>
  <c r="F58" i="1"/>
  <c r="F59" i="1"/>
  <c r="F6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3" i="1"/>
  <c r="I54" i="1"/>
  <c r="I55" i="1"/>
  <c r="I56" i="1"/>
  <c r="I57" i="1"/>
  <c r="I58" i="1"/>
  <c r="I59" i="1"/>
  <c r="I60" i="1"/>
  <c r="E6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4" i="1"/>
  <c r="F45" i="1"/>
  <c r="F46" i="1"/>
  <c r="F47" i="1"/>
  <c r="F48" i="1"/>
  <c r="F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3" i="1"/>
  <c r="C54" i="1"/>
  <c r="C55" i="1"/>
  <c r="C56" i="1"/>
  <c r="C57" i="1"/>
  <c r="C58" i="1"/>
  <c r="C59" i="1"/>
  <c r="C60" i="1"/>
  <c r="C2" i="1"/>
  <c r="I2" i="1" s="1"/>
  <c r="F61" i="1" l="1"/>
  <c r="H61" i="1" s="1"/>
  <c r="I5" i="1"/>
  <c r="I4" i="1"/>
  <c r="I3" i="1"/>
  <c r="I61" i="1" l="1"/>
</calcChain>
</file>

<file path=xl/sharedStrings.xml><?xml version="1.0" encoding="utf-8"?>
<sst xmlns="http://schemas.openxmlformats.org/spreadsheetml/2006/main" count="70" uniqueCount="70">
  <si>
    <t>2-Fer/3-Fer Bags</t>
  </si>
  <si>
    <t>Soft Mag Carriers - RM1/RM2</t>
  </si>
  <si>
    <t>BangBox Lids</t>
  </si>
  <si>
    <t>BangBoxes</t>
  </si>
  <si>
    <t>Bleed-Out KIT</t>
  </si>
  <si>
    <t>Bleed-Out POUCH</t>
  </si>
  <si>
    <t>Bleed-Out SOFT TOURNIQUET HOLDER</t>
  </si>
  <si>
    <t>Chest Plate Backing</t>
  </si>
  <si>
    <t>Harness</t>
  </si>
  <si>
    <t>Cover Pouch - C1</t>
  </si>
  <si>
    <t>Cover Pouch - C2/C3</t>
  </si>
  <si>
    <t>Dump Pouch</t>
  </si>
  <si>
    <t>Ear Pro Loop</t>
  </si>
  <si>
    <t>Frag Grenade Pouch</t>
  </si>
  <si>
    <t>GPS Pouch</t>
  </si>
  <si>
    <t>Medical Pouch</t>
  </si>
  <si>
    <t>Modular Pouch - Medium (MOLLE)</t>
  </si>
  <si>
    <t>Modular Pouch - Small (RTI)</t>
  </si>
  <si>
    <t>Modular Pouch - Small (Belt/MOLLE)</t>
  </si>
  <si>
    <t>Plate Carrier - BACKPACK (Assaulter's/Medic)</t>
  </si>
  <si>
    <t>Radio Pouch (Wing)</t>
  </si>
  <si>
    <t>Radio Pouch (RTI)</t>
  </si>
  <si>
    <t>Radio Pouch (Belt/MOLLE)</t>
  </si>
  <si>
    <t>Suspension Pouch</t>
  </si>
  <si>
    <t>Sync Pouch</t>
  </si>
  <si>
    <t>Tourniquet Pouch *O.G.* (Belt/MOLLE)</t>
  </si>
  <si>
    <t>Tourniquet Pouch *O.G.* (Shears)</t>
  </si>
  <si>
    <t>Tourniquet CATCH</t>
  </si>
  <si>
    <t>System Bag</t>
  </si>
  <si>
    <t>ASB Belt - 1.5" Basic</t>
  </si>
  <si>
    <t>ASB Belt - 1.5" Cordura-Wrapped</t>
  </si>
  <si>
    <t>ASB Belt - 1.75" NO Inner Loop</t>
  </si>
  <si>
    <t>ASB Belt - 1.75" w/ INNER LOOP</t>
  </si>
  <si>
    <t>Operator's Belt - Cobra</t>
  </si>
  <si>
    <t>Operator's Belt - D-Ring</t>
  </si>
  <si>
    <t>Quest Belt</t>
  </si>
  <si>
    <t>Inner Belt - Padded</t>
  </si>
  <si>
    <t>Inner Belt - Velcro</t>
  </si>
  <si>
    <t>K9 *O.G.* - Collar</t>
  </si>
  <si>
    <t>K9 *O.G.* - Lead/Leash</t>
  </si>
  <si>
    <t>K9 PRO - Lead/Leash (up to 6')</t>
  </si>
  <si>
    <t>K9 PRO - Leash (15')</t>
  </si>
  <si>
    <t>K9 PRO - Leash (30')</t>
  </si>
  <si>
    <t>Leg Strap - Gripper</t>
  </si>
  <si>
    <t>Leg Strap - DLS - Flats</t>
  </si>
  <si>
    <t>Leg Strap - DLS - Loops</t>
  </si>
  <si>
    <t>K9 PRO - Inner Pad</t>
  </si>
  <si>
    <t>K9 PRO - Handle</t>
  </si>
  <si>
    <t>Vehicle Mount</t>
  </si>
  <si>
    <t>Product</t>
  </si>
  <si>
    <t>Units (/person/day)</t>
  </si>
  <si>
    <t>Order Qty</t>
  </si>
  <si>
    <t># Sewers Committed</t>
  </si>
  <si>
    <t>PROJECTED Lead Time (G-Code Business Days)</t>
  </si>
  <si>
    <t>PROJECTED Lead Time (Weeks)</t>
  </si>
  <si>
    <t>Prod. Time/Unit (Hours)</t>
  </si>
  <si>
    <t>Plate Carrier - Assaulter's (Plate Bags + Accessories, NO Cummerbund)</t>
  </si>
  <si>
    <t>Plate Carrier - Covert (Vel. Sys/SAPI - COMPLETE)</t>
  </si>
  <si>
    <t>Plate Carrier - CUMMERBUND PAIR</t>
  </si>
  <si>
    <r>
      <rPr>
        <sz val="18"/>
        <color theme="1"/>
        <rFont val="Calibri"/>
        <family val="2"/>
        <scheme val="minor"/>
      </rPr>
      <t xml:space="preserve">THIS WORKSHEET IS ONLY A </t>
    </r>
    <r>
      <rPr>
        <b/>
        <i/>
        <u/>
        <sz val="18"/>
        <color theme="1"/>
        <rFont val="Calibri"/>
        <family val="2"/>
        <scheme val="minor"/>
      </rPr>
      <t>PROJECTED</t>
    </r>
    <r>
      <rPr>
        <sz val="18"/>
        <color theme="1"/>
        <rFont val="Calibri"/>
        <family val="2"/>
        <scheme val="minor"/>
      </rPr>
      <t xml:space="preserve"> LEAD TIME, GIVEN THAT THE ORDER IN QUESTION TAKES </t>
    </r>
    <r>
      <rPr>
        <b/>
        <i/>
        <u/>
        <sz val="18"/>
        <color theme="1"/>
        <rFont val="Calibri"/>
        <family val="2"/>
        <scheme val="minor"/>
      </rPr>
      <t>PRIORITY</t>
    </r>
    <r>
      <rPr>
        <sz val="18"/>
        <color theme="1"/>
        <rFont val="Calibri"/>
        <family val="2"/>
        <scheme val="minor"/>
      </rPr>
      <t xml:space="preserve"> OVER ALL OTHER ORDERS (CURRENT AND FUTURE), IS INITIATED IMMEDIATELY, AND BARS ANY UNFORESEEN CIRCUMSTANCES.</t>
    </r>
  </si>
  <si>
    <t>Plate Carrier - Padded Yoke Sleeves Pair</t>
  </si>
  <si>
    <t>Total Prod. Hours</t>
  </si>
  <si>
    <t>TOTAL:</t>
  </si>
  <si>
    <t>MULTIPLE PRODUCT ORDER: FILL OUT INDIVIDUAL ORDER QTYs COLUMN, THEN SELECT # OF SEWERS AT BOTTOM ONLY</t>
  </si>
  <si>
    <t>Scorpions - Pistol</t>
  </si>
  <si>
    <t>Scorpions - Rifle</t>
  </si>
  <si>
    <t>K9 PRO - Collar (Base)</t>
  </si>
  <si>
    <t>Chest Plate - 3Zero (Chest Plate Only, no Harness/Scorpions)</t>
  </si>
  <si>
    <t>Chest Plate - 4Zero (Chest Plate Only, no Harness/Scorpions)</t>
  </si>
  <si>
    <t>Chest Rig - 6Zero (No Harness)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</si>
</sst>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BBBB"/>
        <bgColor indexed="64"/>
      </patternFill>
    </fill>
    <fill>
      <patternFill patternType="solid">
        <fgColor rgb="FFE83628"/>
        <bgColor indexed="64"/>
      </patternFill>
    </fill>
    <fill>
      <patternFill patternType="solid">
        <fgColor rgb="FF66FF6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 applyProtection="1">
      <protection locked="0"/>
    </xf>
    <xf numFmtId="0" fontId="1" fillId="3" borderId="1" xfId="0" applyFont="1" applyFill="1" applyBorder="1"/>
    <xf numFmtId="2" fontId="0" fillId="5" borderId="1" xfId="0" applyNumberForma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0" fillId="3" borderId="13" xfId="0" applyFill="1" applyBorder="1" applyProtection="1">
      <protection locked="0"/>
    </xf>
    <xf numFmtId="2" fontId="0" fillId="5" borderId="13" xfId="0" applyNumberFormat="1" applyFill="1" applyBorder="1"/>
    <xf numFmtId="2" fontId="0" fillId="4" borderId="13" xfId="0" applyNumberFormat="1" applyFill="1" applyBorder="1" applyProtection="1">
      <protection hidden="1"/>
    </xf>
    <xf numFmtId="2" fontId="0" fillId="4" borderId="1" xfId="0" applyNumberFormat="1" applyFill="1" applyBorder="1" applyProtection="1">
      <protection hidden="1"/>
    </xf>
    <xf numFmtId="0" fontId="0" fillId="0" borderId="0" xfId="0" applyProtection="1">
      <protection hidden="1"/>
    </xf>
    <xf numFmtId="0" fontId="0" fillId="3" borderId="12" xfId="0" applyFill="1" applyBorder="1" applyProtection="1">
      <protection locked="0"/>
    </xf>
    <xf numFmtId="2" fontId="0" fillId="4" borderId="12" xfId="0" applyNumberFormat="1" applyFill="1" applyBorder="1" applyProtection="1">
      <protection hidden="1"/>
    </xf>
    <xf numFmtId="0" fontId="0" fillId="3" borderId="13" xfId="0" applyFill="1" applyBorder="1" applyProtection="1">
      <protection locked="0" hidden="1"/>
    </xf>
    <xf numFmtId="0" fontId="5" fillId="7" borderId="10" xfId="0" applyFont="1" applyFill="1" applyBorder="1" applyProtection="1">
      <protection hidden="1"/>
    </xf>
    <xf numFmtId="0" fontId="5" fillId="7" borderId="10" xfId="0" applyFont="1" applyFill="1" applyBorder="1" applyAlignment="1" applyProtection="1">
      <alignment horizontal="right"/>
      <protection hidden="1"/>
    </xf>
    <xf numFmtId="0" fontId="2" fillId="7" borderId="10" xfId="0" applyFont="1" applyFill="1" applyBorder="1" applyAlignment="1">
      <alignment wrapText="1"/>
    </xf>
    <xf numFmtId="0" fontId="6" fillId="7" borderId="10" xfId="0" applyFont="1" applyFill="1" applyBorder="1"/>
    <xf numFmtId="0" fontId="6" fillId="7" borderId="10" xfId="0" applyFont="1" applyFill="1" applyBorder="1" applyProtection="1">
      <protection locked="0" hidden="1"/>
    </xf>
    <xf numFmtId="0" fontId="6" fillId="7" borderId="10" xfId="0" applyFont="1" applyFill="1" applyBorder="1" applyProtection="1">
      <protection locked="0"/>
    </xf>
    <xf numFmtId="2" fontId="6" fillId="7" borderId="10" xfId="0" applyNumberFormat="1" applyFont="1" applyFill="1" applyBorder="1"/>
    <xf numFmtId="0" fontId="6" fillId="2" borderId="10" xfId="0" applyFont="1" applyFill="1" applyBorder="1" applyAlignment="1">
      <alignment horizontal="center" vertical="top"/>
    </xf>
    <xf numFmtId="0" fontId="6" fillId="2" borderId="10" xfId="0" applyFont="1" applyFill="1" applyBorder="1" applyAlignment="1" applyProtection="1">
      <alignment horizontal="center" vertical="top"/>
      <protection hidden="1"/>
    </xf>
    <xf numFmtId="0" fontId="6" fillId="2" borderId="10" xfId="0" applyFont="1" applyFill="1" applyBorder="1" applyAlignment="1">
      <alignment horizontal="center" vertical="top" wrapText="1"/>
    </xf>
    <xf numFmtId="164" fontId="0" fillId="4" borderId="13" xfId="0" applyNumberFormat="1" applyFill="1" applyBorder="1" applyProtection="1">
      <protection hidden="1"/>
    </xf>
    <xf numFmtId="164" fontId="0" fillId="4" borderId="1" xfId="0" applyNumberFormat="1" applyFill="1" applyBorder="1" applyProtection="1">
      <protection hidden="1"/>
    </xf>
    <xf numFmtId="164" fontId="0" fillId="4" borderId="11" xfId="0" applyNumberFormat="1" applyFill="1" applyBorder="1" applyProtection="1">
      <protection hidden="1"/>
    </xf>
    <xf numFmtId="164" fontId="0" fillId="4" borderId="12" xfId="0" applyNumberFormat="1" applyFill="1" applyBorder="1" applyProtection="1">
      <protection hidden="1"/>
    </xf>
    <xf numFmtId="0" fontId="3" fillId="6" borderId="2" xfId="0" applyFont="1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5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0" fillId="6" borderId="6" xfId="0" applyFill="1" applyBorder="1" applyAlignment="1">
      <alignment horizontal="center" vertical="top" wrapText="1"/>
    </xf>
    <xf numFmtId="0" fontId="0" fillId="6" borderId="7" xfId="0" applyFill="1" applyBorder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E83628"/>
      <color rgb="FFEB4F43"/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5E67-173B-4752-8864-2E7E115E9873}">
  <dimension ref="A1:P61"/>
  <sheetViews>
    <sheetView tabSelected="1" workbookViewId="0">
      <pane ySplit="1" topLeftCell="A16" activePane="bottomLeft" state="frozen"/>
      <selection pane="bottomLeft" activeCell="F1" sqref="F1:F1048576"/>
    </sheetView>
  </sheetViews>
  <sheetFormatPr defaultRowHeight="15" x14ac:dyDescent="0.25"/>
  <cols>
    <col min="1" max="1" width="62.7109375" customWidth="1"/>
    <col min="2" max="2" width="28.5703125" style="13" hidden="1" customWidth="1"/>
    <col min="3" max="3" width="25.140625" style="13" customWidth="1"/>
    <col min="4" max="4" width="9.140625" style="13" customWidth="1"/>
    <col min="5" max="5" width="12.85546875" customWidth="1"/>
    <col min="6" max="6" width="21.140625" style="13" customWidth="1"/>
    <col min="7" max="7" width="29.140625" customWidth="1"/>
    <col min="8" max="8" width="28.140625" customWidth="1"/>
    <col min="9" max="9" width="22" customWidth="1"/>
  </cols>
  <sheetData>
    <row r="1" spans="1:16" ht="52.5" customHeight="1" thickBot="1" x14ac:dyDescent="0.3">
      <c r="A1" s="24" t="s">
        <v>49</v>
      </c>
      <c r="B1" s="25" t="s">
        <v>55</v>
      </c>
      <c r="C1" s="25" t="s">
        <v>50</v>
      </c>
      <c r="D1" s="25"/>
      <c r="E1" s="24" t="s">
        <v>51</v>
      </c>
      <c r="F1" s="25" t="s">
        <v>61</v>
      </c>
      <c r="G1" s="24" t="s">
        <v>52</v>
      </c>
      <c r="H1" s="26" t="s">
        <v>53</v>
      </c>
      <c r="I1" s="26" t="s">
        <v>54</v>
      </c>
    </row>
    <row r="2" spans="1:16" x14ac:dyDescent="0.25">
      <c r="A2" s="5" t="s">
        <v>0</v>
      </c>
      <c r="B2" s="27">
        <v>0.83</v>
      </c>
      <c r="C2" s="11">
        <f>10/B2</f>
        <v>12.048192771084338</v>
      </c>
      <c r="D2" s="11"/>
      <c r="E2" s="9"/>
      <c r="F2" s="16"/>
      <c r="G2" s="9"/>
      <c r="H2" s="10" t="e">
        <f>IF(E2&gt;=50, ((E2/(C2*G2))+8)+0.15*((E2/(C2*G2))+8), IF(E2&gt;=20, ((E2/(C2*G2))+6)+0.15*((E2/(C2*G2))+6), IF(E2&gt;=10, ((E2/(C2*G2))+4)+0.15*((E2/(C2*G2))+4), IF(E2&gt;=5, ((E2/(C2*G2))+2)+0.15*((E2/(C2*G2))+2), IF(E2&lt;5, ((E2/(C2*G2))+1)+0.15*((E2/(C2*G2))+1))))))</f>
        <v>#DIV/0!</v>
      </c>
      <c r="I2" s="10" t="e">
        <f>H2/4</f>
        <v>#DIV/0!</v>
      </c>
      <c r="K2" s="31" t="s">
        <v>59</v>
      </c>
      <c r="L2" s="32"/>
      <c r="M2" s="32"/>
      <c r="N2" s="32"/>
      <c r="O2" s="32"/>
      <c r="P2" s="33"/>
    </row>
    <row r="3" spans="1:16" x14ac:dyDescent="0.25">
      <c r="A3" s="2" t="s">
        <v>29</v>
      </c>
      <c r="B3" s="28">
        <v>0.1</v>
      </c>
      <c r="C3" s="12">
        <f t="shared" ref="C3:C60" si="0">10/B3</f>
        <v>100</v>
      </c>
      <c r="D3" s="12"/>
      <c r="E3" s="1"/>
      <c r="F3" s="16">
        <f t="shared" ref="F3:F60" si="1">B3*E3</f>
        <v>0</v>
      </c>
      <c r="G3" s="1"/>
      <c r="H3" s="10" t="e">
        <f t="shared" ref="H3:H60" si="2">IF(E3&gt;=50, ((E3/(C3*G3))+8)+0.15*((E3/(C3*G3))+8), IF(E3&gt;=20, ((E3/(C3*G3))+6)+0.15*((E3/(C3*G3))+6), IF(E3&gt;=10, ((E3/(C3*G3))+4)+0.15*((E3/(C3*G3))+4), IF(E3&gt;=5, ((E3/(C3*G3))+2)+0.15*((E3/(C3*G3))+2), IF(E3&lt;5, ((E3/(C3*G3))+1)+0.15*((E3/(C3*G3))+1))))))</f>
        <v>#DIV/0!</v>
      </c>
      <c r="I3" s="3" t="e">
        <f t="shared" ref="I3:I6" si="3">H3/4</f>
        <v>#DIV/0!</v>
      </c>
      <c r="K3" s="34"/>
      <c r="L3" s="35"/>
      <c r="M3" s="35"/>
      <c r="N3" s="35"/>
      <c r="O3" s="35"/>
      <c r="P3" s="36"/>
    </row>
    <row r="4" spans="1:16" x14ac:dyDescent="0.25">
      <c r="A4" s="2" t="s">
        <v>30</v>
      </c>
      <c r="B4" s="28">
        <v>0.25</v>
      </c>
      <c r="C4" s="12">
        <f t="shared" si="0"/>
        <v>40</v>
      </c>
      <c r="D4" s="12"/>
      <c r="E4" s="1"/>
      <c r="F4" s="16">
        <f t="shared" si="1"/>
        <v>0</v>
      </c>
      <c r="G4" s="1"/>
      <c r="H4" s="10" t="e">
        <f t="shared" si="2"/>
        <v>#DIV/0!</v>
      </c>
      <c r="I4" s="3" t="e">
        <f t="shared" si="3"/>
        <v>#DIV/0!</v>
      </c>
      <c r="K4" s="34"/>
      <c r="L4" s="35"/>
      <c r="M4" s="35"/>
      <c r="N4" s="35"/>
      <c r="O4" s="35"/>
      <c r="P4" s="36"/>
    </row>
    <row r="5" spans="1:16" x14ac:dyDescent="0.25">
      <c r="A5" s="2" t="s">
        <v>31</v>
      </c>
      <c r="B5" s="28">
        <v>0.13</v>
      </c>
      <c r="C5" s="12">
        <f t="shared" si="0"/>
        <v>76.92307692307692</v>
      </c>
      <c r="D5" s="12"/>
      <c r="E5" s="1"/>
      <c r="F5" s="16">
        <f t="shared" si="1"/>
        <v>0</v>
      </c>
      <c r="G5" s="1"/>
      <c r="H5" s="10" t="e">
        <f t="shared" si="2"/>
        <v>#DIV/0!</v>
      </c>
      <c r="I5" s="3" t="e">
        <f t="shared" si="3"/>
        <v>#DIV/0!</v>
      </c>
      <c r="K5" s="34"/>
      <c r="L5" s="35"/>
      <c r="M5" s="35"/>
      <c r="N5" s="35"/>
      <c r="O5" s="35"/>
      <c r="P5" s="36"/>
    </row>
    <row r="6" spans="1:16" x14ac:dyDescent="0.25">
      <c r="A6" s="2" t="s">
        <v>32</v>
      </c>
      <c r="B6" s="28">
        <v>0.18</v>
      </c>
      <c r="C6" s="12">
        <f t="shared" si="0"/>
        <v>55.555555555555557</v>
      </c>
      <c r="D6" s="12"/>
      <c r="E6" s="1"/>
      <c r="F6" s="16">
        <f t="shared" si="1"/>
        <v>0</v>
      </c>
      <c r="G6" s="1"/>
      <c r="H6" s="10" t="e">
        <f t="shared" si="2"/>
        <v>#DIV/0!</v>
      </c>
      <c r="I6" s="10" t="e">
        <f t="shared" si="3"/>
        <v>#DIV/0!</v>
      </c>
      <c r="K6" s="34"/>
      <c r="L6" s="35"/>
      <c r="M6" s="35"/>
      <c r="N6" s="35"/>
      <c r="O6" s="35"/>
      <c r="P6" s="36"/>
    </row>
    <row r="7" spans="1:16" x14ac:dyDescent="0.25">
      <c r="A7" s="2" t="s">
        <v>2</v>
      </c>
      <c r="B7" s="28">
        <v>0.25</v>
      </c>
      <c r="C7" s="12">
        <f t="shared" si="0"/>
        <v>40</v>
      </c>
      <c r="D7" s="12"/>
      <c r="E7" s="1"/>
      <c r="F7" s="16">
        <f t="shared" si="1"/>
        <v>0</v>
      </c>
      <c r="G7" s="1"/>
      <c r="H7" s="10" t="e">
        <f t="shared" si="2"/>
        <v>#DIV/0!</v>
      </c>
      <c r="I7" s="3" t="e">
        <f t="shared" ref="I7:I60" si="4">H7/4</f>
        <v>#DIV/0!</v>
      </c>
      <c r="K7" s="34"/>
      <c r="L7" s="35"/>
      <c r="M7" s="35"/>
      <c r="N7" s="35"/>
      <c r="O7" s="35"/>
      <c r="P7" s="36"/>
    </row>
    <row r="8" spans="1:16" x14ac:dyDescent="0.25">
      <c r="A8" s="4" t="s">
        <v>3</v>
      </c>
      <c r="B8" s="28">
        <v>0.11</v>
      </c>
      <c r="C8" s="12">
        <f t="shared" si="0"/>
        <v>90.909090909090907</v>
      </c>
      <c r="D8" s="12"/>
      <c r="E8" s="1"/>
      <c r="F8" s="16">
        <f t="shared" si="1"/>
        <v>0</v>
      </c>
      <c r="G8" s="1"/>
      <c r="H8" s="10" t="e">
        <f t="shared" si="2"/>
        <v>#DIV/0!</v>
      </c>
      <c r="I8" s="3" t="e">
        <f t="shared" si="4"/>
        <v>#DIV/0!</v>
      </c>
      <c r="K8" s="34"/>
      <c r="L8" s="35"/>
      <c r="M8" s="35"/>
      <c r="N8" s="35"/>
      <c r="O8" s="35"/>
      <c r="P8" s="36"/>
    </row>
    <row r="9" spans="1:16" x14ac:dyDescent="0.25">
      <c r="A9" s="6" t="s">
        <v>4</v>
      </c>
      <c r="B9" s="29">
        <v>1</v>
      </c>
      <c r="C9" s="12">
        <f t="shared" si="0"/>
        <v>10</v>
      </c>
      <c r="D9" s="12"/>
      <c r="E9" s="1"/>
      <c r="F9" s="16">
        <f t="shared" si="1"/>
        <v>0</v>
      </c>
      <c r="G9" s="1"/>
      <c r="H9" s="10" t="e">
        <f t="shared" si="2"/>
        <v>#DIV/0!</v>
      </c>
      <c r="I9" s="3" t="e">
        <f t="shared" si="4"/>
        <v>#DIV/0!</v>
      </c>
      <c r="K9" s="34"/>
      <c r="L9" s="35"/>
      <c r="M9" s="35"/>
      <c r="N9" s="35"/>
      <c r="O9" s="35"/>
      <c r="P9" s="36"/>
    </row>
    <row r="10" spans="1:16" x14ac:dyDescent="0.25">
      <c r="A10" s="7" t="s">
        <v>5</v>
      </c>
      <c r="B10" s="29">
        <v>0.65</v>
      </c>
      <c r="C10" s="12">
        <f t="shared" si="0"/>
        <v>15.384615384615383</v>
      </c>
      <c r="D10" s="12"/>
      <c r="E10" s="1"/>
      <c r="F10" s="16">
        <f t="shared" si="1"/>
        <v>0</v>
      </c>
      <c r="G10" s="1"/>
      <c r="H10" s="10" t="e">
        <f t="shared" si="2"/>
        <v>#DIV/0!</v>
      </c>
      <c r="I10" s="10" t="e">
        <f t="shared" si="4"/>
        <v>#DIV/0!</v>
      </c>
      <c r="K10" s="34"/>
      <c r="L10" s="35"/>
      <c r="M10" s="35"/>
      <c r="N10" s="35"/>
      <c r="O10" s="35"/>
      <c r="P10" s="36"/>
    </row>
    <row r="11" spans="1:16" x14ac:dyDescent="0.25">
      <c r="A11" s="7" t="s">
        <v>6</v>
      </c>
      <c r="B11" s="29">
        <v>0.35</v>
      </c>
      <c r="C11" s="12">
        <f t="shared" si="0"/>
        <v>28.571428571428573</v>
      </c>
      <c r="D11" s="12"/>
      <c r="E11" s="1"/>
      <c r="F11" s="16">
        <f t="shared" si="1"/>
        <v>0</v>
      </c>
      <c r="G11" s="1"/>
      <c r="H11" s="10" t="e">
        <f t="shared" si="2"/>
        <v>#DIV/0!</v>
      </c>
      <c r="I11" s="3" t="e">
        <f t="shared" si="4"/>
        <v>#DIV/0!</v>
      </c>
      <c r="K11" s="34"/>
      <c r="L11" s="35"/>
      <c r="M11" s="35"/>
      <c r="N11" s="35"/>
      <c r="O11" s="35"/>
      <c r="P11" s="36"/>
    </row>
    <row r="12" spans="1:16" x14ac:dyDescent="0.25">
      <c r="A12" s="8" t="s">
        <v>67</v>
      </c>
      <c r="B12" s="29">
        <v>0.31</v>
      </c>
      <c r="C12" s="12">
        <f t="shared" si="0"/>
        <v>32.258064516129032</v>
      </c>
      <c r="D12" s="12"/>
      <c r="E12" s="1"/>
      <c r="F12" s="16">
        <f t="shared" si="1"/>
        <v>0</v>
      </c>
      <c r="G12" s="1"/>
      <c r="H12" s="10" t="e">
        <f t="shared" si="2"/>
        <v>#DIV/0!</v>
      </c>
      <c r="I12" s="3" t="e">
        <f t="shared" si="4"/>
        <v>#DIV/0!</v>
      </c>
      <c r="K12" s="34"/>
      <c r="L12" s="35"/>
      <c r="M12" s="35"/>
      <c r="N12" s="35"/>
      <c r="O12" s="35"/>
      <c r="P12" s="36"/>
    </row>
    <row r="13" spans="1:16" ht="15.75" thickBot="1" x14ac:dyDescent="0.3">
      <c r="A13" s="5" t="s">
        <v>68</v>
      </c>
      <c r="B13" s="28">
        <v>0.33</v>
      </c>
      <c r="C13" s="12">
        <f t="shared" si="0"/>
        <v>30.303030303030301</v>
      </c>
      <c r="D13" s="12"/>
      <c r="E13" s="1"/>
      <c r="F13" s="16">
        <f t="shared" si="1"/>
        <v>0</v>
      </c>
      <c r="G13" s="1"/>
      <c r="H13" s="10" t="e">
        <f t="shared" si="2"/>
        <v>#DIV/0!</v>
      </c>
      <c r="I13" s="3" t="e">
        <f t="shared" si="4"/>
        <v>#DIV/0!</v>
      </c>
      <c r="K13" s="37"/>
      <c r="L13" s="38"/>
      <c r="M13" s="38"/>
      <c r="N13" s="38"/>
      <c r="O13" s="38"/>
      <c r="P13" s="39"/>
    </row>
    <row r="14" spans="1:16" x14ac:dyDescent="0.25">
      <c r="A14" s="2" t="s">
        <v>69</v>
      </c>
      <c r="B14" s="28">
        <v>0.35</v>
      </c>
      <c r="C14" s="12">
        <f t="shared" si="0"/>
        <v>28.571428571428573</v>
      </c>
      <c r="D14" s="12"/>
      <c r="E14" s="1"/>
      <c r="F14" s="16">
        <f t="shared" si="1"/>
        <v>0</v>
      </c>
      <c r="G14" s="1"/>
      <c r="H14" s="10" t="e">
        <f t="shared" si="2"/>
        <v>#DIV/0!</v>
      </c>
      <c r="I14" s="10" t="e">
        <f t="shared" si="4"/>
        <v>#DIV/0!</v>
      </c>
    </row>
    <row r="15" spans="1:16" x14ac:dyDescent="0.25">
      <c r="A15" s="2" t="s">
        <v>7</v>
      </c>
      <c r="B15" s="28">
        <v>0.19</v>
      </c>
      <c r="C15" s="12">
        <f t="shared" si="0"/>
        <v>52.631578947368418</v>
      </c>
      <c r="D15" s="12"/>
      <c r="E15" s="1"/>
      <c r="F15" s="16">
        <f t="shared" si="1"/>
        <v>0</v>
      </c>
      <c r="G15" s="1"/>
      <c r="H15" s="10" t="e">
        <f t="shared" si="2"/>
        <v>#DIV/0!</v>
      </c>
      <c r="I15" s="3" t="e">
        <f t="shared" si="4"/>
        <v>#DIV/0!</v>
      </c>
    </row>
    <row r="16" spans="1:16" x14ac:dyDescent="0.25">
      <c r="A16" s="2" t="s">
        <v>9</v>
      </c>
      <c r="B16" s="28">
        <v>0.35</v>
      </c>
      <c r="C16" s="12">
        <f t="shared" si="0"/>
        <v>28.571428571428573</v>
      </c>
      <c r="D16" s="12"/>
      <c r="E16" s="1"/>
      <c r="F16" s="16">
        <f t="shared" si="1"/>
        <v>0</v>
      </c>
      <c r="G16" s="1"/>
      <c r="H16" s="10" t="e">
        <f t="shared" si="2"/>
        <v>#DIV/0!</v>
      </c>
      <c r="I16" s="3" t="e">
        <f t="shared" si="4"/>
        <v>#DIV/0!</v>
      </c>
    </row>
    <row r="17" spans="1:9" x14ac:dyDescent="0.25">
      <c r="A17" s="2" t="s">
        <v>10</v>
      </c>
      <c r="B17" s="28">
        <v>0.53</v>
      </c>
      <c r="C17" s="12">
        <f t="shared" si="0"/>
        <v>18.867924528301884</v>
      </c>
      <c r="D17" s="12"/>
      <c r="E17" s="1"/>
      <c r="F17" s="16">
        <f t="shared" si="1"/>
        <v>0</v>
      </c>
      <c r="G17" s="1"/>
      <c r="H17" s="10" t="e">
        <f t="shared" si="2"/>
        <v>#DIV/0!</v>
      </c>
      <c r="I17" s="3" t="e">
        <f t="shared" si="4"/>
        <v>#DIV/0!</v>
      </c>
    </row>
    <row r="18" spans="1:9" x14ac:dyDescent="0.25">
      <c r="A18" s="2" t="s">
        <v>11</v>
      </c>
      <c r="B18" s="28">
        <v>0.45</v>
      </c>
      <c r="C18" s="12">
        <f t="shared" si="0"/>
        <v>22.222222222222221</v>
      </c>
      <c r="D18" s="12"/>
      <c r="E18" s="1"/>
      <c r="F18" s="16">
        <f t="shared" si="1"/>
        <v>0</v>
      </c>
      <c r="G18" s="1"/>
      <c r="H18" s="10" t="e">
        <f t="shared" si="2"/>
        <v>#DIV/0!</v>
      </c>
      <c r="I18" s="10" t="e">
        <f t="shared" si="4"/>
        <v>#DIV/0!</v>
      </c>
    </row>
    <row r="19" spans="1:9" x14ac:dyDescent="0.25">
      <c r="A19" s="2" t="s">
        <v>12</v>
      </c>
      <c r="B19" s="28">
        <v>0.17</v>
      </c>
      <c r="C19" s="12">
        <f t="shared" si="0"/>
        <v>58.823529411764703</v>
      </c>
      <c r="D19" s="12"/>
      <c r="E19" s="1"/>
      <c r="F19" s="16">
        <f t="shared" si="1"/>
        <v>0</v>
      </c>
      <c r="G19" s="1"/>
      <c r="H19" s="10" t="e">
        <f t="shared" si="2"/>
        <v>#DIV/0!</v>
      </c>
      <c r="I19" s="3" t="e">
        <f t="shared" si="4"/>
        <v>#DIV/0!</v>
      </c>
    </row>
    <row r="20" spans="1:9" x14ac:dyDescent="0.25">
      <c r="A20" s="2" t="s">
        <v>13</v>
      </c>
      <c r="B20" s="28">
        <v>0.49</v>
      </c>
      <c r="C20" s="12">
        <f t="shared" si="0"/>
        <v>20.408163265306122</v>
      </c>
      <c r="D20" s="12"/>
      <c r="E20" s="1"/>
      <c r="F20" s="16">
        <f t="shared" si="1"/>
        <v>0</v>
      </c>
      <c r="G20" s="1"/>
      <c r="H20" s="10" t="e">
        <f t="shared" si="2"/>
        <v>#DIV/0!</v>
      </c>
      <c r="I20" s="3" t="e">
        <f t="shared" si="4"/>
        <v>#DIV/0!</v>
      </c>
    </row>
    <row r="21" spans="1:9" x14ac:dyDescent="0.25">
      <c r="A21" s="2" t="s">
        <v>14</v>
      </c>
      <c r="B21" s="28">
        <v>0.5</v>
      </c>
      <c r="C21" s="12">
        <f t="shared" si="0"/>
        <v>20</v>
      </c>
      <c r="D21" s="12"/>
      <c r="E21" s="1"/>
      <c r="F21" s="16">
        <f t="shared" si="1"/>
        <v>0</v>
      </c>
      <c r="G21" s="1"/>
      <c r="H21" s="10" t="e">
        <f t="shared" si="2"/>
        <v>#DIV/0!</v>
      </c>
      <c r="I21" s="3" t="e">
        <f t="shared" si="4"/>
        <v>#DIV/0!</v>
      </c>
    </row>
    <row r="22" spans="1:9" x14ac:dyDescent="0.25">
      <c r="A22" s="2" t="s">
        <v>8</v>
      </c>
      <c r="B22" s="28">
        <v>0.8</v>
      </c>
      <c r="C22" s="12">
        <f t="shared" si="0"/>
        <v>12.5</v>
      </c>
      <c r="D22" s="12"/>
      <c r="E22" s="1"/>
      <c r="F22" s="16">
        <f t="shared" si="1"/>
        <v>0</v>
      </c>
      <c r="G22" s="1"/>
      <c r="H22" s="10" t="e">
        <f t="shared" si="2"/>
        <v>#DIV/0!</v>
      </c>
      <c r="I22" s="10" t="e">
        <f t="shared" si="4"/>
        <v>#DIV/0!</v>
      </c>
    </row>
    <row r="23" spans="1:9" x14ac:dyDescent="0.25">
      <c r="A23" s="2" t="s">
        <v>36</v>
      </c>
      <c r="B23" s="28">
        <v>0.21</v>
      </c>
      <c r="C23" s="12">
        <f t="shared" si="0"/>
        <v>47.61904761904762</v>
      </c>
      <c r="D23" s="12"/>
      <c r="E23" s="1"/>
      <c r="F23" s="16">
        <f t="shared" si="1"/>
        <v>0</v>
      </c>
      <c r="G23" s="1"/>
      <c r="H23" s="10" t="e">
        <f t="shared" si="2"/>
        <v>#DIV/0!</v>
      </c>
      <c r="I23" s="3" t="e">
        <f t="shared" si="4"/>
        <v>#DIV/0!</v>
      </c>
    </row>
    <row r="24" spans="1:9" x14ac:dyDescent="0.25">
      <c r="A24" s="2" t="s">
        <v>37</v>
      </c>
      <c r="B24" s="28">
        <v>0.16</v>
      </c>
      <c r="C24" s="12">
        <f t="shared" si="0"/>
        <v>62.5</v>
      </c>
      <c r="D24" s="12"/>
      <c r="E24" s="1"/>
      <c r="F24" s="16">
        <f t="shared" si="1"/>
        <v>0</v>
      </c>
      <c r="G24" s="1"/>
      <c r="H24" s="10" t="e">
        <f t="shared" si="2"/>
        <v>#DIV/0!</v>
      </c>
      <c r="I24" s="3" t="e">
        <f t="shared" si="4"/>
        <v>#DIV/0!</v>
      </c>
    </row>
    <row r="25" spans="1:9" x14ac:dyDescent="0.25">
      <c r="A25" s="2" t="s">
        <v>38</v>
      </c>
      <c r="B25" s="28">
        <v>0.2</v>
      </c>
      <c r="C25" s="12">
        <f t="shared" si="0"/>
        <v>50</v>
      </c>
      <c r="D25" s="12"/>
      <c r="E25" s="1"/>
      <c r="F25" s="16">
        <f t="shared" si="1"/>
        <v>0</v>
      </c>
      <c r="G25" s="1"/>
      <c r="H25" s="10" t="e">
        <f t="shared" si="2"/>
        <v>#DIV/0!</v>
      </c>
      <c r="I25" s="3" t="e">
        <f t="shared" si="4"/>
        <v>#DIV/0!</v>
      </c>
    </row>
    <row r="26" spans="1:9" x14ac:dyDescent="0.25">
      <c r="A26" s="2" t="s">
        <v>39</v>
      </c>
      <c r="B26" s="28">
        <v>0.15</v>
      </c>
      <c r="C26" s="12">
        <f t="shared" si="0"/>
        <v>66.666666666666671</v>
      </c>
      <c r="D26" s="12"/>
      <c r="E26" s="1"/>
      <c r="F26" s="16">
        <f t="shared" si="1"/>
        <v>0</v>
      </c>
      <c r="G26" s="1"/>
      <c r="H26" s="10" t="e">
        <f t="shared" si="2"/>
        <v>#DIV/0!</v>
      </c>
      <c r="I26" s="10" t="e">
        <f t="shared" si="4"/>
        <v>#DIV/0!</v>
      </c>
    </row>
    <row r="27" spans="1:9" x14ac:dyDescent="0.25">
      <c r="A27" s="2" t="s">
        <v>66</v>
      </c>
      <c r="B27" s="28">
        <v>0.36</v>
      </c>
      <c r="C27" s="12">
        <f t="shared" si="0"/>
        <v>27.777777777777779</v>
      </c>
      <c r="D27" s="12"/>
      <c r="E27" s="1"/>
      <c r="F27" s="16">
        <f t="shared" si="1"/>
        <v>0</v>
      </c>
      <c r="G27" s="1"/>
      <c r="H27" s="10" t="e">
        <f t="shared" si="2"/>
        <v>#DIV/0!</v>
      </c>
      <c r="I27" s="3" t="e">
        <f t="shared" si="4"/>
        <v>#DIV/0!</v>
      </c>
    </row>
    <row r="28" spans="1:9" x14ac:dyDescent="0.25">
      <c r="A28" s="2" t="s">
        <v>47</v>
      </c>
      <c r="B28" s="28">
        <v>0.22</v>
      </c>
      <c r="C28" s="12">
        <f t="shared" si="0"/>
        <v>45.454545454545453</v>
      </c>
      <c r="D28" s="12"/>
      <c r="E28" s="1"/>
      <c r="F28" s="16">
        <f t="shared" si="1"/>
        <v>0</v>
      </c>
      <c r="G28" s="1"/>
      <c r="H28" s="10" t="e">
        <f t="shared" si="2"/>
        <v>#DIV/0!</v>
      </c>
      <c r="I28" s="3" t="e">
        <f t="shared" si="4"/>
        <v>#DIV/0!</v>
      </c>
    </row>
    <row r="29" spans="1:9" x14ac:dyDescent="0.25">
      <c r="A29" s="2" t="s">
        <v>46</v>
      </c>
      <c r="B29" s="28">
        <v>0.2</v>
      </c>
      <c r="C29" s="12">
        <f t="shared" si="0"/>
        <v>50</v>
      </c>
      <c r="D29" s="12"/>
      <c r="E29" s="1"/>
      <c r="F29" s="16">
        <f t="shared" si="1"/>
        <v>0</v>
      </c>
      <c r="G29" s="1"/>
      <c r="H29" s="10" t="e">
        <f t="shared" si="2"/>
        <v>#DIV/0!</v>
      </c>
      <c r="I29" s="3" t="e">
        <f t="shared" si="4"/>
        <v>#DIV/0!</v>
      </c>
    </row>
    <row r="30" spans="1:9" x14ac:dyDescent="0.25">
      <c r="A30" s="2" t="s">
        <v>40</v>
      </c>
      <c r="B30" s="28">
        <v>0.45</v>
      </c>
      <c r="C30" s="12">
        <f t="shared" si="0"/>
        <v>22.222222222222221</v>
      </c>
      <c r="D30" s="12"/>
      <c r="E30" s="1"/>
      <c r="F30" s="16">
        <f t="shared" si="1"/>
        <v>0</v>
      </c>
      <c r="G30" s="1"/>
      <c r="H30" s="10" t="e">
        <f t="shared" si="2"/>
        <v>#DIV/0!</v>
      </c>
      <c r="I30" s="10" t="e">
        <f t="shared" si="4"/>
        <v>#DIV/0!</v>
      </c>
    </row>
    <row r="31" spans="1:9" x14ac:dyDescent="0.25">
      <c r="A31" s="2" t="s">
        <v>41</v>
      </c>
      <c r="B31" s="28">
        <v>0.63</v>
      </c>
      <c r="C31" s="12">
        <f t="shared" si="0"/>
        <v>15.873015873015873</v>
      </c>
      <c r="D31" s="12"/>
      <c r="E31" s="1"/>
      <c r="F31" s="16">
        <f t="shared" si="1"/>
        <v>0</v>
      </c>
      <c r="G31" s="1"/>
      <c r="H31" s="10" t="e">
        <f t="shared" si="2"/>
        <v>#DIV/0!</v>
      </c>
      <c r="I31" s="3" t="e">
        <f t="shared" si="4"/>
        <v>#DIV/0!</v>
      </c>
    </row>
    <row r="32" spans="1:9" x14ac:dyDescent="0.25">
      <c r="A32" s="2" t="s">
        <v>42</v>
      </c>
      <c r="B32" s="28">
        <v>0.92</v>
      </c>
      <c r="C32" s="12">
        <f t="shared" si="0"/>
        <v>10.869565217391305</v>
      </c>
      <c r="D32" s="12"/>
      <c r="E32" s="1"/>
      <c r="F32" s="16">
        <f t="shared" si="1"/>
        <v>0</v>
      </c>
      <c r="G32" s="1"/>
      <c r="H32" s="10" t="e">
        <f t="shared" si="2"/>
        <v>#DIV/0!</v>
      </c>
      <c r="I32" s="3" t="e">
        <f t="shared" si="4"/>
        <v>#DIV/0!</v>
      </c>
    </row>
    <row r="33" spans="1:9" x14ac:dyDescent="0.25">
      <c r="A33" s="2" t="s">
        <v>44</v>
      </c>
      <c r="B33" s="28">
        <v>0.05</v>
      </c>
      <c r="C33" s="12">
        <f t="shared" si="0"/>
        <v>200</v>
      </c>
      <c r="D33" s="12"/>
      <c r="E33" s="1"/>
      <c r="F33" s="16">
        <f t="shared" si="1"/>
        <v>0</v>
      </c>
      <c r="G33" s="1"/>
      <c r="H33" s="10" t="e">
        <f t="shared" si="2"/>
        <v>#DIV/0!</v>
      </c>
      <c r="I33" s="3" t="e">
        <f t="shared" si="4"/>
        <v>#DIV/0!</v>
      </c>
    </row>
    <row r="34" spans="1:9" x14ac:dyDescent="0.25">
      <c r="A34" s="2" t="s">
        <v>45</v>
      </c>
      <c r="B34" s="28">
        <v>0.23</v>
      </c>
      <c r="C34" s="12">
        <f t="shared" si="0"/>
        <v>43.478260869565219</v>
      </c>
      <c r="D34" s="12"/>
      <c r="E34" s="1"/>
      <c r="F34" s="16">
        <f t="shared" si="1"/>
        <v>0</v>
      </c>
      <c r="G34" s="1"/>
      <c r="H34" s="10" t="e">
        <f t="shared" si="2"/>
        <v>#DIV/0!</v>
      </c>
      <c r="I34" s="10" t="e">
        <f t="shared" si="4"/>
        <v>#DIV/0!</v>
      </c>
    </row>
    <row r="35" spans="1:9" x14ac:dyDescent="0.25">
      <c r="A35" s="2" t="s">
        <v>43</v>
      </c>
      <c r="B35" s="28">
        <v>0.03</v>
      </c>
      <c r="C35" s="12">
        <f t="shared" si="0"/>
        <v>333.33333333333337</v>
      </c>
      <c r="D35" s="12"/>
      <c r="E35" s="1"/>
      <c r="F35" s="16">
        <f t="shared" si="1"/>
        <v>0</v>
      </c>
      <c r="G35" s="1"/>
      <c r="H35" s="10" t="e">
        <f t="shared" si="2"/>
        <v>#DIV/0!</v>
      </c>
      <c r="I35" s="3" t="e">
        <f t="shared" si="4"/>
        <v>#DIV/0!</v>
      </c>
    </row>
    <row r="36" spans="1:9" x14ac:dyDescent="0.25">
      <c r="A36" s="2" t="s">
        <v>15</v>
      </c>
      <c r="B36" s="28">
        <v>0.71</v>
      </c>
      <c r="C36" s="12">
        <f t="shared" si="0"/>
        <v>14.084507042253522</v>
      </c>
      <c r="D36" s="12"/>
      <c r="E36" s="1"/>
      <c r="F36" s="16">
        <f t="shared" si="1"/>
        <v>0</v>
      </c>
      <c r="G36" s="1"/>
      <c r="H36" s="10" t="e">
        <f t="shared" si="2"/>
        <v>#DIV/0!</v>
      </c>
      <c r="I36" s="3" t="e">
        <f t="shared" si="4"/>
        <v>#DIV/0!</v>
      </c>
    </row>
    <row r="37" spans="1:9" ht="14.25" customHeight="1" x14ac:dyDescent="0.25">
      <c r="A37" s="2" t="s">
        <v>16</v>
      </c>
      <c r="B37" s="28">
        <v>0.72</v>
      </c>
      <c r="C37" s="12">
        <f t="shared" si="0"/>
        <v>13.888888888888889</v>
      </c>
      <c r="D37" s="12"/>
      <c r="E37" s="1"/>
      <c r="F37" s="16">
        <f t="shared" si="1"/>
        <v>0</v>
      </c>
      <c r="G37" s="1"/>
      <c r="H37" s="10" t="e">
        <f t="shared" si="2"/>
        <v>#DIV/0!</v>
      </c>
      <c r="I37" s="3" t="e">
        <f t="shared" si="4"/>
        <v>#DIV/0!</v>
      </c>
    </row>
    <row r="38" spans="1:9" x14ac:dyDescent="0.25">
      <c r="A38" s="2" t="s">
        <v>18</v>
      </c>
      <c r="B38" s="28">
        <v>0.55000000000000004</v>
      </c>
      <c r="C38" s="12">
        <f t="shared" si="0"/>
        <v>18.18181818181818</v>
      </c>
      <c r="D38" s="12"/>
      <c r="E38" s="1"/>
      <c r="F38" s="16">
        <f t="shared" si="1"/>
        <v>0</v>
      </c>
      <c r="G38" s="1"/>
      <c r="H38" s="10" t="e">
        <f t="shared" si="2"/>
        <v>#DIV/0!</v>
      </c>
      <c r="I38" s="10" t="e">
        <f t="shared" si="4"/>
        <v>#DIV/0!</v>
      </c>
    </row>
    <row r="39" spans="1:9" x14ac:dyDescent="0.25">
      <c r="A39" s="2" t="s">
        <v>17</v>
      </c>
      <c r="B39" s="28">
        <v>0.38</v>
      </c>
      <c r="C39" s="12">
        <f t="shared" si="0"/>
        <v>26.315789473684209</v>
      </c>
      <c r="D39" s="12"/>
      <c r="E39" s="1"/>
      <c r="F39" s="16">
        <f t="shared" si="1"/>
        <v>0</v>
      </c>
      <c r="G39" s="1"/>
      <c r="H39" s="10" t="e">
        <f t="shared" si="2"/>
        <v>#DIV/0!</v>
      </c>
      <c r="I39" s="3" t="e">
        <f t="shared" si="4"/>
        <v>#DIV/0!</v>
      </c>
    </row>
    <row r="40" spans="1:9" x14ac:dyDescent="0.25">
      <c r="A40" s="2" t="s">
        <v>33</v>
      </c>
      <c r="B40" s="28">
        <v>0.28999999999999998</v>
      </c>
      <c r="C40" s="12">
        <f t="shared" si="0"/>
        <v>34.482758620689658</v>
      </c>
      <c r="D40" s="12"/>
      <c r="E40" s="1"/>
      <c r="F40" s="16">
        <f t="shared" si="1"/>
        <v>0</v>
      </c>
      <c r="G40" s="1"/>
      <c r="H40" s="10" t="e">
        <f t="shared" si="2"/>
        <v>#DIV/0!</v>
      </c>
      <c r="I40" s="3" t="e">
        <f t="shared" si="4"/>
        <v>#DIV/0!</v>
      </c>
    </row>
    <row r="41" spans="1:9" x14ac:dyDescent="0.25">
      <c r="A41" s="2" t="s">
        <v>34</v>
      </c>
      <c r="B41" s="28">
        <v>0.35</v>
      </c>
      <c r="C41" s="12">
        <f t="shared" si="0"/>
        <v>28.571428571428573</v>
      </c>
      <c r="D41" s="12"/>
      <c r="E41" s="1"/>
      <c r="F41" s="16"/>
      <c r="G41" s="1"/>
      <c r="H41" s="10" t="e">
        <f t="shared" si="2"/>
        <v>#DIV/0!</v>
      </c>
      <c r="I41" s="3" t="e">
        <f t="shared" si="4"/>
        <v>#DIV/0!</v>
      </c>
    </row>
    <row r="42" spans="1:9" x14ac:dyDescent="0.25">
      <c r="A42" s="2" t="s">
        <v>56</v>
      </c>
      <c r="B42" s="28">
        <v>2.34</v>
      </c>
      <c r="C42" s="12">
        <f t="shared" si="0"/>
        <v>4.2735042735042734</v>
      </c>
      <c r="D42" s="12"/>
      <c r="E42" s="1"/>
      <c r="F42" s="16">
        <f t="shared" si="1"/>
        <v>0</v>
      </c>
      <c r="G42" s="1"/>
      <c r="H42" s="10" t="e">
        <f t="shared" si="2"/>
        <v>#DIV/0!</v>
      </c>
      <c r="I42" s="10" t="e">
        <f t="shared" si="4"/>
        <v>#DIV/0!</v>
      </c>
    </row>
    <row r="43" spans="1:9" x14ac:dyDescent="0.25">
      <c r="A43" s="2" t="s">
        <v>19</v>
      </c>
      <c r="B43" s="28">
        <v>1.82</v>
      </c>
      <c r="C43" s="12">
        <f t="shared" si="0"/>
        <v>5.4945054945054945</v>
      </c>
      <c r="D43" s="12"/>
      <c r="E43" s="1"/>
      <c r="F43" s="16"/>
      <c r="G43" s="1"/>
      <c r="H43" s="10" t="e">
        <f t="shared" si="2"/>
        <v>#DIV/0!</v>
      </c>
      <c r="I43" s="3" t="e">
        <f t="shared" si="4"/>
        <v>#DIV/0!</v>
      </c>
    </row>
    <row r="44" spans="1:9" x14ac:dyDescent="0.25">
      <c r="A44" s="2" t="s">
        <v>57</v>
      </c>
      <c r="B44" s="28">
        <v>3.73</v>
      </c>
      <c r="C44" s="12">
        <f t="shared" si="0"/>
        <v>2.6809651474530831</v>
      </c>
      <c r="D44" s="12"/>
      <c r="E44" s="1"/>
      <c r="F44" s="16">
        <f t="shared" si="1"/>
        <v>0</v>
      </c>
      <c r="G44" s="1"/>
      <c r="H44" s="10" t="e">
        <f t="shared" si="2"/>
        <v>#DIV/0!</v>
      </c>
      <c r="I44" s="3" t="e">
        <f t="shared" si="4"/>
        <v>#DIV/0!</v>
      </c>
    </row>
    <row r="45" spans="1:9" x14ac:dyDescent="0.25">
      <c r="A45" s="2" t="s">
        <v>58</v>
      </c>
      <c r="B45" s="28">
        <v>1.08</v>
      </c>
      <c r="C45" s="12">
        <f t="shared" si="0"/>
        <v>9.2592592592592595</v>
      </c>
      <c r="D45" s="12"/>
      <c r="E45" s="1"/>
      <c r="F45" s="16">
        <f t="shared" si="1"/>
        <v>0</v>
      </c>
      <c r="G45" s="1"/>
      <c r="H45" s="10" t="e">
        <f t="shared" si="2"/>
        <v>#DIV/0!</v>
      </c>
      <c r="I45" s="3" t="e">
        <f t="shared" si="4"/>
        <v>#DIV/0!</v>
      </c>
    </row>
    <row r="46" spans="1:9" x14ac:dyDescent="0.25">
      <c r="A46" s="2" t="s">
        <v>60</v>
      </c>
      <c r="B46" s="28">
        <v>0.2</v>
      </c>
      <c r="C46" s="12">
        <f t="shared" si="0"/>
        <v>50</v>
      </c>
      <c r="D46" s="12"/>
      <c r="E46" s="1"/>
      <c r="F46" s="16">
        <f t="shared" si="1"/>
        <v>0</v>
      </c>
      <c r="G46" s="1"/>
      <c r="H46" s="10" t="e">
        <f t="shared" si="2"/>
        <v>#DIV/0!</v>
      </c>
      <c r="I46" s="10" t="e">
        <f t="shared" si="4"/>
        <v>#DIV/0!</v>
      </c>
    </row>
    <row r="47" spans="1:9" x14ac:dyDescent="0.25">
      <c r="A47" s="2" t="s">
        <v>35</v>
      </c>
      <c r="B47" s="28">
        <v>0.1</v>
      </c>
      <c r="C47" s="12">
        <f t="shared" si="0"/>
        <v>100</v>
      </c>
      <c r="D47" s="12"/>
      <c r="E47" s="1"/>
      <c r="F47" s="16">
        <f t="shared" si="1"/>
        <v>0</v>
      </c>
      <c r="G47" s="1"/>
      <c r="H47" s="10" t="e">
        <f t="shared" si="2"/>
        <v>#DIV/0!</v>
      </c>
      <c r="I47" s="3" t="e">
        <f t="shared" si="4"/>
        <v>#DIV/0!</v>
      </c>
    </row>
    <row r="48" spans="1:9" x14ac:dyDescent="0.25">
      <c r="A48" s="2" t="s">
        <v>22</v>
      </c>
      <c r="B48" s="28">
        <v>0.55000000000000004</v>
      </c>
      <c r="C48" s="12">
        <f t="shared" si="0"/>
        <v>18.18181818181818</v>
      </c>
      <c r="D48" s="12"/>
      <c r="E48" s="1"/>
      <c r="F48" s="16">
        <f t="shared" si="1"/>
        <v>0</v>
      </c>
      <c r="G48" s="1"/>
      <c r="H48" s="10" t="e">
        <f t="shared" si="2"/>
        <v>#DIV/0!</v>
      </c>
      <c r="I48" s="3" t="e">
        <f t="shared" si="4"/>
        <v>#DIV/0!</v>
      </c>
    </row>
    <row r="49" spans="1:9" x14ac:dyDescent="0.25">
      <c r="A49" s="2" t="s">
        <v>21</v>
      </c>
      <c r="B49" s="28">
        <v>0.46</v>
      </c>
      <c r="C49" s="12">
        <f t="shared" si="0"/>
        <v>21.739130434782609</v>
      </c>
      <c r="D49" s="12"/>
      <c r="E49" s="1"/>
      <c r="F49" s="16">
        <f t="shared" si="1"/>
        <v>0</v>
      </c>
      <c r="G49" s="1"/>
      <c r="H49" s="10" t="e">
        <f t="shared" si="2"/>
        <v>#DIV/0!</v>
      </c>
      <c r="I49" s="3" t="e">
        <f t="shared" si="4"/>
        <v>#DIV/0!</v>
      </c>
    </row>
    <row r="50" spans="1:9" x14ac:dyDescent="0.25">
      <c r="A50" s="2" t="s">
        <v>20</v>
      </c>
      <c r="B50" s="28">
        <v>0.25</v>
      </c>
      <c r="C50" s="12">
        <f t="shared" si="0"/>
        <v>40</v>
      </c>
      <c r="D50" s="12"/>
      <c r="E50" s="1"/>
      <c r="F50" s="16">
        <f>B50*E50</f>
        <v>0</v>
      </c>
      <c r="G50" s="1"/>
      <c r="H50" s="10" t="e">
        <f t="shared" si="2"/>
        <v>#DIV/0!</v>
      </c>
      <c r="I50" s="10" t="e">
        <f t="shared" si="4"/>
        <v>#DIV/0!</v>
      </c>
    </row>
    <row r="51" spans="1:9" x14ac:dyDescent="0.25">
      <c r="A51" s="2" t="s">
        <v>64</v>
      </c>
      <c r="B51" s="28">
        <v>4.8000000000000001E-2</v>
      </c>
      <c r="C51" s="12">
        <v>208.33333300000001</v>
      </c>
      <c r="D51" s="12"/>
      <c r="E51" s="1"/>
      <c r="F51" s="16">
        <f>(B51*E51)+((E51/434)*10)</f>
        <v>0</v>
      </c>
      <c r="G51" s="1"/>
      <c r="H51" s="10" t="e">
        <f t="shared" si="2"/>
        <v>#DIV/0!</v>
      </c>
      <c r="I51" s="3" t="e">
        <f>H51/4</f>
        <v>#DIV/0!</v>
      </c>
    </row>
    <row r="52" spans="1:9" x14ac:dyDescent="0.25">
      <c r="A52" s="2" t="s">
        <v>65</v>
      </c>
      <c r="B52" s="28">
        <v>7.8E-2</v>
      </c>
      <c r="C52" s="12">
        <v>128.205128</v>
      </c>
      <c r="D52" s="12"/>
      <c r="E52" s="1"/>
      <c r="F52" s="16">
        <f>(B52*E52)+((E52/434)*10)</f>
        <v>0</v>
      </c>
      <c r="G52" s="1"/>
      <c r="H52" s="10" t="e">
        <f t="shared" si="2"/>
        <v>#DIV/0!</v>
      </c>
      <c r="I52" s="3" t="e">
        <f>H52/4</f>
        <v>#DIV/0!</v>
      </c>
    </row>
    <row r="53" spans="1:9" x14ac:dyDescent="0.25">
      <c r="A53" s="2" t="s">
        <v>1</v>
      </c>
      <c r="B53" s="28">
        <v>0.18</v>
      </c>
      <c r="C53" s="12">
        <f t="shared" si="0"/>
        <v>55.555555555555557</v>
      </c>
      <c r="D53" s="12"/>
      <c r="E53" s="1"/>
      <c r="F53" s="16">
        <f t="shared" si="1"/>
        <v>0</v>
      </c>
      <c r="G53" s="1"/>
      <c r="H53" s="10" t="e">
        <f t="shared" si="2"/>
        <v>#DIV/0!</v>
      </c>
      <c r="I53" s="3" t="e">
        <f t="shared" si="4"/>
        <v>#DIV/0!</v>
      </c>
    </row>
    <row r="54" spans="1:9" x14ac:dyDescent="0.25">
      <c r="A54" s="2" t="s">
        <v>23</v>
      </c>
      <c r="B54" s="28">
        <v>0.64</v>
      </c>
      <c r="C54" s="12">
        <f t="shared" si="0"/>
        <v>15.625</v>
      </c>
      <c r="D54" s="12"/>
      <c r="E54" s="1"/>
      <c r="F54" s="16"/>
      <c r="G54" s="1"/>
      <c r="H54" s="10" t="e">
        <f t="shared" si="2"/>
        <v>#DIV/0!</v>
      </c>
      <c r="I54" s="10" t="e">
        <f t="shared" si="4"/>
        <v>#DIV/0!</v>
      </c>
    </row>
    <row r="55" spans="1:9" x14ac:dyDescent="0.25">
      <c r="A55" s="2" t="s">
        <v>24</v>
      </c>
      <c r="B55" s="28">
        <v>0.22</v>
      </c>
      <c r="C55" s="12">
        <f t="shared" si="0"/>
        <v>45.454545454545453</v>
      </c>
      <c r="D55" s="12"/>
      <c r="E55" s="1"/>
      <c r="F55" s="16">
        <f t="shared" si="1"/>
        <v>0</v>
      </c>
      <c r="G55" s="1"/>
      <c r="H55" s="10" t="e">
        <f t="shared" si="2"/>
        <v>#DIV/0!</v>
      </c>
      <c r="I55" s="3" t="e">
        <f t="shared" si="4"/>
        <v>#DIV/0!</v>
      </c>
    </row>
    <row r="56" spans="1:9" x14ac:dyDescent="0.25">
      <c r="A56" s="2" t="s">
        <v>28</v>
      </c>
      <c r="B56" s="28">
        <v>1.1299999999999999</v>
      </c>
      <c r="C56" s="12">
        <f t="shared" si="0"/>
        <v>8.8495575221238951</v>
      </c>
      <c r="D56" s="12"/>
      <c r="E56" s="1"/>
      <c r="F56" s="16">
        <f t="shared" si="1"/>
        <v>0</v>
      </c>
      <c r="G56" s="1"/>
      <c r="H56" s="10" t="e">
        <f t="shared" si="2"/>
        <v>#DIV/0!</v>
      </c>
      <c r="I56" s="3" t="e">
        <f t="shared" si="4"/>
        <v>#DIV/0!</v>
      </c>
    </row>
    <row r="57" spans="1:9" x14ac:dyDescent="0.25">
      <c r="A57" s="2" t="s">
        <v>27</v>
      </c>
      <c r="B57" s="28">
        <v>0.08</v>
      </c>
      <c r="C57" s="12">
        <f t="shared" si="0"/>
        <v>125</v>
      </c>
      <c r="D57" s="12"/>
      <c r="E57" s="1"/>
      <c r="F57" s="16">
        <f t="shared" si="1"/>
        <v>0</v>
      </c>
      <c r="G57" s="1"/>
      <c r="H57" s="10" t="e">
        <f t="shared" si="2"/>
        <v>#DIV/0!</v>
      </c>
      <c r="I57" s="3" t="e">
        <f t="shared" si="4"/>
        <v>#DIV/0!</v>
      </c>
    </row>
    <row r="58" spans="1:9" x14ac:dyDescent="0.25">
      <c r="A58" s="2" t="s">
        <v>25</v>
      </c>
      <c r="B58" s="28">
        <v>0.39</v>
      </c>
      <c r="C58" s="12">
        <f t="shared" si="0"/>
        <v>25.641025641025639</v>
      </c>
      <c r="D58" s="12"/>
      <c r="E58" s="1"/>
      <c r="F58" s="16">
        <f t="shared" si="1"/>
        <v>0</v>
      </c>
      <c r="G58" s="1"/>
      <c r="H58" s="10" t="e">
        <f t="shared" si="2"/>
        <v>#DIV/0!</v>
      </c>
      <c r="I58" s="10" t="e">
        <f t="shared" si="4"/>
        <v>#DIV/0!</v>
      </c>
    </row>
    <row r="59" spans="1:9" x14ac:dyDescent="0.25">
      <c r="A59" s="2" t="s">
        <v>26</v>
      </c>
      <c r="B59" s="28">
        <v>0.46</v>
      </c>
      <c r="C59" s="12">
        <f t="shared" si="0"/>
        <v>21.739130434782609</v>
      </c>
      <c r="D59" s="12"/>
      <c r="E59" s="1"/>
      <c r="F59" s="16">
        <f t="shared" si="1"/>
        <v>0</v>
      </c>
      <c r="G59" s="1"/>
      <c r="H59" s="10" t="e">
        <f t="shared" si="2"/>
        <v>#DIV/0!</v>
      </c>
      <c r="I59" s="3" t="e">
        <f t="shared" si="4"/>
        <v>#DIV/0!</v>
      </c>
    </row>
    <row r="60" spans="1:9" x14ac:dyDescent="0.25">
      <c r="A60" s="4" t="s">
        <v>48</v>
      </c>
      <c r="B60" s="30">
        <v>0.15</v>
      </c>
      <c r="C60" s="15">
        <f t="shared" si="0"/>
        <v>66.666666666666671</v>
      </c>
      <c r="D60" s="15"/>
      <c r="E60" s="14"/>
      <c r="F60" s="16">
        <f t="shared" si="1"/>
        <v>0</v>
      </c>
      <c r="G60" s="14"/>
      <c r="H60" s="10" t="e">
        <f t="shared" si="2"/>
        <v>#DIV/0!</v>
      </c>
      <c r="I60" s="3" t="e">
        <f t="shared" si="4"/>
        <v>#DIV/0!</v>
      </c>
    </row>
    <row r="61" spans="1:9" ht="32.25" x14ac:dyDescent="0.3">
      <c r="A61" s="19" t="s">
        <v>63</v>
      </c>
      <c r="B61" s="17"/>
      <c r="C61" s="17"/>
      <c r="D61" s="18" t="s">
        <v>62</v>
      </c>
      <c r="E61" s="20">
        <f>SUM(E2:E60)</f>
        <v>0</v>
      </c>
      <c r="F61" s="21">
        <f>SUM(F2:F60)</f>
        <v>0</v>
      </c>
      <c r="G61" s="22"/>
      <c r="H61" s="23" t="e">
        <f>IF(E61&gt;=50, (((F61/10)/G61)+8)+0.15*(((F61/10)/G61)+8), IF(E61&gt;=20, (((F61/10)/G61)+6)+0.15*(((F61/10)/G61)+6), IF(E61&gt;=10, (((F61/10)/G61)+4)+0.15*(((F61/10)/G61)+4), IF(E61&gt;=5, (((F61/10)/G61)+2)+0.15*(((F61/10)/G61)+2), IF(E61&lt;5, (((F61/10)/G61)+1)+0.15*(((F61/10)/G61)+1))))))</f>
        <v>#DIV/0!</v>
      </c>
      <c r="I61" s="23" t="e">
        <f>H61/4</f>
        <v>#DIV/0!</v>
      </c>
    </row>
  </sheetData>
  <protectedRanges>
    <protectedRange algorithmName="SHA-512" hashValue="OUi8RMyyL2lmfikyikjE9KDBCnIglYEJZJJJxw1fNJU2NagXh9uGxLj6vYNTp6iqqD01Ay9XtBMBZ2VV/NY30g==" saltValue="EklU9Y/RD7QyU6yt6g/fzg==" spinCount="100000" sqref="H1:I1048576" name="F G"/>
    <protectedRange algorithmName="SHA-512" hashValue="k25IjFYqpY5iOtS8wgl5hUw1AvZbSfaQ6WMTQ3nfZ6tfJ6XPaYTORji32XLQ3TZPsE2hEEGM2mziqJzlLduC4g==" saltValue="UflDeocixSs4NWMS9hZpQA==" spinCount="100000" sqref="A1:D1048576" name="A B C"/>
  </protectedRanges>
  <sortState xmlns:xlrd2="http://schemas.microsoft.com/office/spreadsheetml/2017/richdata2" ref="A2:A60">
    <sortCondition ref="A2:A60"/>
  </sortState>
  <mergeCells count="1">
    <mergeCell ref="K2:P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Time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Rosekelly</dc:creator>
  <cp:lastModifiedBy>Mandy Rosekelly</cp:lastModifiedBy>
  <dcterms:created xsi:type="dcterms:W3CDTF">2024-02-09T18:41:29Z</dcterms:created>
  <dcterms:modified xsi:type="dcterms:W3CDTF">2024-02-20T18:54:29Z</dcterms:modified>
</cp:coreProperties>
</file>