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/>
  <mc:AlternateContent xmlns:mc="http://schemas.openxmlformats.org/markup-compatibility/2006">
    <mc:Choice Requires="x15">
      <x15ac:absPath xmlns:x15ac="http://schemas.microsoft.com/office/spreadsheetml/2010/11/ac" url="\\172.27.1.252\Personal\Департамент экономики и инвестиций\Отдел государственных программ\ГОСУДАРСТВЕННЫЕ ПРОГРАММЫ\ГОСУДАРСТВЕННЫЕ ПРОГРАММЫ ЧАО\ОТЧЕТЫ ПО ГП\Отчеты 2024\2 квартал 2024\"/>
    </mc:Choice>
  </mc:AlternateContent>
  <xr:revisionPtr revIDLastSave="0" documentId="13_ncr:1_{D338C200-11EB-47B1-BC36-63A9FE9D7CFA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отчет за 1 полугодие 2024" sheetId="2" r:id="rId1"/>
    <sheet name="показатели" sheetId="1" r:id="rId2"/>
  </sheets>
  <definedNames>
    <definedName name="_xlnm._FilterDatabase" localSheetId="0" hidden="1">'отчет за 1 полугодие 2024'!$A$6:$U$171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11" i="2" l="1"/>
  <c r="V12" i="2"/>
  <c r="V13" i="2"/>
  <c r="V15" i="2"/>
  <c r="V16" i="2"/>
  <c r="V17" i="2"/>
  <c r="V18" i="2"/>
  <c r="V29" i="2"/>
  <c r="V36" i="2"/>
  <c r="V37" i="2"/>
  <c r="V46" i="2"/>
  <c r="V47" i="2"/>
  <c r="V48" i="2"/>
  <c r="V68" i="2"/>
  <c r="V72" i="2"/>
  <c r="V74" i="2"/>
  <c r="V75" i="2"/>
  <c r="V85" i="2"/>
  <c r="V91" i="2"/>
  <c r="V92" i="2"/>
  <c r="V93" i="2"/>
  <c r="V94" i="2"/>
  <c r="V96" i="2"/>
  <c r="V98" i="2"/>
  <c r="V99" i="2"/>
  <c r="V102" i="2"/>
  <c r="V104" i="2"/>
  <c r="V106" i="2"/>
  <c r="V107" i="2"/>
  <c r="V108" i="2"/>
  <c r="V109" i="2"/>
  <c r="V113" i="2"/>
  <c r="V114" i="2"/>
  <c r="V144" i="2"/>
  <c r="V146" i="2"/>
  <c r="V153" i="2"/>
  <c r="V167" i="2"/>
  <c r="V168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9" i="2"/>
  <c r="U30" i="2"/>
  <c r="U31" i="2"/>
  <c r="U32" i="2"/>
  <c r="U33" i="2"/>
  <c r="U34" i="2"/>
  <c r="U36" i="2"/>
  <c r="U37" i="2"/>
  <c r="U38" i="2"/>
  <c r="U39" i="2"/>
  <c r="U40" i="2"/>
  <c r="U41" i="2"/>
  <c r="U43" i="2"/>
  <c r="U44" i="2"/>
  <c r="U45" i="2"/>
  <c r="U46" i="2"/>
  <c r="U47" i="2"/>
  <c r="U48" i="2"/>
  <c r="U49" i="2"/>
  <c r="U50" i="2"/>
  <c r="U68" i="2"/>
  <c r="U69" i="2"/>
  <c r="U70" i="2"/>
  <c r="U71" i="2"/>
  <c r="U72" i="2"/>
  <c r="U73" i="2"/>
  <c r="U74" i="2"/>
  <c r="U75" i="2"/>
  <c r="U76" i="2"/>
  <c r="U78" i="2"/>
  <c r="U79" i="2"/>
  <c r="U80" i="2"/>
  <c r="U81" i="2"/>
  <c r="U82" i="2"/>
  <c r="U84" i="2"/>
  <c r="U85" i="2"/>
  <c r="U86" i="2"/>
  <c r="U87" i="2"/>
  <c r="U88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6" i="2"/>
  <c r="U107" i="2"/>
  <c r="U108" i="2"/>
  <c r="U109" i="2"/>
  <c r="U110" i="2"/>
  <c r="U112" i="2"/>
  <c r="U113" i="2"/>
  <c r="U114" i="2"/>
  <c r="U115" i="2"/>
  <c r="U116" i="2"/>
  <c r="U117" i="2"/>
  <c r="U118" i="2"/>
  <c r="U119" i="2"/>
  <c r="U120" i="2"/>
  <c r="U121" i="2"/>
  <c r="U123" i="2"/>
  <c r="U124" i="2"/>
  <c r="U125" i="2"/>
  <c r="U126" i="2"/>
  <c r="U127" i="2"/>
  <c r="U128" i="2"/>
  <c r="U130" i="2"/>
  <c r="U131" i="2"/>
  <c r="U132" i="2"/>
  <c r="U133" i="2"/>
  <c r="U134" i="2"/>
  <c r="U135" i="2"/>
  <c r="U137" i="2"/>
  <c r="U138" i="2"/>
  <c r="U139" i="2"/>
  <c r="U140" i="2"/>
  <c r="U141" i="2"/>
  <c r="U142" i="2"/>
  <c r="U144" i="2"/>
  <c r="U145" i="2"/>
  <c r="U146" i="2"/>
  <c r="U148" i="2"/>
  <c r="U149" i="2"/>
  <c r="U150" i="2"/>
  <c r="U151" i="2"/>
  <c r="U152" i="2"/>
  <c r="U153" i="2"/>
  <c r="U154" i="2"/>
  <c r="U155" i="2"/>
  <c r="U156" i="2"/>
  <c r="U158" i="2"/>
  <c r="U159" i="2"/>
  <c r="U160" i="2"/>
  <c r="U161" i="2"/>
  <c r="U163" i="2"/>
  <c r="U164" i="2"/>
  <c r="U165" i="2"/>
  <c r="U167" i="2"/>
  <c r="U168" i="2"/>
  <c r="U169" i="2"/>
  <c r="U171" i="2"/>
  <c r="G24" i="1"/>
  <c r="G23" i="1"/>
  <c r="AQ128" i="2" l="1"/>
  <c r="AR128" i="2"/>
  <c r="AT128" i="2"/>
  <c r="AQ130" i="2"/>
  <c r="AR130" i="2"/>
  <c r="AT130" i="2"/>
  <c r="AQ121" i="2"/>
  <c r="AR121" i="2"/>
  <c r="AT121" i="2"/>
  <c r="AQ84" i="2"/>
  <c r="AR84" i="2"/>
  <c r="AT84" i="2"/>
  <c r="Z111" i="2"/>
  <c r="G143" i="1"/>
  <c r="G95" i="1"/>
  <c r="G96" i="1"/>
  <c r="G99" i="1"/>
  <c r="G67" i="1"/>
  <c r="Q143" i="2"/>
  <c r="P143" i="2"/>
  <c r="M143" i="2"/>
  <c r="AI143" i="2" s="1"/>
  <c r="L143" i="2"/>
  <c r="AH143" i="2" s="1"/>
  <c r="I143" i="2"/>
  <c r="AE143" i="2" s="1"/>
  <c r="H143" i="2"/>
  <c r="AD143" i="2" s="1"/>
  <c r="D42" i="2"/>
  <c r="Z42" i="2" s="1"/>
  <c r="I42" i="2"/>
  <c r="AE42" i="2" s="1"/>
  <c r="H42" i="2"/>
  <c r="AD42" i="2" s="1"/>
  <c r="M42" i="2"/>
  <c r="AI42" i="2" s="1"/>
  <c r="L42" i="2"/>
  <c r="AH42" i="2" s="1"/>
  <c r="P42" i="2"/>
  <c r="C143" i="2"/>
  <c r="Y143" i="2" s="1"/>
  <c r="J135" i="2"/>
  <c r="N135" i="2"/>
  <c r="R135" i="2"/>
  <c r="AQ135" i="2"/>
  <c r="AR135" i="2"/>
  <c r="AT135" i="2"/>
  <c r="AU135" i="2"/>
  <c r="AV51" i="2"/>
  <c r="AW51" i="2"/>
  <c r="AX51" i="2"/>
  <c r="AV52" i="2"/>
  <c r="AW52" i="2"/>
  <c r="AX52" i="2"/>
  <c r="AV53" i="2"/>
  <c r="AW53" i="2"/>
  <c r="AX53" i="2"/>
  <c r="AV54" i="2"/>
  <c r="AW54" i="2"/>
  <c r="AX54" i="2"/>
  <c r="AV56" i="2"/>
  <c r="AW56" i="2"/>
  <c r="AX56" i="2"/>
  <c r="AV57" i="2"/>
  <c r="AW57" i="2"/>
  <c r="AX57" i="2"/>
  <c r="AV58" i="2"/>
  <c r="AW58" i="2"/>
  <c r="AX58" i="2"/>
  <c r="AV59" i="2"/>
  <c r="AW59" i="2"/>
  <c r="AX59" i="2"/>
  <c r="AV60" i="2"/>
  <c r="AW60" i="2"/>
  <c r="AX60" i="2"/>
  <c r="AV61" i="2"/>
  <c r="AW61" i="2"/>
  <c r="AX61" i="2"/>
  <c r="AV62" i="2"/>
  <c r="AW62" i="2"/>
  <c r="AX62" i="2"/>
  <c r="AV63" i="2"/>
  <c r="AW63" i="2"/>
  <c r="AX63" i="2"/>
  <c r="AV64" i="2"/>
  <c r="AW64" i="2"/>
  <c r="AX64" i="2"/>
  <c r="AV65" i="2"/>
  <c r="AW65" i="2"/>
  <c r="AX65" i="2"/>
  <c r="AV55" i="2"/>
  <c r="AW55" i="2"/>
  <c r="AX55" i="2"/>
  <c r="AV66" i="2"/>
  <c r="AW66" i="2"/>
  <c r="AX66" i="2"/>
  <c r="AU82" i="2"/>
  <c r="AU84" i="2"/>
  <c r="AU95" i="2"/>
  <c r="AU100" i="2"/>
  <c r="AU123" i="2"/>
  <c r="AU125" i="2"/>
  <c r="AU126" i="2"/>
  <c r="AU127" i="2"/>
  <c r="AU131" i="2"/>
  <c r="AU133" i="2"/>
  <c r="AU134" i="2"/>
  <c r="AU151" i="2"/>
  <c r="AU156" i="2"/>
  <c r="AU155" i="2"/>
  <c r="AU171" i="2"/>
  <c r="AT171" i="2"/>
  <c r="AR171" i="2"/>
  <c r="AQ171" i="2"/>
  <c r="R171" i="2"/>
  <c r="N171" i="2"/>
  <c r="J171" i="2"/>
  <c r="AV171" i="2" s="1"/>
  <c r="T170" i="2"/>
  <c r="S170" i="2"/>
  <c r="AO170" i="2" s="1"/>
  <c r="Q170" i="2"/>
  <c r="AM170" i="2" s="1"/>
  <c r="P170" i="2"/>
  <c r="O170" i="2"/>
  <c r="AK170" i="2" s="1"/>
  <c r="M170" i="2"/>
  <c r="AI170" i="2" s="1"/>
  <c r="L170" i="2"/>
  <c r="AH170" i="2" s="1"/>
  <c r="K170" i="2"/>
  <c r="AG170" i="2" s="1"/>
  <c r="I170" i="2"/>
  <c r="AE170" i="2" s="1"/>
  <c r="H170" i="2"/>
  <c r="AD170" i="2" s="1"/>
  <c r="G170" i="2"/>
  <c r="AC170" i="2" s="1"/>
  <c r="F170" i="2"/>
  <c r="AB170" i="2" s="1"/>
  <c r="E170" i="2"/>
  <c r="AA170" i="2" s="1"/>
  <c r="D170" i="2"/>
  <c r="Z170" i="2" s="1"/>
  <c r="C170" i="2"/>
  <c r="Y170" i="2" s="1"/>
  <c r="AT169" i="2"/>
  <c r="AR169" i="2"/>
  <c r="AQ169" i="2"/>
  <c r="R169" i="2"/>
  <c r="N169" i="2"/>
  <c r="J169" i="2"/>
  <c r="AV169" i="2" s="1"/>
  <c r="E169" i="2"/>
  <c r="AU169" i="2" s="1"/>
  <c r="AT168" i="2"/>
  <c r="AR168" i="2"/>
  <c r="AQ168" i="2"/>
  <c r="R168" i="2"/>
  <c r="N168" i="2"/>
  <c r="J168" i="2"/>
  <c r="AV168" i="2" s="1"/>
  <c r="C168" i="2"/>
  <c r="AT167" i="2"/>
  <c r="AR167" i="2"/>
  <c r="AQ167" i="2"/>
  <c r="R167" i="2"/>
  <c r="N167" i="2"/>
  <c r="J167" i="2"/>
  <c r="C167" i="2"/>
  <c r="T166" i="2"/>
  <c r="S166" i="2"/>
  <c r="AO166" i="2" s="1"/>
  <c r="Q166" i="2"/>
  <c r="P166" i="2"/>
  <c r="O166" i="2"/>
  <c r="AK166" i="2" s="1"/>
  <c r="M166" i="2"/>
  <c r="AI166" i="2" s="1"/>
  <c r="L166" i="2"/>
  <c r="AH166" i="2" s="1"/>
  <c r="K166" i="2"/>
  <c r="AG166" i="2" s="1"/>
  <c r="I166" i="2"/>
  <c r="AE166" i="2" s="1"/>
  <c r="H166" i="2"/>
  <c r="AD166" i="2" s="1"/>
  <c r="G166" i="2"/>
  <c r="AC166" i="2" s="1"/>
  <c r="F166" i="2"/>
  <c r="AB166" i="2" s="1"/>
  <c r="D166" i="2"/>
  <c r="Z166" i="2" s="1"/>
  <c r="AT165" i="2"/>
  <c r="AR165" i="2"/>
  <c r="AQ165" i="2"/>
  <c r="R165" i="2"/>
  <c r="N165" i="2"/>
  <c r="J165" i="2"/>
  <c r="E165" i="2"/>
  <c r="AT164" i="2"/>
  <c r="AR164" i="2"/>
  <c r="AQ164" i="2"/>
  <c r="R164" i="2"/>
  <c r="N164" i="2"/>
  <c r="AW164" i="2" s="1"/>
  <c r="J164" i="2"/>
  <c r="E164" i="2"/>
  <c r="AT163" i="2"/>
  <c r="AR163" i="2"/>
  <c r="AQ163" i="2"/>
  <c r="R163" i="2"/>
  <c r="N163" i="2"/>
  <c r="AW163" i="2" s="1"/>
  <c r="J163" i="2"/>
  <c r="E163" i="2"/>
  <c r="T162" i="2"/>
  <c r="S162" i="2"/>
  <c r="AO162" i="2" s="1"/>
  <c r="Q162" i="2"/>
  <c r="AM162" i="2" s="1"/>
  <c r="P162" i="2"/>
  <c r="O162" i="2"/>
  <c r="AK162" i="2" s="1"/>
  <c r="M162" i="2"/>
  <c r="AI162" i="2" s="1"/>
  <c r="L162" i="2"/>
  <c r="AH162" i="2" s="1"/>
  <c r="K162" i="2"/>
  <c r="AG162" i="2" s="1"/>
  <c r="I162" i="2"/>
  <c r="AE162" i="2" s="1"/>
  <c r="H162" i="2"/>
  <c r="AD162" i="2" s="1"/>
  <c r="G162" i="2"/>
  <c r="AC162" i="2" s="1"/>
  <c r="F162" i="2"/>
  <c r="AB162" i="2" s="1"/>
  <c r="D162" i="2"/>
  <c r="Z162" i="2" s="1"/>
  <c r="C162" i="2"/>
  <c r="Y162" i="2" s="1"/>
  <c r="AT161" i="2"/>
  <c r="AR161" i="2"/>
  <c r="AQ161" i="2"/>
  <c r="R161" i="2"/>
  <c r="N161" i="2"/>
  <c r="J161" i="2"/>
  <c r="E161" i="2"/>
  <c r="AT160" i="2"/>
  <c r="AR160" i="2"/>
  <c r="AQ160" i="2"/>
  <c r="R160" i="2"/>
  <c r="N160" i="2"/>
  <c r="AW160" i="2" s="1"/>
  <c r="J160" i="2"/>
  <c r="E160" i="2"/>
  <c r="AT159" i="2"/>
  <c r="AR159" i="2"/>
  <c r="AQ159" i="2"/>
  <c r="R159" i="2"/>
  <c r="N159" i="2"/>
  <c r="AW159" i="2" s="1"/>
  <c r="J159" i="2"/>
  <c r="E159" i="2"/>
  <c r="AT158" i="2"/>
  <c r="AR158" i="2"/>
  <c r="AQ158" i="2"/>
  <c r="R158" i="2"/>
  <c r="N158" i="2"/>
  <c r="J158" i="2"/>
  <c r="AV158" i="2" s="1"/>
  <c r="E158" i="2"/>
  <c r="AU158" i="2" s="1"/>
  <c r="T157" i="2"/>
  <c r="S157" i="2"/>
  <c r="AO157" i="2" s="1"/>
  <c r="Q157" i="2"/>
  <c r="AM157" i="2" s="1"/>
  <c r="P157" i="2"/>
  <c r="O157" i="2"/>
  <c r="AK157" i="2" s="1"/>
  <c r="M157" i="2"/>
  <c r="AI157" i="2" s="1"/>
  <c r="L157" i="2"/>
  <c r="AH157" i="2" s="1"/>
  <c r="K157" i="2"/>
  <c r="AG157" i="2" s="1"/>
  <c r="I157" i="2"/>
  <c r="AE157" i="2" s="1"/>
  <c r="H157" i="2"/>
  <c r="G157" i="2"/>
  <c r="AC157" i="2" s="1"/>
  <c r="F157" i="2"/>
  <c r="AB157" i="2" s="1"/>
  <c r="D157" i="2"/>
  <c r="Z157" i="2" s="1"/>
  <c r="C157" i="2"/>
  <c r="Y157" i="2" s="1"/>
  <c r="AT154" i="2"/>
  <c r="AR154" i="2"/>
  <c r="AQ154" i="2"/>
  <c r="R154" i="2"/>
  <c r="N154" i="2"/>
  <c r="J154" i="2"/>
  <c r="E154" i="2"/>
  <c r="AT153" i="2"/>
  <c r="AR153" i="2"/>
  <c r="AQ153" i="2"/>
  <c r="R153" i="2"/>
  <c r="N153" i="2"/>
  <c r="J153" i="2"/>
  <c r="E153" i="2"/>
  <c r="AT152" i="2"/>
  <c r="AR152" i="2"/>
  <c r="AQ152" i="2"/>
  <c r="R152" i="2"/>
  <c r="N152" i="2"/>
  <c r="AW152" i="2" s="1"/>
  <c r="J152" i="2"/>
  <c r="E152" i="2"/>
  <c r="AT150" i="2"/>
  <c r="AR150" i="2"/>
  <c r="AQ150" i="2"/>
  <c r="R150" i="2"/>
  <c r="N150" i="2"/>
  <c r="J150" i="2"/>
  <c r="AV150" i="2" s="1"/>
  <c r="E150" i="2"/>
  <c r="AT149" i="2"/>
  <c r="AR149" i="2"/>
  <c r="AQ149" i="2"/>
  <c r="R149" i="2"/>
  <c r="N149" i="2"/>
  <c r="J149" i="2"/>
  <c r="AV149" i="2" s="1"/>
  <c r="E149" i="2"/>
  <c r="AT148" i="2"/>
  <c r="AR148" i="2"/>
  <c r="AQ148" i="2"/>
  <c r="R148" i="2"/>
  <c r="N148" i="2"/>
  <c r="J148" i="2"/>
  <c r="E148" i="2"/>
  <c r="AT147" i="2"/>
  <c r="AR147" i="2"/>
  <c r="AQ147" i="2"/>
  <c r="R147" i="2"/>
  <c r="N147" i="2"/>
  <c r="AW147" i="2" s="1"/>
  <c r="J147" i="2"/>
  <c r="E147" i="2"/>
  <c r="AT146" i="2"/>
  <c r="AR146" i="2"/>
  <c r="AQ146" i="2"/>
  <c r="R146" i="2"/>
  <c r="N146" i="2"/>
  <c r="AW146" i="2" s="1"/>
  <c r="J146" i="2"/>
  <c r="E146" i="2"/>
  <c r="AT155" i="2"/>
  <c r="AR155" i="2"/>
  <c r="AQ155" i="2"/>
  <c r="R155" i="2"/>
  <c r="N155" i="2"/>
  <c r="J155" i="2"/>
  <c r="AV155" i="2" s="1"/>
  <c r="AT156" i="2"/>
  <c r="AR156" i="2"/>
  <c r="AQ156" i="2"/>
  <c r="R156" i="2"/>
  <c r="N156" i="2"/>
  <c r="J156" i="2"/>
  <c r="AV156" i="2" s="1"/>
  <c r="AT151" i="2"/>
  <c r="AR151" i="2"/>
  <c r="AQ151" i="2"/>
  <c r="R151" i="2"/>
  <c r="N151" i="2"/>
  <c r="J151" i="2"/>
  <c r="AV151" i="2" s="1"/>
  <c r="AT145" i="2"/>
  <c r="AR145" i="2"/>
  <c r="AQ145" i="2"/>
  <c r="R145" i="2"/>
  <c r="N145" i="2"/>
  <c r="J145" i="2"/>
  <c r="AV145" i="2" s="1"/>
  <c r="E145" i="2"/>
  <c r="AT144" i="2"/>
  <c r="AR144" i="2"/>
  <c r="AQ144" i="2"/>
  <c r="R144" i="2"/>
  <c r="N144" i="2"/>
  <c r="J144" i="2"/>
  <c r="E144" i="2"/>
  <c r="AU144" i="2" s="1"/>
  <c r="T143" i="2"/>
  <c r="S143" i="2"/>
  <c r="AO143" i="2" s="1"/>
  <c r="O143" i="2"/>
  <c r="AK143" i="2" s="1"/>
  <c r="K143" i="2"/>
  <c r="AG143" i="2" s="1"/>
  <c r="G143" i="2"/>
  <c r="AC143" i="2" s="1"/>
  <c r="F143" i="2"/>
  <c r="AB143" i="2" s="1"/>
  <c r="D143" i="2"/>
  <c r="Z143" i="2" s="1"/>
  <c r="AT142" i="2"/>
  <c r="AR142" i="2"/>
  <c r="AQ142" i="2"/>
  <c r="R142" i="2"/>
  <c r="N142" i="2"/>
  <c r="J142" i="2"/>
  <c r="E142" i="2"/>
  <c r="AT141" i="2"/>
  <c r="AR141" i="2"/>
  <c r="AQ141" i="2"/>
  <c r="R141" i="2"/>
  <c r="N141" i="2"/>
  <c r="AW141" i="2" s="1"/>
  <c r="J141" i="2"/>
  <c r="E141" i="2"/>
  <c r="AT140" i="2"/>
  <c r="AR140" i="2"/>
  <c r="AQ140" i="2"/>
  <c r="R140" i="2"/>
  <c r="N140" i="2"/>
  <c r="J140" i="2"/>
  <c r="E140" i="2"/>
  <c r="AT139" i="2"/>
  <c r="AR139" i="2"/>
  <c r="AQ139" i="2"/>
  <c r="R139" i="2"/>
  <c r="N139" i="2"/>
  <c r="J139" i="2"/>
  <c r="AV139" i="2" s="1"/>
  <c r="E139" i="2"/>
  <c r="AU139" i="2" s="1"/>
  <c r="AT138" i="2"/>
  <c r="AR138" i="2"/>
  <c r="AQ138" i="2"/>
  <c r="R138" i="2"/>
  <c r="N138" i="2"/>
  <c r="J138" i="2"/>
  <c r="AV138" i="2" s="1"/>
  <c r="E138" i="2"/>
  <c r="AT137" i="2"/>
  <c r="AR137" i="2"/>
  <c r="AQ137" i="2"/>
  <c r="R137" i="2"/>
  <c r="N137" i="2"/>
  <c r="AW137" i="2" s="1"/>
  <c r="J137" i="2"/>
  <c r="E137" i="2"/>
  <c r="T136" i="2"/>
  <c r="S136" i="2"/>
  <c r="AO136" i="2" s="1"/>
  <c r="Q136" i="2"/>
  <c r="AM136" i="2" s="1"/>
  <c r="P136" i="2"/>
  <c r="O136" i="2"/>
  <c r="AK136" i="2" s="1"/>
  <c r="M136" i="2"/>
  <c r="AI136" i="2" s="1"/>
  <c r="L136" i="2"/>
  <c r="AH136" i="2" s="1"/>
  <c r="K136" i="2"/>
  <c r="AG136" i="2" s="1"/>
  <c r="I136" i="2"/>
  <c r="AE136" i="2" s="1"/>
  <c r="H136" i="2"/>
  <c r="AD136" i="2" s="1"/>
  <c r="G136" i="2"/>
  <c r="AC136" i="2" s="1"/>
  <c r="F136" i="2"/>
  <c r="AB136" i="2" s="1"/>
  <c r="D136" i="2"/>
  <c r="Z136" i="2" s="1"/>
  <c r="C136" i="2"/>
  <c r="Y136" i="2" s="1"/>
  <c r="AT132" i="2"/>
  <c r="AR132" i="2"/>
  <c r="AQ132" i="2"/>
  <c r="R132" i="2"/>
  <c r="N132" i="2"/>
  <c r="J132" i="2"/>
  <c r="AV132" i="2" s="1"/>
  <c r="E132" i="2"/>
  <c r="AU132" i="2" s="1"/>
  <c r="AT134" i="2"/>
  <c r="AR134" i="2"/>
  <c r="AQ134" i="2"/>
  <c r="R134" i="2"/>
  <c r="N134" i="2"/>
  <c r="J134" i="2"/>
  <c r="AV134" i="2" s="1"/>
  <c r="AT133" i="2"/>
  <c r="AR133" i="2"/>
  <c r="AQ133" i="2"/>
  <c r="R133" i="2"/>
  <c r="N133" i="2"/>
  <c r="J133" i="2"/>
  <c r="AT131" i="2"/>
  <c r="AR131" i="2"/>
  <c r="AQ131" i="2"/>
  <c r="R131" i="2"/>
  <c r="N131" i="2"/>
  <c r="AW131" i="2" s="1"/>
  <c r="J131" i="2"/>
  <c r="AV131" i="2" s="1"/>
  <c r="R130" i="2"/>
  <c r="N130" i="2"/>
  <c r="J130" i="2"/>
  <c r="C130" i="2"/>
  <c r="AU130" i="2" s="1"/>
  <c r="T129" i="2"/>
  <c r="S129" i="2"/>
  <c r="AO129" i="2" s="1"/>
  <c r="Q129" i="2"/>
  <c r="AM129" i="2" s="1"/>
  <c r="P129" i="2"/>
  <c r="O129" i="2"/>
  <c r="AK129" i="2" s="1"/>
  <c r="M129" i="2"/>
  <c r="AI129" i="2" s="1"/>
  <c r="L129" i="2"/>
  <c r="AH129" i="2" s="1"/>
  <c r="K129" i="2"/>
  <c r="AG129" i="2" s="1"/>
  <c r="I129" i="2"/>
  <c r="H129" i="2"/>
  <c r="AD129" i="2" s="1"/>
  <c r="G129" i="2"/>
  <c r="AC129" i="2" s="1"/>
  <c r="F129" i="2"/>
  <c r="AB129" i="2" s="1"/>
  <c r="D129" i="2"/>
  <c r="Z129" i="2" s="1"/>
  <c r="R128" i="2"/>
  <c r="N128" i="2"/>
  <c r="AW128" i="2" s="1"/>
  <c r="J128" i="2"/>
  <c r="AV128" i="2" s="1"/>
  <c r="E128" i="2"/>
  <c r="AU128" i="2" s="1"/>
  <c r="AT127" i="2"/>
  <c r="AR127" i="2"/>
  <c r="AQ127" i="2"/>
  <c r="R127" i="2"/>
  <c r="N127" i="2"/>
  <c r="J127" i="2"/>
  <c r="AT126" i="2"/>
  <c r="AR126" i="2"/>
  <c r="AQ126" i="2"/>
  <c r="R126" i="2"/>
  <c r="N126" i="2"/>
  <c r="J126" i="2"/>
  <c r="AT125" i="2"/>
  <c r="AR125" i="2"/>
  <c r="AQ125" i="2"/>
  <c r="R125" i="2"/>
  <c r="N125" i="2"/>
  <c r="J125" i="2"/>
  <c r="AV125" i="2" s="1"/>
  <c r="AT124" i="2"/>
  <c r="AR124" i="2"/>
  <c r="AQ124" i="2"/>
  <c r="R124" i="2"/>
  <c r="N124" i="2"/>
  <c r="J124" i="2"/>
  <c r="E124" i="2"/>
  <c r="AT123" i="2"/>
  <c r="AR123" i="2"/>
  <c r="AQ123" i="2"/>
  <c r="R123" i="2"/>
  <c r="N123" i="2"/>
  <c r="J123" i="2"/>
  <c r="T122" i="2"/>
  <c r="AP122" i="2" s="1"/>
  <c r="S122" i="2"/>
  <c r="AO122" i="2" s="1"/>
  <c r="Q122" i="2"/>
  <c r="AM122" i="2" s="1"/>
  <c r="P122" i="2"/>
  <c r="O122" i="2"/>
  <c r="AK122" i="2" s="1"/>
  <c r="M122" i="2"/>
  <c r="AI122" i="2" s="1"/>
  <c r="L122" i="2"/>
  <c r="AH122" i="2" s="1"/>
  <c r="K122" i="2"/>
  <c r="AG122" i="2" s="1"/>
  <c r="I122" i="2"/>
  <c r="AE122" i="2" s="1"/>
  <c r="H122" i="2"/>
  <c r="G122" i="2"/>
  <c r="AC122" i="2" s="1"/>
  <c r="F122" i="2"/>
  <c r="AB122" i="2" s="1"/>
  <c r="D122" i="2"/>
  <c r="Z122" i="2" s="1"/>
  <c r="C122" i="2"/>
  <c r="Y122" i="2" s="1"/>
  <c r="R121" i="2"/>
  <c r="N121" i="2"/>
  <c r="J121" i="2"/>
  <c r="E121" i="2"/>
  <c r="AU121" i="2" s="1"/>
  <c r="AT120" i="2"/>
  <c r="AR120" i="2"/>
  <c r="AQ120" i="2"/>
  <c r="R120" i="2"/>
  <c r="N120" i="2"/>
  <c r="J120" i="2"/>
  <c r="E120" i="2"/>
  <c r="AU120" i="2" s="1"/>
  <c r="AT119" i="2"/>
  <c r="AR119" i="2"/>
  <c r="AQ119" i="2"/>
  <c r="R119" i="2"/>
  <c r="N119" i="2"/>
  <c r="J119" i="2"/>
  <c r="E119" i="2"/>
  <c r="AU119" i="2" s="1"/>
  <c r="AT118" i="2"/>
  <c r="AR118" i="2"/>
  <c r="AQ118" i="2"/>
  <c r="R118" i="2"/>
  <c r="N118" i="2"/>
  <c r="J118" i="2"/>
  <c r="AV118" i="2" s="1"/>
  <c r="E118" i="2"/>
  <c r="AT116" i="2"/>
  <c r="AR116" i="2"/>
  <c r="AQ116" i="2"/>
  <c r="R116" i="2"/>
  <c r="N116" i="2"/>
  <c r="AW116" i="2" s="1"/>
  <c r="J116" i="2"/>
  <c r="E116" i="2"/>
  <c r="AT117" i="2"/>
  <c r="AR117" i="2"/>
  <c r="AQ117" i="2"/>
  <c r="R117" i="2"/>
  <c r="N117" i="2"/>
  <c r="J117" i="2"/>
  <c r="E117" i="2"/>
  <c r="AT115" i="2"/>
  <c r="AR115" i="2"/>
  <c r="AQ115" i="2"/>
  <c r="R115" i="2"/>
  <c r="N115" i="2"/>
  <c r="J115" i="2"/>
  <c r="AV115" i="2" s="1"/>
  <c r="E115" i="2"/>
  <c r="AT114" i="2"/>
  <c r="AR114" i="2"/>
  <c r="AQ114" i="2"/>
  <c r="R114" i="2"/>
  <c r="N114" i="2"/>
  <c r="J114" i="2"/>
  <c r="AV114" i="2" s="1"/>
  <c r="E114" i="2"/>
  <c r="AT113" i="2"/>
  <c r="AR113" i="2"/>
  <c r="AQ113" i="2"/>
  <c r="R113" i="2"/>
  <c r="N113" i="2"/>
  <c r="AW113" i="2" s="1"/>
  <c r="J113" i="2"/>
  <c r="E113" i="2"/>
  <c r="AT112" i="2"/>
  <c r="AR112" i="2"/>
  <c r="AQ112" i="2"/>
  <c r="R112" i="2"/>
  <c r="N112" i="2"/>
  <c r="AW112" i="2" s="1"/>
  <c r="J112" i="2"/>
  <c r="AV112" i="2" s="1"/>
  <c r="E112" i="2"/>
  <c r="T111" i="2"/>
  <c r="AP111" i="2" s="1"/>
  <c r="S111" i="2"/>
  <c r="AO111" i="2" s="1"/>
  <c r="Q111" i="2"/>
  <c r="P111" i="2"/>
  <c r="O111" i="2"/>
  <c r="AK111" i="2" s="1"/>
  <c r="M111" i="2"/>
  <c r="AI111" i="2" s="1"/>
  <c r="L111" i="2"/>
  <c r="AH111" i="2" s="1"/>
  <c r="K111" i="2"/>
  <c r="AG111" i="2" s="1"/>
  <c r="I111" i="2"/>
  <c r="AE111" i="2" s="1"/>
  <c r="H111" i="2"/>
  <c r="AD111" i="2" s="1"/>
  <c r="G111" i="2"/>
  <c r="AC111" i="2" s="1"/>
  <c r="F111" i="2"/>
  <c r="AB111" i="2" s="1"/>
  <c r="C111" i="2"/>
  <c r="Y111" i="2" s="1"/>
  <c r="AT110" i="2"/>
  <c r="AR110" i="2"/>
  <c r="AQ110" i="2"/>
  <c r="R110" i="2"/>
  <c r="N110" i="2"/>
  <c r="J110" i="2"/>
  <c r="AV110" i="2" s="1"/>
  <c r="E110" i="2"/>
  <c r="AT109" i="2"/>
  <c r="AR109" i="2"/>
  <c r="AQ109" i="2"/>
  <c r="R109" i="2"/>
  <c r="N109" i="2"/>
  <c r="J109" i="2"/>
  <c r="E109" i="2"/>
  <c r="AT108" i="2"/>
  <c r="AR108" i="2"/>
  <c r="AQ108" i="2"/>
  <c r="R108" i="2"/>
  <c r="N108" i="2"/>
  <c r="J108" i="2"/>
  <c r="E108" i="2"/>
  <c r="AU108" i="2" s="1"/>
  <c r="AT107" i="2"/>
  <c r="AR107" i="2"/>
  <c r="AQ107" i="2"/>
  <c r="R107" i="2"/>
  <c r="N107" i="2"/>
  <c r="J107" i="2"/>
  <c r="E107" i="2"/>
  <c r="AT106" i="2"/>
  <c r="AR106" i="2"/>
  <c r="AQ106" i="2"/>
  <c r="R106" i="2"/>
  <c r="AX106" i="2" s="1"/>
  <c r="N106" i="2"/>
  <c r="J106" i="2"/>
  <c r="E106" i="2"/>
  <c r="T105" i="2"/>
  <c r="AP105" i="2" s="1"/>
  <c r="S105" i="2"/>
  <c r="AO105" i="2" s="1"/>
  <c r="Q105" i="2"/>
  <c r="P105" i="2"/>
  <c r="O105" i="2"/>
  <c r="AK105" i="2" s="1"/>
  <c r="M105" i="2"/>
  <c r="AI105" i="2" s="1"/>
  <c r="L105" i="2"/>
  <c r="AH105" i="2" s="1"/>
  <c r="K105" i="2"/>
  <c r="AG105" i="2" s="1"/>
  <c r="I105" i="2"/>
  <c r="AE105" i="2" s="1"/>
  <c r="H105" i="2"/>
  <c r="AD105" i="2" s="1"/>
  <c r="G105" i="2"/>
  <c r="AC105" i="2" s="1"/>
  <c r="F105" i="2"/>
  <c r="AB105" i="2" s="1"/>
  <c r="D105" i="2"/>
  <c r="Z105" i="2" s="1"/>
  <c r="C105" i="2"/>
  <c r="Y105" i="2" s="1"/>
  <c r="AT104" i="2"/>
  <c r="AR104" i="2"/>
  <c r="AQ104" i="2"/>
  <c r="R104" i="2"/>
  <c r="N104" i="2"/>
  <c r="J104" i="2"/>
  <c r="AV104" i="2" s="1"/>
  <c r="C104" i="2"/>
  <c r="AT103" i="2"/>
  <c r="AR103" i="2"/>
  <c r="AQ103" i="2"/>
  <c r="R103" i="2"/>
  <c r="N103" i="2"/>
  <c r="AW103" i="2" s="1"/>
  <c r="J103" i="2"/>
  <c r="E103" i="2"/>
  <c r="AT102" i="2"/>
  <c r="AR102" i="2"/>
  <c r="AQ102" i="2"/>
  <c r="R102" i="2"/>
  <c r="N102" i="2"/>
  <c r="J102" i="2"/>
  <c r="E102" i="2"/>
  <c r="AT101" i="2"/>
  <c r="AR101" i="2"/>
  <c r="AQ101" i="2"/>
  <c r="R101" i="2"/>
  <c r="N101" i="2"/>
  <c r="J101" i="2"/>
  <c r="E101" i="2"/>
  <c r="AT100" i="2"/>
  <c r="AR100" i="2"/>
  <c r="AQ100" i="2"/>
  <c r="R100" i="2"/>
  <c r="N100" i="2"/>
  <c r="J100" i="2"/>
  <c r="AV100" i="2" s="1"/>
  <c r="AT99" i="2"/>
  <c r="AR99" i="2"/>
  <c r="AQ99" i="2"/>
  <c r="R99" i="2"/>
  <c r="N99" i="2"/>
  <c r="J99" i="2"/>
  <c r="AV99" i="2" s="1"/>
  <c r="E99" i="2"/>
  <c r="AT98" i="2"/>
  <c r="AR98" i="2"/>
  <c r="AQ98" i="2"/>
  <c r="R98" i="2"/>
  <c r="N98" i="2"/>
  <c r="J98" i="2"/>
  <c r="E98" i="2"/>
  <c r="AT97" i="2"/>
  <c r="AR97" i="2"/>
  <c r="AQ97" i="2"/>
  <c r="R97" i="2"/>
  <c r="N97" i="2"/>
  <c r="J97" i="2"/>
  <c r="C97" i="2"/>
  <c r="AT96" i="2"/>
  <c r="AR96" i="2"/>
  <c r="AQ96" i="2"/>
  <c r="R96" i="2"/>
  <c r="N96" i="2"/>
  <c r="J96" i="2"/>
  <c r="C96" i="2"/>
  <c r="AT95" i="2"/>
  <c r="AR95" i="2"/>
  <c r="AQ95" i="2"/>
  <c r="R95" i="2"/>
  <c r="N95" i="2"/>
  <c r="J95" i="2"/>
  <c r="AV95" i="2" s="1"/>
  <c r="AT94" i="2"/>
  <c r="AR94" i="2"/>
  <c r="AQ94" i="2"/>
  <c r="R94" i="2"/>
  <c r="N94" i="2"/>
  <c r="J94" i="2"/>
  <c r="AV94" i="2" s="1"/>
  <c r="C94" i="2"/>
  <c r="AT93" i="2"/>
  <c r="AR93" i="2"/>
  <c r="AQ93" i="2"/>
  <c r="R93" i="2"/>
  <c r="N93" i="2"/>
  <c r="J93" i="2"/>
  <c r="C93" i="2"/>
  <c r="AT92" i="2"/>
  <c r="AR92" i="2"/>
  <c r="AQ92" i="2"/>
  <c r="R92" i="2"/>
  <c r="N92" i="2"/>
  <c r="J92" i="2"/>
  <c r="E92" i="2"/>
  <c r="AU92" i="2" s="1"/>
  <c r="AT91" i="2"/>
  <c r="AR91" i="2"/>
  <c r="AQ91" i="2"/>
  <c r="R91" i="2"/>
  <c r="N91" i="2"/>
  <c r="J91" i="2"/>
  <c r="C91" i="2"/>
  <c r="AT90" i="2"/>
  <c r="AR90" i="2"/>
  <c r="AQ90" i="2"/>
  <c r="R90" i="2"/>
  <c r="N90" i="2"/>
  <c r="J90" i="2"/>
  <c r="AV90" i="2" s="1"/>
  <c r="E90" i="2"/>
  <c r="T89" i="2"/>
  <c r="AP89" i="2" s="1"/>
  <c r="S89" i="2"/>
  <c r="AO89" i="2" s="1"/>
  <c r="Q89" i="2"/>
  <c r="P89" i="2"/>
  <c r="O89" i="2"/>
  <c r="AK89" i="2" s="1"/>
  <c r="M89" i="2"/>
  <c r="AI89" i="2" s="1"/>
  <c r="L89" i="2"/>
  <c r="K89" i="2"/>
  <c r="I89" i="2"/>
  <c r="H89" i="2"/>
  <c r="G89" i="2"/>
  <c r="AC89" i="2" s="1"/>
  <c r="F89" i="2"/>
  <c r="AB89" i="2" s="1"/>
  <c r="D89" i="2"/>
  <c r="Z89" i="2" s="1"/>
  <c r="AT86" i="2"/>
  <c r="AR86" i="2"/>
  <c r="AQ86" i="2"/>
  <c r="R86" i="2"/>
  <c r="N86" i="2"/>
  <c r="J86" i="2"/>
  <c r="E86" i="2"/>
  <c r="AT88" i="2"/>
  <c r="AR88" i="2"/>
  <c r="AQ88" i="2"/>
  <c r="R88" i="2"/>
  <c r="N88" i="2"/>
  <c r="J88" i="2"/>
  <c r="AV88" i="2" s="1"/>
  <c r="E88" i="2"/>
  <c r="AT87" i="2"/>
  <c r="AR87" i="2"/>
  <c r="AQ87" i="2"/>
  <c r="R87" i="2"/>
  <c r="N87" i="2"/>
  <c r="AW87" i="2" s="1"/>
  <c r="J87" i="2"/>
  <c r="E87" i="2"/>
  <c r="AT85" i="2"/>
  <c r="AR85" i="2"/>
  <c r="AQ85" i="2"/>
  <c r="R85" i="2"/>
  <c r="N85" i="2"/>
  <c r="AW85" i="2" s="1"/>
  <c r="J85" i="2"/>
  <c r="E85" i="2"/>
  <c r="AU85" i="2" s="1"/>
  <c r="R84" i="2"/>
  <c r="N84" i="2"/>
  <c r="J84" i="2"/>
  <c r="AV84" i="2" s="1"/>
  <c r="T83" i="2"/>
  <c r="AP83" i="2" s="1"/>
  <c r="S83" i="2"/>
  <c r="AO83" i="2" s="1"/>
  <c r="Q83" i="2"/>
  <c r="P83" i="2"/>
  <c r="O83" i="2"/>
  <c r="AK83" i="2" s="1"/>
  <c r="M83" i="2"/>
  <c r="AI83" i="2" s="1"/>
  <c r="L83" i="2"/>
  <c r="AH83" i="2" s="1"/>
  <c r="K83" i="2"/>
  <c r="AG83" i="2" s="1"/>
  <c r="I83" i="2"/>
  <c r="AE83" i="2" s="1"/>
  <c r="H83" i="2"/>
  <c r="AD83" i="2" s="1"/>
  <c r="G83" i="2"/>
  <c r="AC83" i="2" s="1"/>
  <c r="F83" i="2"/>
  <c r="AB83" i="2" s="1"/>
  <c r="D83" i="2"/>
  <c r="Z83" i="2" s="1"/>
  <c r="C83" i="2"/>
  <c r="Y83" i="2" s="1"/>
  <c r="AT82" i="2"/>
  <c r="AR82" i="2"/>
  <c r="AQ82" i="2"/>
  <c r="R82" i="2"/>
  <c r="N82" i="2"/>
  <c r="J82" i="2"/>
  <c r="AV82" i="2" s="1"/>
  <c r="AT81" i="2"/>
  <c r="AR81" i="2"/>
  <c r="AQ81" i="2"/>
  <c r="R81" i="2"/>
  <c r="N81" i="2"/>
  <c r="J81" i="2"/>
  <c r="AV81" i="2" s="1"/>
  <c r="E81" i="2"/>
  <c r="AU81" i="2" s="1"/>
  <c r="AT80" i="2"/>
  <c r="AR80" i="2"/>
  <c r="AQ80" i="2"/>
  <c r="R80" i="2"/>
  <c r="N80" i="2"/>
  <c r="J80" i="2"/>
  <c r="AV80" i="2" s="1"/>
  <c r="E80" i="2"/>
  <c r="AT79" i="2"/>
  <c r="AR79" i="2"/>
  <c r="AQ79" i="2"/>
  <c r="R79" i="2"/>
  <c r="N79" i="2"/>
  <c r="J79" i="2"/>
  <c r="E79" i="2"/>
  <c r="AT78" i="2"/>
  <c r="AR78" i="2"/>
  <c r="AQ78" i="2"/>
  <c r="R78" i="2"/>
  <c r="N78" i="2"/>
  <c r="AW78" i="2" s="1"/>
  <c r="J78" i="2"/>
  <c r="AV78" i="2" s="1"/>
  <c r="E78" i="2"/>
  <c r="T77" i="2"/>
  <c r="AP77" i="2" s="1"/>
  <c r="S77" i="2"/>
  <c r="AO77" i="2" s="1"/>
  <c r="Q77" i="2"/>
  <c r="AM77" i="2" s="1"/>
  <c r="P77" i="2"/>
  <c r="O77" i="2"/>
  <c r="AK77" i="2" s="1"/>
  <c r="M77" i="2"/>
  <c r="AI77" i="2" s="1"/>
  <c r="L77" i="2"/>
  <c r="AH77" i="2" s="1"/>
  <c r="K77" i="2"/>
  <c r="AG77" i="2" s="1"/>
  <c r="I77" i="2"/>
  <c r="AE77" i="2" s="1"/>
  <c r="H77" i="2"/>
  <c r="AD77" i="2" s="1"/>
  <c r="G77" i="2"/>
  <c r="AC77" i="2" s="1"/>
  <c r="F77" i="2"/>
  <c r="AB77" i="2" s="1"/>
  <c r="D77" i="2"/>
  <c r="Z77" i="2" s="1"/>
  <c r="C77" i="2"/>
  <c r="Y77" i="2" s="1"/>
  <c r="AT76" i="2"/>
  <c r="AR76" i="2"/>
  <c r="AQ76" i="2"/>
  <c r="R76" i="2"/>
  <c r="N76" i="2"/>
  <c r="J76" i="2"/>
  <c r="AV76" i="2" s="1"/>
  <c r="E76" i="2"/>
  <c r="AT75" i="2"/>
  <c r="AR75" i="2"/>
  <c r="AQ75" i="2"/>
  <c r="R75" i="2"/>
  <c r="N75" i="2"/>
  <c r="J75" i="2"/>
  <c r="AV75" i="2" s="1"/>
  <c r="E75" i="2"/>
  <c r="AT74" i="2"/>
  <c r="AR74" i="2"/>
  <c r="AQ74" i="2"/>
  <c r="R74" i="2"/>
  <c r="N74" i="2"/>
  <c r="J74" i="2"/>
  <c r="C74" i="2"/>
  <c r="AT73" i="2"/>
  <c r="AR73" i="2"/>
  <c r="AQ73" i="2"/>
  <c r="R73" i="2"/>
  <c r="N73" i="2"/>
  <c r="J73" i="2"/>
  <c r="C73" i="2"/>
  <c r="AT72" i="2"/>
  <c r="AR72" i="2"/>
  <c r="AQ72" i="2"/>
  <c r="R72" i="2"/>
  <c r="N72" i="2"/>
  <c r="J72" i="2"/>
  <c r="AV72" i="2" s="1"/>
  <c r="E72" i="2"/>
  <c r="AT71" i="2"/>
  <c r="AR71" i="2"/>
  <c r="AQ71" i="2"/>
  <c r="R71" i="2"/>
  <c r="N71" i="2"/>
  <c r="J71" i="2"/>
  <c r="AV71" i="2" s="1"/>
  <c r="C71" i="2"/>
  <c r="AT70" i="2"/>
  <c r="AR70" i="2"/>
  <c r="AQ70" i="2"/>
  <c r="R70" i="2"/>
  <c r="N70" i="2"/>
  <c r="J70" i="2"/>
  <c r="AV70" i="2" s="1"/>
  <c r="E70" i="2"/>
  <c r="AT69" i="2"/>
  <c r="AR69" i="2"/>
  <c r="AQ69" i="2"/>
  <c r="R69" i="2"/>
  <c r="N69" i="2"/>
  <c r="J69" i="2"/>
  <c r="AV69" i="2" s="1"/>
  <c r="E69" i="2"/>
  <c r="AT68" i="2"/>
  <c r="AR68" i="2"/>
  <c r="AQ68" i="2"/>
  <c r="R68" i="2"/>
  <c r="N68" i="2"/>
  <c r="J68" i="2"/>
  <c r="AV68" i="2" s="1"/>
  <c r="C68" i="2"/>
  <c r="T67" i="2"/>
  <c r="AP67" i="2" s="1"/>
  <c r="S67" i="2"/>
  <c r="AO67" i="2" s="1"/>
  <c r="Q67" i="2"/>
  <c r="P67" i="2"/>
  <c r="O67" i="2"/>
  <c r="M67" i="2"/>
  <c r="AI67" i="2" s="1"/>
  <c r="L67" i="2"/>
  <c r="K67" i="2"/>
  <c r="AG67" i="2" s="1"/>
  <c r="I67" i="2"/>
  <c r="H67" i="2"/>
  <c r="G67" i="2"/>
  <c r="AC67" i="2" s="1"/>
  <c r="F67" i="2"/>
  <c r="AB67" i="2" s="1"/>
  <c r="D67" i="2"/>
  <c r="Z67" i="2" s="1"/>
  <c r="AT66" i="2"/>
  <c r="AS66" i="2"/>
  <c r="AR66" i="2"/>
  <c r="AQ66" i="2"/>
  <c r="C66" i="2"/>
  <c r="C55" i="2"/>
  <c r="AU55" i="2" s="1"/>
  <c r="AT65" i="2"/>
  <c r="AS65" i="2"/>
  <c r="AR65" i="2"/>
  <c r="AQ65" i="2"/>
  <c r="C65" i="2"/>
  <c r="AT64" i="2"/>
  <c r="AS64" i="2"/>
  <c r="AR64" i="2"/>
  <c r="AQ64" i="2"/>
  <c r="C64" i="2"/>
  <c r="AT63" i="2"/>
  <c r="AS63" i="2"/>
  <c r="AR63" i="2"/>
  <c r="AQ63" i="2"/>
  <c r="C63" i="2"/>
  <c r="AT62" i="2"/>
  <c r="AS62" i="2"/>
  <c r="AR62" i="2"/>
  <c r="AQ62" i="2"/>
  <c r="C62" i="2"/>
  <c r="AT61" i="2"/>
  <c r="AS61" i="2"/>
  <c r="AR61" i="2"/>
  <c r="AQ61" i="2"/>
  <c r="C61" i="2"/>
  <c r="AT60" i="2"/>
  <c r="AS60" i="2"/>
  <c r="AR60" i="2"/>
  <c r="AQ60" i="2"/>
  <c r="C60" i="2"/>
  <c r="AT59" i="2"/>
  <c r="AS59" i="2"/>
  <c r="AR59" i="2"/>
  <c r="AQ59" i="2"/>
  <c r="C59" i="2"/>
  <c r="AT58" i="2"/>
  <c r="AS58" i="2"/>
  <c r="AR58" i="2"/>
  <c r="AQ58" i="2"/>
  <c r="C58" i="2"/>
  <c r="AT57" i="2"/>
  <c r="AS57" i="2"/>
  <c r="AR57" i="2"/>
  <c r="AQ57" i="2"/>
  <c r="C57" i="2"/>
  <c r="AT56" i="2"/>
  <c r="AS56" i="2"/>
  <c r="AR56" i="2"/>
  <c r="AQ56" i="2"/>
  <c r="C56" i="2"/>
  <c r="AT54" i="2"/>
  <c r="AS54" i="2"/>
  <c r="AR54" i="2"/>
  <c r="AQ54" i="2"/>
  <c r="C54" i="2"/>
  <c r="AT53" i="2"/>
  <c r="AS53" i="2"/>
  <c r="AR53" i="2"/>
  <c r="AQ53" i="2"/>
  <c r="C53" i="2"/>
  <c r="AT52" i="2"/>
  <c r="AS52" i="2"/>
  <c r="AR52" i="2"/>
  <c r="AQ52" i="2"/>
  <c r="C52" i="2"/>
  <c r="AT51" i="2"/>
  <c r="AS51" i="2"/>
  <c r="AR51" i="2"/>
  <c r="AQ51" i="2"/>
  <c r="E51" i="2"/>
  <c r="AA51" i="2" s="1"/>
  <c r="D51" i="2"/>
  <c r="Z51" i="2" s="1"/>
  <c r="AT50" i="2"/>
  <c r="AR50" i="2"/>
  <c r="AQ50" i="2"/>
  <c r="R50" i="2"/>
  <c r="N50" i="2"/>
  <c r="J50" i="2"/>
  <c r="AV50" i="2" s="1"/>
  <c r="E50" i="2"/>
  <c r="AT49" i="2"/>
  <c r="AR49" i="2"/>
  <c r="AQ49" i="2"/>
  <c r="R49" i="2"/>
  <c r="N49" i="2"/>
  <c r="J49" i="2"/>
  <c r="E49" i="2"/>
  <c r="AT48" i="2"/>
  <c r="AR48" i="2"/>
  <c r="AQ48" i="2"/>
  <c r="R48" i="2"/>
  <c r="N48" i="2"/>
  <c r="AW48" i="2" s="1"/>
  <c r="J48" i="2"/>
  <c r="E48" i="2"/>
  <c r="AT47" i="2"/>
  <c r="AR47" i="2"/>
  <c r="AQ47" i="2"/>
  <c r="R47" i="2"/>
  <c r="N47" i="2"/>
  <c r="J47" i="2"/>
  <c r="AV47" i="2" s="1"/>
  <c r="C47" i="2"/>
  <c r="AU47" i="2" s="1"/>
  <c r="AT46" i="2"/>
  <c r="AR46" i="2"/>
  <c r="AQ46" i="2"/>
  <c r="R46" i="2"/>
  <c r="N46" i="2"/>
  <c r="AW46" i="2" s="1"/>
  <c r="J46" i="2"/>
  <c r="E46" i="2"/>
  <c r="AT43" i="2"/>
  <c r="AR43" i="2"/>
  <c r="AQ43" i="2"/>
  <c r="R43" i="2"/>
  <c r="N43" i="2"/>
  <c r="J43" i="2"/>
  <c r="AV43" i="2" s="1"/>
  <c r="E43" i="2"/>
  <c r="AT44" i="2"/>
  <c r="AR44" i="2"/>
  <c r="AQ44" i="2"/>
  <c r="R44" i="2"/>
  <c r="N44" i="2"/>
  <c r="J44" i="2"/>
  <c r="AV44" i="2" s="1"/>
  <c r="E44" i="2"/>
  <c r="AT45" i="2"/>
  <c r="AR45" i="2"/>
  <c r="AQ45" i="2"/>
  <c r="R45" i="2"/>
  <c r="N45" i="2"/>
  <c r="J45" i="2"/>
  <c r="E45" i="2"/>
  <c r="T42" i="2"/>
  <c r="AP42" i="2" s="1"/>
  <c r="S42" i="2"/>
  <c r="AO42" i="2" s="1"/>
  <c r="Q42" i="2"/>
  <c r="O42" i="2"/>
  <c r="AK42" i="2" s="1"/>
  <c r="K42" i="2"/>
  <c r="AT42" i="2" s="1"/>
  <c r="G42" i="2"/>
  <c r="AC42" i="2" s="1"/>
  <c r="F42" i="2"/>
  <c r="AB42" i="2" s="1"/>
  <c r="R37" i="2"/>
  <c r="N37" i="2"/>
  <c r="AW37" i="2" s="1"/>
  <c r="J37" i="2"/>
  <c r="AV37" i="2" s="1"/>
  <c r="C37" i="2"/>
  <c r="AU37" i="2" s="1"/>
  <c r="AT41" i="2"/>
  <c r="AR41" i="2"/>
  <c r="AQ41" i="2"/>
  <c r="R41" i="2"/>
  <c r="N41" i="2"/>
  <c r="AW41" i="2" s="1"/>
  <c r="J41" i="2"/>
  <c r="C41" i="2"/>
  <c r="AT40" i="2"/>
  <c r="AR40" i="2"/>
  <c r="AQ40" i="2"/>
  <c r="R40" i="2"/>
  <c r="N40" i="2"/>
  <c r="J40" i="2"/>
  <c r="AV40" i="2" s="1"/>
  <c r="E40" i="2"/>
  <c r="AT39" i="2"/>
  <c r="AR39" i="2"/>
  <c r="AQ39" i="2"/>
  <c r="R39" i="2"/>
  <c r="N39" i="2"/>
  <c r="J39" i="2"/>
  <c r="AV39" i="2" s="1"/>
  <c r="C39" i="2"/>
  <c r="AT38" i="2"/>
  <c r="AR38" i="2"/>
  <c r="AQ38" i="2"/>
  <c r="R38" i="2"/>
  <c r="N38" i="2"/>
  <c r="J38" i="2"/>
  <c r="AV38" i="2" s="1"/>
  <c r="C38" i="2"/>
  <c r="AT36" i="2"/>
  <c r="AR36" i="2"/>
  <c r="AQ36" i="2"/>
  <c r="R36" i="2"/>
  <c r="N36" i="2"/>
  <c r="J36" i="2"/>
  <c r="AV36" i="2" s="1"/>
  <c r="C36" i="2"/>
  <c r="AU36" i="2" s="1"/>
  <c r="T35" i="2"/>
  <c r="S35" i="2"/>
  <c r="AO35" i="2" s="1"/>
  <c r="Q35" i="2"/>
  <c r="P35" i="2"/>
  <c r="O35" i="2"/>
  <c r="AK35" i="2" s="1"/>
  <c r="M35" i="2"/>
  <c r="AI35" i="2" s="1"/>
  <c r="L35" i="2"/>
  <c r="AH35" i="2" s="1"/>
  <c r="K35" i="2"/>
  <c r="AG35" i="2" s="1"/>
  <c r="I35" i="2"/>
  <c r="AE35" i="2" s="1"/>
  <c r="H35" i="2"/>
  <c r="AD35" i="2" s="1"/>
  <c r="G35" i="2"/>
  <c r="AC35" i="2" s="1"/>
  <c r="F35" i="2"/>
  <c r="AB35" i="2" s="1"/>
  <c r="D35" i="2"/>
  <c r="Z35" i="2" s="1"/>
  <c r="AT34" i="2"/>
  <c r="AR34" i="2"/>
  <c r="AQ34" i="2"/>
  <c r="R34" i="2"/>
  <c r="N34" i="2"/>
  <c r="J34" i="2"/>
  <c r="AV34" i="2" s="1"/>
  <c r="E34" i="2"/>
  <c r="AT33" i="2"/>
  <c r="AR33" i="2"/>
  <c r="AQ33" i="2"/>
  <c r="R33" i="2"/>
  <c r="N33" i="2"/>
  <c r="J33" i="2"/>
  <c r="AV33" i="2" s="1"/>
  <c r="E33" i="2"/>
  <c r="AT32" i="2"/>
  <c r="AR32" i="2"/>
  <c r="AQ32" i="2"/>
  <c r="R32" i="2"/>
  <c r="N32" i="2"/>
  <c r="J32" i="2"/>
  <c r="E32" i="2"/>
  <c r="AT31" i="2"/>
  <c r="AR31" i="2"/>
  <c r="AQ31" i="2"/>
  <c r="R31" i="2"/>
  <c r="N31" i="2"/>
  <c r="J31" i="2"/>
  <c r="AV31" i="2" s="1"/>
  <c r="E31" i="2"/>
  <c r="AU31" i="2" s="1"/>
  <c r="AT30" i="2"/>
  <c r="AR30" i="2"/>
  <c r="AQ30" i="2"/>
  <c r="R30" i="2"/>
  <c r="N30" i="2"/>
  <c r="J30" i="2"/>
  <c r="E30" i="2"/>
  <c r="AT29" i="2"/>
  <c r="AR29" i="2"/>
  <c r="AQ29" i="2"/>
  <c r="R29" i="2"/>
  <c r="N29" i="2"/>
  <c r="AW29" i="2" s="1"/>
  <c r="J29" i="2"/>
  <c r="AV29" i="2" s="1"/>
  <c r="E29" i="2"/>
  <c r="T28" i="2"/>
  <c r="S28" i="2"/>
  <c r="AO28" i="2" s="1"/>
  <c r="Q28" i="2"/>
  <c r="P28" i="2"/>
  <c r="O28" i="2"/>
  <c r="AK28" i="2" s="1"/>
  <c r="M28" i="2"/>
  <c r="AI28" i="2" s="1"/>
  <c r="L28" i="2"/>
  <c r="AH28" i="2" s="1"/>
  <c r="K28" i="2"/>
  <c r="AG28" i="2" s="1"/>
  <c r="I28" i="2"/>
  <c r="AE28" i="2" s="1"/>
  <c r="H28" i="2"/>
  <c r="G28" i="2"/>
  <c r="AC28" i="2" s="1"/>
  <c r="F28" i="2"/>
  <c r="AB28" i="2" s="1"/>
  <c r="D28" i="2"/>
  <c r="Z28" i="2" s="1"/>
  <c r="C28" i="2"/>
  <c r="Y28" i="2" s="1"/>
  <c r="AT27" i="2"/>
  <c r="AR27" i="2"/>
  <c r="AQ27" i="2"/>
  <c r="R27" i="2"/>
  <c r="N27" i="2"/>
  <c r="J27" i="2"/>
  <c r="E27" i="2"/>
  <c r="AT26" i="2"/>
  <c r="AR26" i="2"/>
  <c r="AQ26" i="2"/>
  <c r="R26" i="2"/>
  <c r="N26" i="2"/>
  <c r="J26" i="2"/>
  <c r="AV26" i="2" s="1"/>
  <c r="E26" i="2"/>
  <c r="AT25" i="2"/>
  <c r="AR25" i="2"/>
  <c r="AQ25" i="2"/>
  <c r="R25" i="2"/>
  <c r="N25" i="2"/>
  <c r="J25" i="2"/>
  <c r="E25" i="2"/>
  <c r="AT24" i="2"/>
  <c r="AR24" i="2"/>
  <c r="AQ24" i="2"/>
  <c r="R24" i="2"/>
  <c r="N24" i="2"/>
  <c r="J24" i="2"/>
  <c r="C24" i="2"/>
  <c r="AT23" i="2"/>
  <c r="AR23" i="2"/>
  <c r="AQ23" i="2"/>
  <c r="R23" i="2"/>
  <c r="N23" i="2"/>
  <c r="J23" i="2"/>
  <c r="C23" i="2"/>
  <c r="AT22" i="2"/>
  <c r="AR22" i="2"/>
  <c r="AQ22" i="2"/>
  <c r="R22" i="2"/>
  <c r="N22" i="2"/>
  <c r="J22" i="2"/>
  <c r="AV22" i="2" s="1"/>
  <c r="E22" i="2"/>
  <c r="AT21" i="2"/>
  <c r="AR21" i="2"/>
  <c r="AQ21" i="2"/>
  <c r="R21" i="2"/>
  <c r="N21" i="2"/>
  <c r="J21" i="2"/>
  <c r="AV21" i="2" s="1"/>
  <c r="C21" i="2"/>
  <c r="AT20" i="2"/>
  <c r="AR20" i="2"/>
  <c r="AQ20" i="2"/>
  <c r="R20" i="2"/>
  <c r="N20" i="2"/>
  <c r="J20" i="2"/>
  <c r="AV20" i="2" s="1"/>
  <c r="C20" i="2"/>
  <c r="AT19" i="2"/>
  <c r="AR19" i="2"/>
  <c r="AQ19" i="2"/>
  <c r="R19" i="2"/>
  <c r="N19" i="2"/>
  <c r="J19" i="2"/>
  <c r="AV19" i="2" s="1"/>
  <c r="E19" i="2"/>
  <c r="AT18" i="2"/>
  <c r="AR18" i="2"/>
  <c r="AQ18" i="2"/>
  <c r="R18" i="2"/>
  <c r="N18" i="2"/>
  <c r="J18" i="2"/>
  <c r="E18" i="2"/>
  <c r="AT17" i="2"/>
  <c r="AR17" i="2"/>
  <c r="AQ17" i="2"/>
  <c r="R17" i="2"/>
  <c r="N17" i="2"/>
  <c r="J17" i="2"/>
  <c r="AV17" i="2" s="1"/>
  <c r="C17" i="2"/>
  <c r="AT16" i="2"/>
  <c r="AR16" i="2"/>
  <c r="AQ16" i="2"/>
  <c r="R16" i="2"/>
  <c r="N16" i="2"/>
  <c r="J16" i="2"/>
  <c r="AV16" i="2" s="1"/>
  <c r="C16" i="2"/>
  <c r="AT15" i="2"/>
  <c r="AR15" i="2"/>
  <c r="AQ15" i="2"/>
  <c r="R15" i="2"/>
  <c r="N15" i="2"/>
  <c r="J15" i="2"/>
  <c r="AS15" i="2" s="1"/>
  <c r="C15" i="2"/>
  <c r="AT14" i="2"/>
  <c r="AR14" i="2"/>
  <c r="AQ14" i="2"/>
  <c r="R14" i="2"/>
  <c r="N14" i="2"/>
  <c r="J14" i="2"/>
  <c r="AV14" i="2" s="1"/>
  <c r="E14" i="2"/>
  <c r="AT13" i="2"/>
  <c r="AR13" i="2"/>
  <c r="AQ13" i="2"/>
  <c r="R13" i="2"/>
  <c r="N13" i="2"/>
  <c r="J13" i="2"/>
  <c r="AV13" i="2" s="1"/>
  <c r="C13" i="2"/>
  <c r="AT12" i="2"/>
  <c r="AR12" i="2"/>
  <c r="AQ12" i="2"/>
  <c r="R12" i="2"/>
  <c r="N12" i="2"/>
  <c r="J12" i="2"/>
  <c r="AV12" i="2" s="1"/>
  <c r="C12" i="2"/>
  <c r="AT11" i="2"/>
  <c r="AR11" i="2"/>
  <c r="AQ11" i="2"/>
  <c r="R11" i="2"/>
  <c r="N11" i="2"/>
  <c r="J11" i="2"/>
  <c r="C11" i="2"/>
  <c r="AT10" i="2"/>
  <c r="AR10" i="2"/>
  <c r="AQ10" i="2"/>
  <c r="R10" i="2"/>
  <c r="N10" i="2"/>
  <c r="J10" i="2"/>
  <c r="E10" i="2"/>
  <c r="AT9" i="2"/>
  <c r="AR9" i="2"/>
  <c r="AQ9" i="2"/>
  <c r="R9" i="2"/>
  <c r="N9" i="2"/>
  <c r="J9" i="2"/>
  <c r="AV9" i="2" s="1"/>
  <c r="E9" i="2"/>
  <c r="AT8" i="2"/>
  <c r="AR8" i="2"/>
  <c r="AQ8" i="2"/>
  <c r="R8" i="2"/>
  <c r="N8" i="2"/>
  <c r="AW8" i="2" s="1"/>
  <c r="J8" i="2"/>
  <c r="C8" i="2"/>
  <c r="T7" i="2"/>
  <c r="S7" i="2"/>
  <c r="AO6" i="2" s="1"/>
  <c r="Q7" i="2"/>
  <c r="P7" i="2"/>
  <c r="O7" i="2"/>
  <c r="AK6" i="2" s="1"/>
  <c r="M7" i="2"/>
  <c r="AI7" i="2" s="1"/>
  <c r="L7" i="2"/>
  <c r="AH7" i="2" s="1"/>
  <c r="K7" i="2"/>
  <c r="AG6" i="2" s="1"/>
  <c r="I7" i="2"/>
  <c r="AE7" i="2" s="1"/>
  <c r="H7" i="2"/>
  <c r="AD7" i="2" s="1"/>
  <c r="G7" i="2"/>
  <c r="AC6" i="2" s="1"/>
  <c r="F7" i="2"/>
  <c r="AB6" i="2" s="1"/>
  <c r="D7" i="2"/>
  <c r="G164" i="1"/>
  <c r="G57" i="1"/>
  <c r="G52" i="1"/>
  <c r="G51" i="1"/>
  <c r="G112" i="1"/>
  <c r="G111" i="1"/>
  <c r="G110" i="1"/>
  <c r="G108" i="1"/>
  <c r="G106" i="1"/>
  <c r="G105" i="1"/>
  <c r="G103" i="1"/>
  <c r="G102" i="1"/>
  <c r="G100" i="1"/>
  <c r="G64" i="1"/>
  <c r="G63" i="1"/>
  <c r="G62" i="1"/>
  <c r="G60" i="1"/>
  <c r="G59" i="1"/>
  <c r="AQ122" i="2" l="1"/>
  <c r="W135" i="2"/>
  <c r="AQ28" i="2"/>
  <c r="AQ157" i="2"/>
  <c r="AM7" i="2"/>
  <c r="V7" i="2"/>
  <c r="AX8" i="2"/>
  <c r="W8" i="2"/>
  <c r="AM28" i="2"/>
  <c r="V28" i="2"/>
  <c r="AX29" i="2"/>
  <c r="W29" i="2"/>
  <c r="AL35" i="2"/>
  <c r="U35" i="2"/>
  <c r="AX38" i="2"/>
  <c r="W38" i="2"/>
  <c r="AX37" i="2"/>
  <c r="W37" i="2"/>
  <c r="AX44" i="2"/>
  <c r="W44" i="2"/>
  <c r="AX78" i="2"/>
  <c r="W78" i="2"/>
  <c r="AM83" i="2"/>
  <c r="V83" i="2"/>
  <c r="AL105" i="2"/>
  <c r="U105" i="2"/>
  <c r="AL111" i="2"/>
  <c r="U111" i="2"/>
  <c r="AL136" i="2"/>
  <c r="U136" i="2"/>
  <c r="AX160" i="2"/>
  <c r="W160" i="2"/>
  <c r="AM166" i="2"/>
  <c r="V166" i="2"/>
  <c r="AL42" i="2"/>
  <c r="U42" i="2"/>
  <c r="AL143" i="2"/>
  <c r="U143" i="2"/>
  <c r="W10" i="2"/>
  <c r="W12" i="2"/>
  <c r="W14" i="2"/>
  <c r="W16" i="2"/>
  <c r="W18" i="2"/>
  <c r="W20" i="2"/>
  <c r="W22" i="2"/>
  <c r="W24" i="2"/>
  <c r="W26" i="2"/>
  <c r="W31" i="2"/>
  <c r="W33" i="2"/>
  <c r="W40" i="2"/>
  <c r="W46" i="2"/>
  <c r="W48" i="2"/>
  <c r="W50" i="2"/>
  <c r="U67" i="2"/>
  <c r="W69" i="2"/>
  <c r="W71" i="2"/>
  <c r="W73" i="2"/>
  <c r="W75" i="2"/>
  <c r="W80" i="2"/>
  <c r="W87" i="2"/>
  <c r="W86" i="2"/>
  <c r="V89" i="2"/>
  <c r="W90" i="2"/>
  <c r="W92" i="2"/>
  <c r="W94" i="2"/>
  <c r="W95" i="2"/>
  <c r="W97" i="2"/>
  <c r="W99" i="2"/>
  <c r="W100" i="2"/>
  <c r="W102" i="2"/>
  <c r="W104" i="2"/>
  <c r="W109" i="2"/>
  <c r="W113" i="2"/>
  <c r="W115" i="2"/>
  <c r="W116" i="2"/>
  <c r="W119" i="2"/>
  <c r="AS121" i="2"/>
  <c r="W121" i="2"/>
  <c r="W124" i="2"/>
  <c r="W125" i="2"/>
  <c r="W126" i="2"/>
  <c r="W127" i="2"/>
  <c r="AR129" i="2"/>
  <c r="AS130" i="2"/>
  <c r="W130" i="2"/>
  <c r="W132" i="2"/>
  <c r="W138" i="2"/>
  <c r="W140" i="2"/>
  <c r="W142" i="2"/>
  <c r="W144" i="2"/>
  <c r="W148" i="2"/>
  <c r="W150" i="2"/>
  <c r="W158" i="2"/>
  <c r="W163" i="2"/>
  <c r="W165" i="2"/>
  <c r="W167" i="2"/>
  <c r="W169" i="2"/>
  <c r="AD28" i="2"/>
  <c r="AD122" i="2"/>
  <c r="AT162" i="2"/>
  <c r="AL7" i="2"/>
  <c r="U7" i="2"/>
  <c r="AL28" i="2"/>
  <c r="U28" i="2"/>
  <c r="AM35" i="2"/>
  <c r="V35" i="2"/>
  <c r="AM42" i="2"/>
  <c r="V42" i="2"/>
  <c r="AL77" i="2"/>
  <c r="U77" i="2"/>
  <c r="AL83" i="2"/>
  <c r="U83" i="2"/>
  <c r="AX85" i="2"/>
  <c r="W85" i="2"/>
  <c r="AM105" i="2"/>
  <c r="V105" i="2"/>
  <c r="AM111" i="2"/>
  <c r="V111" i="2"/>
  <c r="AL122" i="2"/>
  <c r="U122" i="2"/>
  <c r="AX123" i="2"/>
  <c r="W123" i="2"/>
  <c r="AX128" i="2"/>
  <c r="W128" i="2"/>
  <c r="AL129" i="2"/>
  <c r="U129" i="2"/>
  <c r="AL162" i="2"/>
  <c r="U162" i="2"/>
  <c r="AL166" i="2"/>
  <c r="U166" i="2"/>
  <c r="AL170" i="2"/>
  <c r="U170" i="2"/>
  <c r="AM143" i="2"/>
  <c r="V143" i="2"/>
  <c r="W9" i="2"/>
  <c r="W11" i="2"/>
  <c r="W13" i="2"/>
  <c r="W15" i="2"/>
  <c r="W19" i="2"/>
  <c r="W21" i="2"/>
  <c r="W23" i="2"/>
  <c r="W25" i="2"/>
  <c r="W27" i="2"/>
  <c r="W30" i="2"/>
  <c r="W32" i="2"/>
  <c r="W34" i="2"/>
  <c r="W36" i="2"/>
  <c r="W39" i="2"/>
  <c r="W41" i="2"/>
  <c r="W45" i="2"/>
  <c r="W43" i="2"/>
  <c r="W47" i="2"/>
  <c r="W49" i="2"/>
  <c r="V67" i="2"/>
  <c r="W68" i="2"/>
  <c r="W70" i="2"/>
  <c r="W72" i="2"/>
  <c r="W74" i="2"/>
  <c r="W76" i="2"/>
  <c r="W79" i="2"/>
  <c r="W81" i="2"/>
  <c r="W82" i="2"/>
  <c r="W84" i="2"/>
  <c r="W88" i="2"/>
  <c r="U89" i="2"/>
  <c r="W91" i="2"/>
  <c r="W93" i="2"/>
  <c r="W96" i="2"/>
  <c r="W98" i="2"/>
  <c r="W101" i="2"/>
  <c r="W103" i="2"/>
  <c r="W108" i="2"/>
  <c r="W110" i="2"/>
  <c r="W112" i="2"/>
  <c r="W114" i="2"/>
  <c r="W117" i="2"/>
  <c r="W118" i="2"/>
  <c r="W120" i="2"/>
  <c r="W131" i="2"/>
  <c r="W133" i="2"/>
  <c r="W134" i="2"/>
  <c r="W137" i="2"/>
  <c r="W139" i="2"/>
  <c r="W141" i="2"/>
  <c r="W145" i="2"/>
  <c r="W151" i="2"/>
  <c r="W156" i="2"/>
  <c r="W155" i="2"/>
  <c r="W149" i="2"/>
  <c r="W152" i="2"/>
  <c r="W154" i="2"/>
  <c r="U157" i="2"/>
  <c r="W159" i="2"/>
  <c r="W161" i="2"/>
  <c r="W164" i="2"/>
  <c r="W168" i="2"/>
  <c r="W171" i="2"/>
  <c r="AG7" i="2"/>
  <c r="AL157" i="2"/>
  <c r="AR42" i="2"/>
  <c r="AR83" i="2"/>
  <c r="AQ129" i="2"/>
  <c r="AT157" i="2"/>
  <c r="AI6" i="2"/>
  <c r="AQ83" i="2"/>
  <c r="AO7" i="2"/>
  <c r="AG42" i="2"/>
  <c r="AE129" i="2"/>
  <c r="AT28" i="2"/>
  <c r="AT83" i="2"/>
  <c r="AT129" i="2"/>
  <c r="AR136" i="2"/>
  <c r="AR157" i="2"/>
  <c r="AR162" i="2"/>
  <c r="AM6" i="2"/>
  <c r="AR28" i="2"/>
  <c r="AS128" i="2"/>
  <c r="AT136" i="2"/>
  <c r="AC7" i="2"/>
  <c r="AD157" i="2"/>
  <c r="AQ42" i="2"/>
  <c r="AR122" i="2"/>
  <c r="AK7" i="2"/>
  <c r="AS84" i="2"/>
  <c r="AT122" i="2"/>
  <c r="AQ136" i="2"/>
  <c r="AQ162" i="2"/>
  <c r="AE6" i="2"/>
  <c r="Z7" i="2"/>
  <c r="Z6" i="2"/>
  <c r="AP7" i="2"/>
  <c r="AP6" i="2"/>
  <c r="AL6" i="2"/>
  <c r="AH6" i="2"/>
  <c r="AD6" i="2"/>
  <c r="AB7" i="2"/>
  <c r="J143" i="2"/>
  <c r="AF143" i="2" s="1"/>
  <c r="N143" i="2"/>
  <c r="AJ143" i="2" s="1"/>
  <c r="R143" i="2"/>
  <c r="N166" i="2"/>
  <c r="AJ166" i="2" s="1"/>
  <c r="N42" i="2"/>
  <c r="E42" i="2"/>
  <c r="AA42" i="2" s="1"/>
  <c r="J42" i="2"/>
  <c r="AV135" i="2"/>
  <c r="AS135" i="2"/>
  <c r="R42" i="2"/>
  <c r="E143" i="2"/>
  <c r="AA143" i="2" s="1"/>
  <c r="AW135" i="2"/>
  <c r="AX135" i="2"/>
  <c r="C42" i="2"/>
  <c r="Y42" i="2" s="1"/>
  <c r="AW165" i="2"/>
  <c r="AR166" i="2"/>
  <c r="AW140" i="2"/>
  <c r="AX103" i="2"/>
  <c r="AW153" i="2"/>
  <c r="AW130" i="2"/>
  <c r="AX43" i="2"/>
  <c r="AW148" i="2"/>
  <c r="AX133" i="2"/>
  <c r="AW120" i="2"/>
  <c r="AX21" i="2"/>
  <c r="AX132" i="2"/>
  <c r="AW125" i="2"/>
  <c r="AX98" i="2"/>
  <c r="AX164" i="2"/>
  <c r="AX152" i="2"/>
  <c r="AW156" i="2"/>
  <c r="AX139" i="2"/>
  <c r="AW118" i="2"/>
  <c r="AX107" i="2"/>
  <c r="AW102" i="2"/>
  <c r="AX96" i="2"/>
  <c r="AX20" i="2"/>
  <c r="AX156" i="2"/>
  <c r="AX90" i="2"/>
  <c r="AW169" i="2"/>
  <c r="AX158" i="2"/>
  <c r="AW150" i="2"/>
  <c r="AX155" i="2"/>
  <c r="AW142" i="2"/>
  <c r="AW138" i="2"/>
  <c r="AX131" i="2"/>
  <c r="AW126" i="2"/>
  <c r="AW123" i="2"/>
  <c r="AW117" i="2"/>
  <c r="AW106" i="2"/>
  <c r="AX101" i="2"/>
  <c r="AX13" i="2"/>
  <c r="AW167" i="2"/>
  <c r="AW161" i="2"/>
  <c r="AX154" i="2"/>
  <c r="AX149" i="2"/>
  <c r="AW151" i="2"/>
  <c r="AX141" i="2"/>
  <c r="AX137" i="2"/>
  <c r="AW114" i="2"/>
  <c r="AW104" i="2"/>
  <c r="AX94" i="2"/>
  <c r="AX69" i="2"/>
  <c r="AX12" i="2"/>
  <c r="AW79" i="2"/>
  <c r="AW80" i="2"/>
  <c r="AW81" i="2"/>
  <c r="AX82" i="2"/>
  <c r="AX84" i="2"/>
  <c r="AW88" i="2"/>
  <c r="AW86" i="2"/>
  <c r="AH89" i="2"/>
  <c r="AV91" i="2"/>
  <c r="AV92" i="2"/>
  <c r="AV93" i="2"/>
  <c r="AW95" i="2"/>
  <c r="AV96" i="2"/>
  <c r="AV97" i="2"/>
  <c r="AV98" i="2"/>
  <c r="AW100" i="2"/>
  <c r="AV101" i="2"/>
  <c r="AV102" i="2"/>
  <c r="AU103" i="2"/>
  <c r="AU104" i="2"/>
  <c r="AS106" i="2"/>
  <c r="AV106" i="2"/>
  <c r="AV107" i="2"/>
  <c r="AW108" i="2"/>
  <c r="AW109" i="2"/>
  <c r="AW110" i="2"/>
  <c r="AX112" i="2"/>
  <c r="AX113" i="2"/>
  <c r="AX114" i="2"/>
  <c r="AX115" i="2"/>
  <c r="AX117" i="2"/>
  <c r="AX116" i="2"/>
  <c r="AX118" i="2"/>
  <c r="AX119" i="2"/>
  <c r="AX120" i="2"/>
  <c r="AU38" i="2"/>
  <c r="AU39" i="2"/>
  <c r="AU40" i="2"/>
  <c r="AU41" i="2"/>
  <c r="AV45" i="2"/>
  <c r="AV46" i="2"/>
  <c r="AV48" i="2"/>
  <c r="AV49" i="2"/>
  <c r="AU52" i="2"/>
  <c r="AU53" i="2"/>
  <c r="AU54" i="2"/>
  <c r="AU56" i="2"/>
  <c r="AU57" i="2"/>
  <c r="AU58" i="2"/>
  <c r="AU59" i="2"/>
  <c r="AU60" i="2"/>
  <c r="AU61" i="2"/>
  <c r="AU62" i="2"/>
  <c r="AU63" i="2"/>
  <c r="AU64" i="2"/>
  <c r="AU65" i="2"/>
  <c r="AD67" i="2"/>
  <c r="AW68" i="2"/>
  <c r="AW69" i="2"/>
  <c r="AW70" i="2"/>
  <c r="AW71" i="2"/>
  <c r="AW72" i="2"/>
  <c r="AW73" i="2"/>
  <c r="AW74" i="2"/>
  <c r="AW75" i="2"/>
  <c r="AW76" i="2"/>
  <c r="AV8" i="2"/>
  <c r="AV10" i="2"/>
  <c r="AV11" i="2"/>
  <c r="AV15" i="2"/>
  <c r="AV18" i="2"/>
  <c r="AV23" i="2"/>
  <c r="AV24" i="2"/>
  <c r="AV25" i="2"/>
  <c r="AV27" i="2"/>
  <c r="AW30" i="2"/>
  <c r="AW31" i="2"/>
  <c r="AW32" i="2"/>
  <c r="AW121" i="2"/>
  <c r="AW124" i="2"/>
  <c r="AX125" i="2"/>
  <c r="AX126" i="2"/>
  <c r="AX127" i="2"/>
  <c r="AV133" i="2"/>
  <c r="AV137" i="2"/>
  <c r="AV140" i="2"/>
  <c r="AV141" i="2"/>
  <c r="AV142" i="2"/>
  <c r="AW144" i="2"/>
  <c r="AW145" i="2"/>
  <c r="AX146" i="2"/>
  <c r="AX147" i="2"/>
  <c r="AU148" i="2"/>
  <c r="AU149" i="2"/>
  <c r="AU150" i="2"/>
  <c r="AU152" i="2"/>
  <c r="AU153" i="2"/>
  <c r="AU154" i="2"/>
  <c r="AV159" i="2"/>
  <c r="AV160" i="2"/>
  <c r="AV161" i="2"/>
  <c r="J162" i="2"/>
  <c r="AV163" i="2"/>
  <c r="AV164" i="2"/>
  <c r="AV165" i="2"/>
  <c r="AX167" i="2"/>
  <c r="AX168" i="2"/>
  <c r="AX169" i="2"/>
  <c r="AX30" i="2"/>
  <c r="AX31" i="2"/>
  <c r="AW33" i="2"/>
  <c r="AW34" i="2"/>
  <c r="AW43" i="2"/>
  <c r="AW49" i="2"/>
  <c r="AU66" i="2"/>
  <c r="AX70" i="2"/>
  <c r="AX71" i="2"/>
  <c r="AX74" i="2"/>
  <c r="AX75" i="2"/>
  <c r="AX79" i="2"/>
  <c r="AX86" i="2"/>
  <c r="AW90" i="2"/>
  <c r="AW91" i="2"/>
  <c r="AW92" i="2"/>
  <c r="AW93" i="2"/>
  <c r="AW94" i="2"/>
  <c r="AV103" i="2"/>
  <c r="AU112" i="2"/>
  <c r="AU114" i="2"/>
  <c r="AU147" i="2"/>
  <c r="AV152" i="2"/>
  <c r="AV154" i="2"/>
  <c r="AU167" i="2"/>
  <c r="AU168" i="2"/>
  <c r="AU170" i="2"/>
  <c r="AX145" i="2"/>
  <c r="AX121" i="2"/>
  <c r="AX109" i="2"/>
  <c r="AW98" i="2"/>
  <c r="AW96" i="2"/>
  <c r="AX88" i="2"/>
  <c r="AX76" i="2"/>
  <c r="AX68" i="2"/>
  <c r="AX36" i="2"/>
  <c r="AX10" i="2"/>
  <c r="AX11" i="2"/>
  <c r="AX14" i="2"/>
  <c r="AX15" i="2"/>
  <c r="AX18" i="2"/>
  <c r="AX19" i="2"/>
  <c r="AX22" i="2"/>
  <c r="AX23" i="2"/>
  <c r="AX26" i="2"/>
  <c r="AX27" i="2"/>
  <c r="AU29" i="2"/>
  <c r="AU30" i="2"/>
  <c r="AU32" i="2"/>
  <c r="AX34" i="2"/>
  <c r="AW36" i="2"/>
  <c r="AW38" i="2"/>
  <c r="AW39" i="2"/>
  <c r="AW40" i="2"/>
  <c r="AX45" i="2"/>
  <c r="AX46" i="2"/>
  <c r="AX47" i="2"/>
  <c r="AX50" i="2"/>
  <c r="AL67" i="2"/>
  <c r="AU68" i="2"/>
  <c r="AU70" i="2"/>
  <c r="AU71" i="2"/>
  <c r="AU72" i="2"/>
  <c r="AU73" i="2"/>
  <c r="AU74" i="2"/>
  <c r="AU75" i="2"/>
  <c r="AU76" i="2"/>
  <c r="AU79" i="2"/>
  <c r="AU80" i="2"/>
  <c r="AU87" i="2"/>
  <c r="AU88" i="2"/>
  <c r="AU86" i="2"/>
  <c r="AX92" i="2"/>
  <c r="AX93" i="2"/>
  <c r="AU109" i="2"/>
  <c r="AU110" i="2"/>
  <c r="AV113" i="2"/>
  <c r="AV117" i="2"/>
  <c r="AV116" i="2"/>
  <c r="AV119" i="2"/>
  <c r="AV120" i="2"/>
  <c r="AV123" i="2"/>
  <c r="AU124" i="2"/>
  <c r="AV126" i="2"/>
  <c r="AV127" i="2"/>
  <c r="AU145" i="2"/>
  <c r="AV146" i="2"/>
  <c r="AV147" i="2"/>
  <c r="AV167" i="2"/>
  <c r="AX171" i="2"/>
  <c r="AW168" i="2"/>
  <c r="AW158" i="2"/>
  <c r="AW154" i="2"/>
  <c r="AW149" i="2"/>
  <c r="AW155" i="2"/>
  <c r="AW139" i="2"/>
  <c r="AW132" i="2"/>
  <c r="AX134" i="2"/>
  <c r="AW133" i="2"/>
  <c r="AW127" i="2"/>
  <c r="AX124" i="2"/>
  <c r="AW119" i="2"/>
  <c r="AW115" i="2"/>
  <c r="AW107" i="2"/>
  <c r="AW101" i="2"/>
  <c r="AX99" i="2"/>
  <c r="AX97" i="2"/>
  <c r="AX95" i="2"/>
  <c r="AU94" i="2"/>
  <c r="AX87" i="2"/>
  <c r="AX81" i="2"/>
  <c r="AX73" i="2"/>
  <c r="AX49" i="2"/>
  <c r="AX33" i="2"/>
  <c r="AX25" i="2"/>
  <c r="AX17" i="2"/>
  <c r="AX9" i="2"/>
  <c r="AW9" i="2"/>
  <c r="AW10" i="2"/>
  <c r="AW11" i="2"/>
  <c r="AW12" i="2"/>
  <c r="AW13" i="2"/>
  <c r="AW14" i="2"/>
  <c r="AW15" i="2"/>
  <c r="AW16" i="2"/>
  <c r="AW17" i="2"/>
  <c r="AW18" i="2"/>
  <c r="AW19" i="2"/>
  <c r="AW20" i="2"/>
  <c r="AW21" i="2"/>
  <c r="AW22" i="2"/>
  <c r="AW23" i="2"/>
  <c r="AW24" i="2"/>
  <c r="AW25" i="2"/>
  <c r="AW26" i="2"/>
  <c r="AW27" i="2"/>
  <c r="AV41" i="2"/>
  <c r="AW45" i="2"/>
  <c r="AW44" i="2"/>
  <c r="AW47" i="2"/>
  <c r="AW50" i="2"/>
  <c r="AU78" i="2"/>
  <c r="AU113" i="2"/>
  <c r="AU115" i="2"/>
  <c r="AU117" i="2"/>
  <c r="AU116" i="2"/>
  <c r="AU118" i="2"/>
  <c r="AV130" i="2"/>
  <c r="AU146" i="2"/>
  <c r="AV148" i="2"/>
  <c r="AV153" i="2"/>
  <c r="AU8" i="2"/>
  <c r="AU9" i="2"/>
  <c r="AU10" i="2"/>
  <c r="AU11" i="2"/>
  <c r="AU12" i="2"/>
  <c r="AU13" i="2"/>
  <c r="AU14" i="2"/>
  <c r="AU15" i="2"/>
  <c r="AU16" i="2"/>
  <c r="AU17" i="2"/>
  <c r="AU18" i="2"/>
  <c r="AU19" i="2"/>
  <c r="AU20" i="2"/>
  <c r="AU21" i="2"/>
  <c r="AU22" i="2"/>
  <c r="AU23" i="2"/>
  <c r="AU24" i="2"/>
  <c r="AU25" i="2"/>
  <c r="AU26" i="2"/>
  <c r="AU27" i="2"/>
  <c r="AV30" i="2"/>
  <c r="AS32" i="2"/>
  <c r="AV32" i="2"/>
  <c r="AU33" i="2"/>
  <c r="AU34" i="2"/>
  <c r="AX39" i="2"/>
  <c r="AX40" i="2"/>
  <c r="AU45" i="2"/>
  <c r="AU44" i="2"/>
  <c r="AU43" i="2"/>
  <c r="AU46" i="2"/>
  <c r="AU48" i="2"/>
  <c r="AU49" i="2"/>
  <c r="AU50" i="2"/>
  <c r="AV73" i="2"/>
  <c r="AV74" i="2"/>
  <c r="AV79" i="2"/>
  <c r="AW82" i="2"/>
  <c r="AW84" i="2"/>
  <c r="AV85" i="2"/>
  <c r="AV87" i="2"/>
  <c r="AV86" i="2"/>
  <c r="AL89" i="2"/>
  <c r="AU90" i="2"/>
  <c r="AU91" i="2"/>
  <c r="AU93" i="2"/>
  <c r="AU96" i="2"/>
  <c r="AU97" i="2"/>
  <c r="AU98" i="2"/>
  <c r="AU99" i="2"/>
  <c r="AU101" i="2"/>
  <c r="AU102" i="2"/>
  <c r="AU106" i="2"/>
  <c r="AU107" i="2"/>
  <c r="AV108" i="2"/>
  <c r="AV109" i="2"/>
  <c r="AV121" i="2"/>
  <c r="AV124" i="2"/>
  <c r="AU137" i="2"/>
  <c r="AU138" i="2"/>
  <c r="AU140" i="2"/>
  <c r="AU141" i="2"/>
  <c r="AU142" i="2"/>
  <c r="AV144" i="2"/>
  <c r="AU159" i="2"/>
  <c r="AU160" i="2"/>
  <c r="AU161" i="2"/>
  <c r="AU163" i="2"/>
  <c r="AU164" i="2"/>
  <c r="AU165" i="2"/>
  <c r="AW171" i="2"/>
  <c r="AX165" i="2"/>
  <c r="AX163" i="2"/>
  <c r="AX161" i="2"/>
  <c r="AX159" i="2"/>
  <c r="AX153" i="2"/>
  <c r="AX150" i="2"/>
  <c r="AX148" i="2"/>
  <c r="AX151" i="2"/>
  <c r="AX144" i="2"/>
  <c r="AX142" i="2"/>
  <c r="AX140" i="2"/>
  <c r="AX138" i="2"/>
  <c r="AW134" i="2"/>
  <c r="AX130" i="2"/>
  <c r="AX110" i="2"/>
  <c r="AX108" i="2"/>
  <c r="AX104" i="2"/>
  <c r="AX102" i="2"/>
  <c r="AX100" i="2"/>
  <c r="AW99" i="2"/>
  <c r="AW97" i="2"/>
  <c r="AX91" i="2"/>
  <c r="AX80" i="2"/>
  <c r="AX72" i="2"/>
  <c r="AX48" i="2"/>
  <c r="AX41" i="2"/>
  <c r="AX32" i="2"/>
  <c r="AX24" i="2"/>
  <c r="AX16" i="2"/>
  <c r="J166" i="2"/>
  <c r="AF166" i="2" s="1"/>
  <c r="AS16" i="2"/>
  <c r="AS19" i="2"/>
  <c r="AS38" i="2"/>
  <c r="R28" i="2"/>
  <c r="E35" i="2"/>
  <c r="AA35" i="2" s="1"/>
  <c r="AS68" i="2"/>
  <c r="AS82" i="2"/>
  <c r="AQ89" i="2"/>
  <c r="AQ143" i="2"/>
  <c r="AS145" i="2"/>
  <c r="AQ111" i="2"/>
  <c r="O6" i="2"/>
  <c r="AS76" i="2"/>
  <c r="AS81" i="2"/>
  <c r="AS115" i="2"/>
  <c r="AS22" i="2"/>
  <c r="C51" i="2"/>
  <c r="Y51" i="2" s="1"/>
  <c r="AS85" i="2"/>
  <c r="AS107" i="2"/>
  <c r="AS116" i="2"/>
  <c r="AS132" i="2"/>
  <c r="AS70" i="2"/>
  <c r="AS9" i="2"/>
  <c r="AS10" i="2"/>
  <c r="AS14" i="2"/>
  <c r="J28" i="2"/>
  <c r="AS71" i="2"/>
  <c r="AS97" i="2"/>
  <c r="AS169" i="2"/>
  <c r="AR170" i="2"/>
  <c r="N157" i="2"/>
  <c r="R170" i="2"/>
  <c r="AS49" i="2"/>
  <c r="AR67" i="2"/>
  <c r="AT89" i="2"/>
  <c r="AT105" i="2"/>
  <c r="AT111" i="2"/>
  <c r="E122" i="2"/>
  <c r="AA122" i="2" s="1"/>
  <c r="AS168" i="2"/>
  <c r="AS48" i="2"/>
  <c r="AS94" i="2"/>
  <c r="AS146" i="2"/>
  <c r="E162" i="2"/>
  <c r="AQ166" i="2"/>
  <c r="AR7" i="2"/>
  <c r="AS17" i="2"/>
  <c r="AS29" i="2"/>
  <c r="AS33" i="2"/>
  <c r="AQ35" i="2"/>
  <c r="AS43" i="2"/>
  <c r="AS75" i="2"/>
  <c r="AD89" i="2"/>
  <c r="AS99" i="2"/>
  <c r="AS102" i="2"/>
  <c r="AS148" i="2"/>
  <c r="N162" i="2"/>
  <c r="AS112" i="2"/>
  <c r="N67" i="2"/>
  <c r="AJ67" i="2" s="1"/>
  <c r="AS109" i="2"/>
  <c r="AS120" i="2"/>
  <c r="G6" i="2"/>
  <c r="AS104" i="2"/>
  <c r="R7" i="2"/>
  <c r="AS11" i="2"/>
  <c r="AS24" i="2"/>
  <c r="AS27" i="2"/>
  <c r="AS50" i="2"/>
  <c r="AT67" i="2"/>
  <c r="AK67" i="2"/>
  <c r="R83" i="2"/>
  <c r="N83" i="2"/>
  <c r="AS39" i="2"/>
  <c r="N129" i="2"/>
  <c r="AJ129" i="2" s="1"/>
  <c r="AS139" i="2"/>
  <c r="R157" i="2"/>
  <c r="AS163" i="2"/>
  <c r="D6" i="2"/>
  <c r="S6" i="2"/>
  <c r="AS8" i="2"/>
  <c r="AS20" i="2"/>
  <c r="AS25" i="2"/>
  <c r="Q6" i="2"/>
  <c r="AT35" i="2"/>
  <c r="AS41" i="2"/>
  <c r="AS110" i="2"/>
  <c r="AS114" i="2"/>
  <c r="AS125" i="2"/>
  <c r="AS156" i="2"/>
  <c r="AT170" i="2"/>
  <c r="AR35" i="2"/>
  <c r="AS133" i="2"/>
  <c r="E166" i="2"/>
  <c r="AA166" i="2" s="1"/>
  <c r="H6" i="2"/>
  <c r="T6" i="2"/>
  <c r="AS12" i="2"/>
  <c r="AS87" i="2"/>
  <c r="E111" i="2"/>
  <c r="AA111" i="2" s="1"/>
  <c r="AR143" i="2"/>
  <c r="R162" i="2"/>
  <c r="W162" i="2" s="1"/>
  <c r="AT166" i="2"/>
  <c r="J170" i="2"/>
  <c r="AF170" i="2" s="1"/>
  <c r="AQ67" i="2"/>
  <c r="AG89" i="2"/>
  <c r="AS92" i="2"/>
  <c r="AS113" i="2"/>
  <c r="R129" i="2"/>
  <c r="AS159" i="2"/>
  <c r="AS167" i="2"/>
  <c r="N35" i="2"/>
  <c r="AJ35" i="2" s="1"/>
  <c r="AS45" i="2"/>
  <c r="AS46" i="2"/>
  <c r="R122" i="2"/>
  <c r="AS127" i="2"/>
  <c r="AS144" i="2"/>
  <c r="AS149" i="2"/>
  <c r="AS152" i="2"/>
  <c r="E157" i="2"/>
  <c r="AA157" i="2" s="1"/>
  <c r="AS164" i="2"/>
  <c r="N170" i="2"/>
  <c r="AJ170" i="2" s="1"/>
  <c r="AS142" i="2"/>
  <c r="I6" i="2"/>
  <c r="AS141" i="2"/>
  <c r="AS140" i="2"/>
  <c r="AS138" i="2"/>
  <c r="P6" i="2"/>
  <c r="U6" i="2" s="1"/>
  <c r="R136" i="2"/>
  <c r="N136" i="2"/>
  <c r="AT77" i="2"/>
  <c r="E77" i="2"/>
  <c r="R89" i="2"/>
  <c r="E89" i="2"/>
  <c r="AR105" i="2"/>
  <c r="AS44" i="2"/>
  <c r="E7" i="2"/>
  <c r="M6" i="2"/>
  <c r="F6" i="2"/>
  <c r="AS18" i="2"/>
  <c r="AS26" i="2"/>
  <c r="R35" i="2"/>
  <c r="AS74" i="2"/>
  <c r="AQ77" i="2"/>
  <c r="AE89" i="2"/>
  <c r="AR89" i="2"/>
  <c r="J77" i="2"/>
  <c r="AS21" i="2"/>
  <c r="AS31" i="2"/>
  <c r="C69" i="2"/>
  <c r="AU69" i="2" s="1"/>
  <c r="E67" i="2"/>
  <c r="AA67" i="2" s="1"/>
  <c r="AS13" i="2"/>
  <c r="C35" i="2"/>
  <c r="Y35" i="2" s="1"/>
  <c r="AS69" i="2"/>
  <c r="AS72" i="2"/>
  <c r="J89" i="2"/>
  <c r="AV89" i="2" s="1"/>
  <c r="AS47" i="2"/>
  <c r="J7" i="2"/>
  <c r="N7" i="2"/>
  <c r="N28" i="2"/>
  <c r="AS36" i="2"/>
  <c r="J35" i="2"/>
  <c r="E83" i="2"/>
  <c r="AA83" i="2" s="1"/>
  <c r="AS78" i="2"/>
  <c r="AS103" i="2"/>
  <c r="AS88" i="2"/>
  <c r="J83" i="2"/>
  <c r="AS83" i="2" s="1"/>
  <c r="C7" i="2"/>
  <c r="Y7" i="2" s="1"/>
  <c r="K6" i="2"/>
  <c r="AT7" i="2"/>
  <c r="E28" i="2"/>
  <c r="AS40" i="2"/>
  <c r="R67" i="2"/>
  <c r="AS34" i="2"/>
  <c r="AM89" i="2"/>
  <c r="C129" i="2"/>
  <c r="AS134" i="2"/>
  <c r="AT143" i="2"/>
  <c r="AS158" i="2"/>
  <c r="J157" i="2"/>
  <c r="AQ7" i="2"/>
  <c r="AE67" i="2"/>
  <c r="AM67" i="2"/>
  <c r="AS86" i="2"/>
  <c r="AS95" i="2"/>
  <c r="AS98" i="2"/>
  <c r="J105" i="2"/>
  <c r="AF105" i="2" s="1"/>
  <c r="AR111" i="2"/>
  <c r="N111" i="2"/>
  <c r="AJ111" i="2" s="1"/>
  <c r="AS117" i="2"/>
  <c r="AS119" i="2"/>
  <c r="R77" i="2"/>
  <c r="AS23" i="2"/>
  <c r="J67" i="2"/>
  <c r="AV67" i="2" s="1"/>
  <c r="R105" i="2"/>
  <c r="W105" i="2" s="1"/>
  <c r="AS155" i="2"/>
  <c r="L6" i="2"/>
  <c r="AH67" i="2"/>
  <c r="AS73" i="2"/>
  <c r="AS79" i="2"/>
  <c r="N77" i="2"/>
  <c r="AJ77" i="2" s="1"/>
  <c r="AS90" i="2"/>
  <c r="AS93" i="2"/>
  <c r="N105" i="2"/>
  <c r="AJ105" i="2" s="1"/>
  <c r="J111" i="2"/>
  <c r="J129" i="2"/>
  <c r="AS131" i="2"/>
  <c r="E129" i="2"/>
  <c r="AA129" i="2" s="1"/>
  <c r="AS30" i="2"/>
  <c r="N89" i="2"/>
  <c r="AJ89" i="2" s="1"/>
  <c r="C89" i="2"/>
  <c r="E105" i="2"/>
  <c r="AS147" i="2"/>
  <c r="AS150" i="2"/>
  <c r="AR77" i="2"/>
  <c r="AS80" i="2"/>
  <c r="AS100" i="2"/>
  <c r="AQ105" i="2"/>
  <c r="AS108" i="2"/>
  <c r="R111" i="2"/>
  <c r="AS118" i="2"/>
  <c r="AS123" i="2"/>
  <c r="N122" i="2"/>
  <c r="E136" i="2"/>
  <c r="AU136" i="2" s="1"/>
  <c r="AS151" i="2"/>
  <c r="AS91" i="2"/>
  <c r="AS96" i="2"/>
  <c r="AS101" i="2"/>
  <c r="J122" i="2"/>
  <c r="AS154" i="2"/>
  <c r="AS161" i="2"/>
  <c r="AQ170" i="2"/>
  <c r="AS124" i="2"/>
  <c r="AS126" i="2"/>
  <c r="J136" i="2"/>
  <c r="AS136" i="2" s="1"/>
  <c r="AS137" i="2"/>
  <c r="AS153" i="2"/>
  <c r="AS160" i="2"/>
  <c r="AS165" i="2"/>
  <c r="R166" i="2"/>
  <c r="C166" i="2"/>
  <c r="Y166" i="2" s="1"/>
  <c r="AS171" i="2"/>
  <c r="AS129" i="2" l="1"/>
  <c r="AS157" i="2"/>
  <c r="AN111" i="2"/>
  <c r="W111" i="2"/>
  <c r="AN77" i="2"/>
  <c r="W77" i="2"/>
  <c r="AN35" i="2"/>
  <c r="W35" i="2"/>
  <c r="AN143" i="2"/>
  <c r="W143" i="2"/>
  <c r="W157" i="2"/>
  <c r="W7" i="2"/>
  <c r="AN166" i="2"/>
  <c r="W166" i="2"/>
  <c r="AN67" i="2"/>
  <c r="W67" i="2"/>
  <c r="AN89" i="2"/>
  <c r="W89" i="2"/>
  <c r="AN129" i="2"/>
  <c r="W129" i="2"/>
  <c r="AN170" i="2"/>
  <c r="W170" i="2"/>
  <c r="W136" i="2"/>
  <c r="W122" i="2"/>
  <c r="V6" i="2"/>
  <c r="W83" i="2"/>
  <c r="W28" i="2"/>
  <c r="W42" i="2"/>
  <c r="AS122" i="2"/>
  <c r="AS42" i="2"/>
  <c r="AS28" i="2"/>
  <c r="AU122" i="2"/>
  <c r="AV143" i="2"/>
  <c r="Y129" i="2"/>
  <c r="AU129" i="2"/>
  <c r="AS162" i="2"/>
  <c r="AW122" i="2"/>
  <c r="AJ122" i="2"/>
  <c r="AU105" i="2"/>
  <c r="AA105" i="2"/>
  <c r="AA7" i="2"/>
  <c r="AA6" i="2"/>
  <c r="AX136" i="2"/>
  <c r="AN136" i="2"/>
  <c r="AX83" i="2"/>
  <c r="AN83" i="2"/>
  <c r="AX28" i="2"/>
  <c r="AN28" i="2"/>
  <c r="AV42" i="2"/>
  <c r="AF42" i="2"/>
  <c r="AV136" i="2"/>
  <c r="AF136" i="2"/>
  <c r="AV122" i="2"/>
  <c r="AF122" i="2"/>
  <c r="AU28" i="2"/>
  <c r="AA28" i="2"/>
  <c r="AV83" i="2"/>
  <c r="AF83" i="2"/>
  <c r="AW28" i="2"/>
  <c r="AJ28" i="2"/>
  <c r="AU77" i="2"/>
  <c r="AA77" i="2"/>
  <c r="AV162" i="2"/>
  <c r="AF162" i="2"/>
  <c r="AX42" i="2"/>
  <c r="AN42" i="2"/>
  <c r="AV157" i="2"/>
  <c r="AF157" i="2"/>
  <c r="AV28" i="2"/>
  <c r="AF28" i="2"/>
  <c r="AV129" i="2"/>
  <c r="AF129" i="2"/>
  <c r="AV35" i="2"/>
  <c r="AF35" i="2"/>
  <c r="AJ6" i="2"/>
  <c r="AJ7" i="2"/>
  <c r="AV77" i="2"/>
  <c r="AF77" i="2"/>
  <c r="AX122" i="2"/>
  <c r="AN122" i="2"/>
  <c r="AX157" i="2"/>
  <c r="AN157" i="2"/>
  <c r="AU162" i="2"/>
  <c r="AA162" i="2"/>
  <c r="AW42" i="2"/>
  <c r="AJ42" i="2"/>
  <c r="AA136" i="2"/>
  <c r="AV111" i="2"/>
  <c r="AF111" i="2"/>
  <c r="AX105" i="2"/>
  <c r="AN105" i="2"/>
  <c r="AF6" i="2"/>
  <c r="AF7" i="2"/>
  <c r="AW136" i="2"/>
  <c r="AJ136" i="2"/>
  <c r="AX162" i="2"/>
  <c r="AN162" i="2"/>
  <c r="AW83" i="2"/>
  <c r="AJ83" i="2"/>
  <c r="AN6" i="2"/>
  <c r="AN7" i="2"/>
  <c r="AW162" i="2"/>
  <c r="AJ162" i="2"/>
  <c r="AW157" i="2"/>
  <c r="AJ157" i="2"/>
  <c r="AW166" i="2"/>
  <c r="AS166" i="2"/>
  <c r="AU7" i="2"/>
  <c r="AU35" i="2"/>
  <c r="AX35" i="2"/>
  <c r="AU166" i="2"/>
  <c r="AU42" i="2"/>
  <c r="AU83" i="2"/>
  <c r="AW35" i="2"/>
  <c r="AV7" i="2"/>
  <c r="AU111" i="2"/>
  <c r="AX170" i="2"/>
  <c r="AQ6" i="2"/>
  <c r="AA89" i="2"/>
  <c r="AW67" i="2"/>
  <c r="AX7" i="2"/>
  <c r="AW77" i="2"/>
  <c r="AV170" i="2"/>
  <c r="AV166" i="2"/>
  <c r="AX67" i="2"/>
  <c r="AU157" i="2"/>
  <c r="AX129" i="2"/>
  <c r="AW7" i="2"/>
  <c r="AX111" i="2"/>
  <c r="AW143" i="2"/>
  <c r="AU51" i="2"/>
  <c r="AU143" i="2"/>
  <c r="AW170" i="2"/>
  <c r="AW129" i="2"/>
  <c r="AW89" i="2"/>
  <c r="AU89" i="2"/>
  <c r="AX89" i="2"/>
  <c r="AW105" i="2"/>
  <c r="AX143" i="2"/>
  <c r="AX77" i="2"/>
  <c r="AX166" i="2"/>
  <c r="AW111" i="2"/>
  <c r="AV105" i="2"/>
  <c r="AS170" i="2"/>
  <c r="AS35" i="2"/>
  <c r="AS89" i="2"/>
  <c r="AF89" i="2"/>
  <c r="AS111" i="2"/>
  <c r="AS143" i="2"/>
  <c r="AS77" i="2"/>
  <c r="AF67" i="2"/>
  <c r="AS67" i="2"/>
  <c r="AT6" i="2"/>
  <c r="AR6" i="2"/>
  <c r="Y89" i="2"/>
  <c r="AS105" i="2"/>
  <c r="Y6" i="2"/>
  <c r="N6" i="2"/>
  <c r="E6" i="2"/>
  <c r="AS7" i="2"/>
  <c r="J6" i="2"/>
  <c r="AV6" i="2" s="1"/>
  <c r="C67" i="2"/>
  <c r="AU67" i="2" s="1"/>
  <c r="R6" i="2"/>
  <c r="AX6" i="2" l="1"/>
  <c r="W6" i="2"/>
  <c r="AW6" i="2"/>
  <c r="AS6" i="2"/>
  <c r="Y67" i="2"/>
  <c r="C6" i="2"/>
  <c r="AU6" i="2" s="1"/>
</calcChain>
</file>

<file path=xl/sharedStrings.xml><?xml version="1.0" encoding="utf-8"?>
<sst xmlns="http://schemas.openxmlformats.org/spreadsheetml/2006/main" count="1157" uniqueCount="496">
  <si>
    <t>Уровень доступности дошкольного образования для детей в возрасте от 2 месяцев до 7 лет</t>
  </si>
  <si>
    <t>Доля выпускников профессиональных образовательных организаций, трудоустроенных по специальностям и профессиям, востребованным экономикой округа</t>
  </si>
  <si>
    <t>Число участников, вовлеченных в социально активную деятельность через увеличение охвата патриотическими проектами</t>
  </si>
  <si>
    <t>Число участников мероприятий, движений, проектов, направленных на сохранение нравственных ценностей и российской духовности</t>
  </si>
  <si>
    <t>Число участников мероприятий,  направленных на выявление, поддержку и развитие способностей и талантов у детей и молодежи</t>
  </si>
  <si>
    <t>Доля детей и молодежи в возрасте 5-18 лет, охваченных образовательными программами дополнительного образования, в общей численности детей и молодежи в возрасте 5-18 лет</t>
  </si>
  <si>
    <t>Количество муниципальных образований, оценка качества управления бюджетным процессом которых соответствует I степени качества</t>
  </si>
  <si>
    <t>Доля муниципальных образований, в отношении которых осуществляются меры, предусмотренные пунктом 4 статьи 136 Бюджетного кодекса Российской Федерации</t>
  </si>
  <si>
    <t>Количество вовлеченных в программу развития инициативного бюджетирования муниципальных районов и городских округов Чукотского автономного округа</t>
  </si>
  <si>
    <t>Доля реализованных проектов в общем количестве запланированных к реализации проектов, софинансирование которых осуществляется за счет средств окружного бюджета</t>
  </si>
  <si>
    <t>Отношение объема государственного долга Чукотского автономного округа к доходам окружного бюджета без учета объема безвозмездных поступлений</t>
  </si>
  <si>
    <t>Доля расходов на обслуживание государственного долга Чукотского автономного округа в общем объеме расходов окружного бюджета (за исключением объема расходов, которые осуществляются за счет субвенций из федерального бюджета)</t>
  </si>
  <si>
    <t>Отсутствие просроченной задолженности по долговым обязательствам Чукотского автономного округа</t>
  </si>
  <si>
    <t>Доля расходов резервного фонда Правительства Чукотского автономного округа на непредвиденные расходы в общем объеме расходов окружного бюджета</t>
  </si>
  <si>
    <t>Выполнение плановых показателей в части поступления доходов от реализации и использования объектов государственного имущества казны Чукотского автономного округа и земельных участков</t>
  </si>
  <si>
    <t>Отношение количества групп земельных участков (по категориям), по которым проведена кадастровая оценка, к общему количеству запланированных в текущем году групп земельных участков</t>
  </si>
  <si>
    <t>Уровень полноты и качества сведений об объектах недвижимости в Едином государственном реестре недвижимости</t>
  </si>
  <si>
    <t xml:space="preserve">Отношение дефицита окружного бюджета (за вычетом поступлений от продажи акций и иных форм участия в капитале, находящихся в собственности Чукотского автономного округа, и (или) снижения остатков средств на счетах по учёту средств окружного бюджета) к общему годовому объёму доходов окружного бюджета без учёта объёма безвозмездных поступлений </t>
  </si>
  <si>
    <t>Объем просроченной кредиторской задолженности по выплате заработной платы работникам органов государственной власти, государственных учреждений Чукотского автономного округа и предоставляемым мерам социальной поддержки</t>
  </si>
  <si>
    <t xml:space="preserve">Количество корректировок окружного бюджета в течение года </t>
  </si>
  <si>
    <t xml:space="preserve">Объем расходов окружного бюджета, формируемых в рамках государственных программ, в общем объёме расходов окружного бюджета  </t>
  </si>
  <si>
    <t>Объем налоговых и неналоговых доходов консолидированного бюджета Чукотского автономного округа</t>
  </si>
  <si>
    <t>Уровень качества управления региональными финансами Чукотского автономного округа по результатам оценки Министерства финансов Российской Федерации</t>
  </si>
  <si>
    <t>Нарушения требований бюджетного законодательства по результатам оценки Министерства финансов Российской Федерации</t>
  </si>
  <si>
    <t>Объем просроченной задолженности по страховым взносам в государственные внебюджетные фонды, налогам и сборам в бюджеты всех уровней Департамента финансов, экономики и имущественных отношений Чукотского автономного округа</t>
  </si>
  <si>
    <t>Объем просроченной задолженности по выплате заработной платы работникам Департамента финансов, экономики и имущественных отношений Чукотского автономного округа</t>
  </si>
  <si>
    <t>Объем просроченной задолженности по страховым взносам в государственные внебюджетные фонды, налогам и сборам в бюджеты всех уровней Государственного казенного учреждения «Управление государственных закупок Чукотского автономного округа»</t>
  </si>
  <si>
    <t>Объем просроченной задолженности по выплате заработной платы Государственного казенного учреждения «Управление государственных закупок Чукотского автономного округа»</t>
  </si>
  <si>
    <t>Объем просроченной задолженности по страховым взносам в государственные внебюджетные фонды, налогам и сборам в бюджеты всех уровней Государственного бюджетного учреждения «Центр государственной кадастровой оценки и технического архива Чукотского автономного округа»</t>
  </si>
  <si>
    <t>Объем просроченной задолженности по выплате заработной платы работникам Государственного бюджетного учреждения «Центр государственной кадастровой оценки и технического архива Чукотского автономного округа»</t>
  </si>
  <si>
    <t>Отношение площади лесовосстановления и лесоразведения к площади вырубленных и погибших лесных насаждений</t>
  </si>
  <si>
    <t>Количество населенных пунктов, обеспеченных качественными каналами связи с возможностью подключения к сети "Интернет"</t>
  </si>
  <si>
    <t>Количество учреждений, обеспеченных каналами связи с возможностью  подключения по видеоконференцсвязи между органами исполнительной власти и органами местного самоуправления</t>
  </si>
  <si>
    <t>Доля населения, обеспеченного качественной питьевой водой из систем централизованного водоснабжения</t>
  </si>
  <si>
    <t>Численность занятых в сфере малого и среднего предпринимательства, включая индивидуальных предпринимателей и самозанятых</t>
  </si>
  <si>
    <t>Отношение действующего портфеля микрозаймов к капитализации региональной микрофинансовой организации</t>
  </si>
  <si>
    <t>Количество резидентов промышленного парка</t>
  </si>
  <si>
    <t>Число участников мероприятий, направленных на развитие гражданского общества в Чукотском автономном округе</t>
  </si>
  <si>
    <t>Количество граждан, расселенных из многоквартирных домов, признанных таковыми до 1 января 2017 года</t>
  </si>
  <si>
    <t>Количество жилых помещений, приобретенных у застройщиков в многоквартирных домах</t>
  </si>
  <si>
    <t>Площадь выкупленных жилых помещений у лиц, не являющихся застройщиками</t>
  </si>
  <si>
    <t>Площадь благоустроенных жилых помещений посредством ремонта и (или) реконструкции</t>
  </si>
  <si>
    <t xml:space="preserve">Удельный вес общей площади жилых помещений предоставленных гражданам, состоящим на учете в качестве нуждающихся в улучшении жилищных условий, по отношению к общей площади жилищного фонда </t>
  </si>
  <si>
    <t>Доля общей площади благоустроенных жилых помещений в сельских населенных пунктах</t>
  </si>
  <si>
    <t>Доля ликвидированных объектов накопленного вреда окружающей среде, прошедших оценку воздействия на состояние окружающей среды, здоровье и продолжительность жизни граждан, от общего количества таких объектов запланированных к утилизации</t>
  </si>
  <si>
    <t>Доля направленных на обезвреживание отходов, выделенных в результате раздельного накопления и (или) обработки (сортировки) твердых коммунальных отходов, в общей массе образованных твердых коммунальных отходов</t>
  </si>
  <si>
    <t>№ п/п</t>
  </si>
  <si>
    <t>наименование ГП</t>
  </si>
  <si>
    <t>всего</t>
  </si>
  <si>
    <t>федеральный бюджет</t>
  </si>
  <si>
    <t>окружной бюджет</t>
  </si>
  <si>
    <t xml:space="preserve">бюджет территориального государственного внебюджетного фонда </t>
  </si>
  <si>
    <t>внебюджетные источники</t>
  </si>
  <si>
    <t>Всего по государственным программам</t>
  </si>
  <si>
    <t>Государственная программа "Развитие здравоохранения Чукотского автономного округа"</t>
  </si>
  <si>
    <t>1.1.</t>
  </si>
  <si>
    <t xml:space="preserve">Региональный проект "Развитие инфраструктуры здравоохранения" </t>
  </si>
  <si>
    <t>1.2.</t>
  </si>
  <si>
    <t>Региональный проект "Борьба с сахарным диабетом"</t>
  </si>
  <si>
    <t>1.3.</t>
  </si>
  <si>
    <t>Региональный проект "Оптимальная для восстановления здоровья медицинская реабилитация в Чукотском автономном округе"</t>
  </si>
  <si>
    <t>1.4.</t>
  </si>
  <si>
    <t>Региональный проект "Развитие системы оказания первичной медико-санитарной помощи"</t>
  </si>
  <si>
    <t>1.5.</t>
  </si>
  <si>
    <t>Региональный проект "Борьба с сердечно-сосудистыми заболеваниями"</t>
  </si>
  <si>
    <t>1.6.</t>
  </si>
  <si>
    <t>Региональный проект "Борьба с онкологическими заболеваниями"</t>
  </si>
  <si>
    <t>1.7.</t>
  </si>
  <si>
    <t>Региональный проект "Обеспечение медицинских организаций системы здравоохранения квалифицированными кадрами"</t>
  </si>
  <si>
    <t>1.8.</t>
  </si>
  <si>
    <t xml:space="preserve">Региональный проект "Создание единого цифрового контура в здравоохранении Чукотского автономного округа на основе Региональной медицинской информационной системы Чукотского автономного округа (РМИС ЧАО)" </t>
  </si>
  <si>
    <t>1.9.</t>
  </si>
  <si>
    <t>Региональный проект "Модернизация первичного звена здравоохранения Российской Федерации"</t>
  </si>
  <si>
    <t>1.10.</t>
  </si>
  <si>
    <t>Региональный проект "Разработка и реализация программы системной поддержки и повышения качества жизни граждан старшего поколения"</t>
  </si>
  <si>
    <t>1.11.</t>
  </si>
  <si>
    <t>Региональный проект "Формирование системы мотивации граждан к здоровому образу жизни, включая здоровое питание и отказ от вредных привычек (Чукотский автономный округ)"</t>
  </si>
  <si>
    <t>1.12.</t>
  </si>
  <si>
    <t xml:space="preserve">Комплекс процессных мероприятий "Профилактика заболеваний и формирование здорового образа жизни. Развитие первичной медико-санитарной помощи" </t>
  </si>
  <si>
    <t>1.13.</t>
  </si>
  <si>
    <t>Комплекс процессных мероприятий "Совершенствование оказания специализированной, включая высокотехнологичную, медицинской помощи, скорой, в том числе скорой специализированной, медицинской помощи, медицинской эвакуации"</t>
  </si>
  <si>
    <t>1.14.</t>
  </si>
  <si>
    <t>Комплекс процессных мероприятий "Охрана здоровья матери и ребенка"</t>
  </si>
  <si>
    <t>1.15.</t>
  </si>
  <si>
    <t xml:space="preserve">Комплекс процессных мероприятий "Оказание паллиативной помощи, в том числе детям" </t>
  </si>
  <si>
    <t>1.16.</t>
  </si>
  <si>
    <t xml:space="preserve">Комплекс процессных мероприятий "Кадровое обеспечение системы здравоохранения" </t>
  </si>
  <si>
    <t>1.17.</t>
  </si>
  <si>
    <t xml:space="preserve">Комплекс процессных мероприятий "Совершенствование системы лекарственного обеспечения, в том числе в амбулаторных условиях" </t>
  </si>
  <si>
    <t>1.18.</t>
  </si>
  <si>
    <t>Комплекс процессных мероприятий "Обеспечение деятельности государственных органов"</t>
  </si>
  <si>
    <t>1.19.</t>
  </si>
  <si>
    <t xml:space="preserve">Комплекс процессных мероприятий "Обеспечение функционирования государственных учреждений" </t>
  </si>
  <si>
    <t xml:space="preserve">Комплекс процессных мероприятий "Финансовое обеспечение оказания гарантированной медицинской помощи населению Чукотского автономного округа" </t>
  </si>
  <si>
    <t>Государственная программа "Развитие занятости населения Чукотского автономного округа"</t>
  </si>
  <si>
    <t>2.1.</t>
  </si>
  <si>
    <t>Региональный проект "Содействие занятости"</t>
  </si>
  <si>
    <t>2.2.</t>
  </si>
  <si>
    <t>Комплекс процессных мероприятий "Содействие занятости населения и социальная поддержка безработных граждан"</t>
  </si>
  <si>
    <t>2.3.</t>
  </si>
  <si>
    <t>Комплекс процессных мероприятий "Улучшение условий и охраны труда"</t>
  </si>
  <si>
    <t>2.4.</t>
  </si>
  <si>
    <t>Комплекс процессных мероприятий "Сопровождение инвалидов молодого возраста при получении ими профессионального образования и содействие в последующем трудоустройстве"</t>
  </si>
  <si>
    <t>2.5.</t>
  </si>
  <si>
    <t>Комплекс процессных мероприятий "Оказание содействия добровольному переселению в Чукотский автономный округ соотечественников, проживающих за рубежом"</t>
  </si>
  <si>
    <t>2.6.</t>
  </si>
  <si>
    <t>Комплекс процессных мероприятий "Обеспечение деятельности государственных органов и подведомственных учреждений"</t>
  </si>
  <si>
    <t>Государственная программа "Социальная поддержка населения Чукотского автономного округа"</t>
  </si>
  <si>
    <t>3.1.</t>
  </si>
  <si>
    <t>Региональный проект "Финансовая поддержка семей при рождении детей"</t>
  </si>
  <si>
    <t>3.2.</t>
  </si>
  <si>
    <t xml:space="preserve">Комплекс процессных мероприятий "Социальная поддержка отдельных категорий граждан" </t>
  </si>
  <si>
    <t>3.3.</t>
  </si>
  <si>
    <t xml:space="preserve">Комплекс процессных мероприятий "Социальная поддержка семей и детей" </t>
  </si>
  <si>
    <t>3.4.</t>
  </si>
  <si>
    <t>Комплекс процессных мероприятий "Формирование доступной среды жизнедеятельности для инвалидов и других маломобильных групп населения"</t>
  </si>
  <si>
    <t>3.5.</t>
  </si>
  <si>
    <t>3.6.</t>
  </si>
  <si>
    <t>Региональный проект "Разработка и реализация программы системной поддержки и повышения качества жизни граждан старшего поколения (Чукотский автономный округ)" (всего), в том числе:</t>
  </si>
  <si>
    <t>Государственная программа "Стимулирование экономической активности населения Чукотского автономного округа"</t>
  </si>
  <si>
    <t>Региональный проект "Стимулирование развития предпринимательства"</t>
  </si>
  <si>
    <t>Региональный проект "Создание и развитие инфраструктуры поддержки субъектов малого и среднего предпринимательства"</t>
  </si>
  <si>
    <t>Региональный проект "Финансовая поддержка субъектов малого и среднего предпринимательства"</t>
  </si>
  <si>
    <t xml:space="preserve">Региональный проект "Создание благоприятных условий для осуществления деятельности самозанятыми гражданами" </t>
  </si>
  <si>
    <t>4.5.</t>
  </si>
  <si>
    <t xml:space="preserve">Региональный проект "Создание условий для легкого старта и комфортного ведения бизнеса" </t>
  </si>
  <si>
    <t>4.6.</t>
  </si>
  <si>
    <t>Комплекс процессных мероприятий "Стимулирование развития предпринимательства в сельской местности"</t>
  </si>
  <si>
    <t>4.8.</t>
  </si>
  <si>
    <t>Комплекс процессных мероприятий "Финансовая поддержка социально ориентированных некоммерческих организаций"</t>
  </si>
  <si>
    <t>Комплекс процессных мероприятий "Информационная и консультационная поддержка социально ориентированных некоммерческих организаций"</t>
  </si>
  <si>
    <t>Государственная программа "Развитие культуры, спорта и туризма Чукотского автономного округа"</t>
  </si>
  <si>
    <t>5.1.</t>
  </si>
  <si>
    <t>Региональный проект "Развитие социальной инфраструктуры"</t>
  </si>
  <si>
    <t>5.2.</t>
  </si>
  <si>
    <t>Региональный проект "Культурная среда"</t>
  </si>
  <si>
    <t>5.3.</t>
  </si>
  <si>
    <t>Региональный проект "Творческие люди"</t>
  </si>
  <si>
    <t>5.4.</t>
  </si>
  <si>
    <t>Региональный проект "Спорт - норма жизни"</t>
  </si>
  <si>
    <t>5.5.</t>
  </si>
  <si>
    <t>Комплекс процессных мероприятий "Обеспечение государственных гарантий и развитие современной инфраструктуры культуры, спорта и туризма"</t>
  </si>
  <si>
    <t>5.6.</t>
  </si>
  <si>
    <t>Комплекс процессных мероприятий "Укрепление единого культурного пространства и развитие межнациональных отношений"</t>
  </si>
  <si>
    <t>5.7.</t>
  </si>
  <si>
    <t>Комплекс процессных мероприятий "Развитие кадрового потенциала"</t>
  </si>
  <si>
    <t>5.8.</t>
  </si>
  <si>
    <t>Комплекс процессных мероприятий "Поддержка и развитие детского и молодежного творчества"</t>
  </si>
  <si>
    <t>5.9.</t>
  </si>
  <si>
    <t>Комплекс процессных мероприятий "Грантовая поддержка проектов в области культуры"</t>
  </si>
  <si>
    <t>5.10.</t>
  </si>
  <si>
    <t>Комплекс процессных мероприятий "Создание региональной системы сохранения историко-культурного наследия Чукотки"</t>
  </si>
  <si>
    <t>5.11.</t>
  </si>
  <si>
    <t>Комплекс процессных мероприятий "Поддержка, популяризация и развитие физической культуры и спорта"</t>
  </si>
  <si>
    <t>5.12.</t>
  </si>
  <si>
    <t>Комплекс процессных мероприятий "Поддержка туризма"</t>
  </si>
  <si>
    <t>5.13.</t>
  </si>
  <si>
    <t>5.14.</t>
  </si>
  <si>
    <t>Комплекс процессных мероприятий "Обеспечение функционирования государственных учреждений"</t>
  </si>
  <si>
    <t>Государственная программа "Развитие агропромышленного комплекса Чукотского автономного округа"</t>
  </si>
  <si>
    <t>6.1.</t>
  </si>
  <si>
    <t>Региональный проект "Развитие отраслей агропромышленного комплекса"</t>
  </si>
  <si>
    <t>6.2.</t>
  </si>
  <si>
    <t>Региональный проект "Развитие традиционных видов промыслов"</t>
  </si>
  <si>
    <t>6.3.</t>
  </si>
  <si>
    <t>Региональный проект "Развитие пищевой и перерабатывающей промышленности"</t>
  </si>
  <si>
    <t>6.4.</t>
  </si>
  <si>
    <t xml:space="preserve">Региональный проект "Стимулирование повышения доступности товаров и услуг для населения" </t>
  </si>
  <si>
    <t>6.5.</t>
  </si>
  <si>
    <t>Региональный проект "Комплексное развитие сельских территорий"</t>
  </si>
  <si>
    <t>6.6.</t>
  </si>
  <si>
    <t>Региональный проект "Развитие инфраструктуры агропромышленного комплекса"</t>
  </si>
  <si>
    <t>6.7.</t>
  </si>
  <si>
    <t>Региональный проект "Акселерация субъектов малого и среднего предпринимательства"</t>
  </si>
  <si>
    <t>6.8.</t>
  </si>
  <si>
    <t xml:space="preserve">Комплекс процессных мероприятий "Создание условий для повышения конкурентоспособности агропромышленного комплекса" </t>
  </si>
  <si>
    <t>6.9.</t>
  </si>
  <si>
    <t>Комплекс процессных мероприятий "Создание условий развития государственной ветеринарной службы Чукотского автономного округа в целях обеспечения эпизоотического благополучия его территории"</t>
  </si>
  <si>
    <t>Государственная программа "Информационное общество Чукотского автономного округа"</t>
  </si>
  <si>
    <t>7.1.</t>
  </si>
  <si>
    <t>Комплекс процессных мероприятий "Развитие информационного общества и электронного правительства"</t>
  </si>
  <si>
    <t>7.2.</t>
  </si>
  <si>
    <t>Комплекс процессных мероприятий "Организация телерадиовещания"</t>
  </si>
  <si>
    <t>7.3.</t>
  </si>
  <si>
    <t>Комплекс процессных мероприятий "Цифровая Чукотка"</t>
  </si>
  <si>
    <t>7.4.</t>
  </si>
  <si>
    <t>Комплекс процессных мероприятий "Развитие информационной инфраструктуры"</t>
  </si>
  <si>
    <t>7.5.</t>
  </si>
  <si>
    <t>Государственная программа "Развитие жилищно-коммунального хозяйства и водохозяйственного комплекса Чукотского автономного округа</t>
  </si>
  <si>
    <t>8.1.</t>
  </si>
  <si>
    <t>Региональный проект "Модернизация систем коммунальной инфраструктуры Чукотского автономного округа"</t>
  </si>
  <si>
    <t>8.2.</t>
  </si>
  <si>
    <t>Региональный проект "Чистая вода"</t>
  </si>
  <si>
    <t>8.3.</t>
  </si>
  <si>
    <t>Комплекс процессных мероприятий "Оказание поддержки ресурсоснабжающим организациям в целях бесперебойного обеспечения коммунальными услугами потребителей"</t>
  </si>
  <si>
    <t>8.4.</t>
  </si>
  <si>
    <t>Комплекс процессных мероприятий "Обеспечение питьевой водой населения"</t>
  </si>
  <si>
    <t>8.5.</t>
  </si>
  <si>
    <t>Комплекс процессных мероприятий "Оказание поддержки организациям ЖКХ на укрепление и оснащение материально-технической базы"</t>
  </si>
  <si>
    <t xml:space="preserve">Государственная программа "Развитие образования и науки Чукотского автономного округа" </t>
  </si>
  <si>
    <t>9.1.</t>
  </si>
  <si>
    <t>9.2.</t>
  </si>
  <si>
    <t>Региональный проект "Профессионалитет"</t>
  </si>
  <si>
    <t>9.3.</t>
  </si>
  <si>
    <t>Региональный проект "Современная школа"</t>
  </si>
  <si>
    <t>9.4.</t>
  </si>
  <si>
    <t>Региональный проект "Успех каждого ребенка"</t>
  </si>
  <si>
    <t>9.5.</t>
  </si>
  <si>
    <t>Региональный проект "Патриотическое воспитание граждан Российской Федерации"</t>
  </si>
  <si>
    <t>9.6.</t>
  </si>
  <si>
    <t>9.7.</t>
  </si>
  <si>
    <t>Комплекс процессных мероприятий "Обеспечение государственных гарантий и развитие современной инфраструктуры образования"</t>
  </si>
  <si>
    <t>9.8.</t>
  </si>
  <si>
    <t>Комплекс процессных мероприятий "Оказание поддержки отдельным категориям специалистов, детей и молодежи"</t>
  </si>
  <si>
    <t>9.9.</t>
  </si>
  <si>
    <t>Комплекс процессных мероприятий "Организация отдыха и оздоровление детей"</t>
  </si>
  <si>
    <t>9.10.</t>
  </si>
  <si>
    <t>Комплекс процессных мероприятий "Развитие кадрового потенциала</t>
  </si>
  <si>
    <t>9.11.</t>
  </si>
  <si>
    <t>Комплекс процессных мероприятий "Поддержка и развитие детского и молодежного образования и творчества</t>
  </si>
  <si>
    <t>9.12.</t>
  </si>
  <si>
    <t>Комплекс процессных мероприятий "Грантовая поддержка проектов в области образования"</t>
  </si>
  <si>
    <t>9.13.</t>
  </si>
  <si>
    <t>Комплекс процессных мероприятий "Содействие в обеспечении жильём молодых семей"</t>
  </si>
  <si>
    <t>9.14.</t>
  </si>
  <si>
    <t>Комплекс процессных мероприятий "Поддержка, сохранение и развитие родных языков"</t>
  </si>
  <si>
    <t>9.15.</t>
  </si>
  <si>
    <t>Государственная программа "Развитие лесного хозяйства Чукотского автономного округа"</t>
  </si>
  <si>
    <t>10.1.</t>
  </si>
  <si>
    <t>Региональный проект "Сохранение лесов"</t>
  </si>
  <si>
    <t>Региональный проект "Стимулирование спроса на отечественные беспилотные авиационные системы в Чукотском автономном округе"</t>
  </si>
  <si>
    <t>10.2.</t>
  </si>
  <si>
    <t>Комплекс процессных мероприятий "Обеспечение использования, охраны и защиты лесов"</t>
  </si>
  <si>
    <t>10.3.</t>
  </si>
  <si>
    <t>Комплекс процессных мероприятий "Обеспечение реализации государственной программы"</t>
  </si>
  <si>
    <t>10.4.</t>
  </si>
  <si>
    <t>Комплекс процессных мероприятий "Обеспечение кадрового потенциала лесного хозяйства"</t>
  </si>
  <si>
    <t>Государственная программа "Развитие транспортной инфраструктуры Чукотского автономного округа"</t>
  </si>
  <si>
    <t>11.1.</t>
  </si>
  <si>
    <t>Региональный проект "Развитие аэропортовой инфраструктуры"</t>
  </si>
  <si>
    <t>11.2.</t>
  </si>
  <si>
    <t>Региональный проект "Строительство автомобильных дорог общего пользования регионального значения и сооружений на них"</t>
  </si>
  <si>
    <t>11.3.</t>
  </si>
  <si>
    <t>Региональный проект "Региональная и местная дорожная сеть"</t>
  </si>
  <si>
    <t>11.4.</t>
  </si>
  <si>
    <t xml:space="preserve">Комплекс процессных мероприятий "Поддержка авиакомпаний и аэропортов" </t>
  </si>
  <si>
    <t>11.5.</t>
  </si>
  <si>
    <t xml:space="preserve">Комплекс процессных мероприятий "Реконструкция, капитальный ремонт автомобильных дорог общего пользования регионального значения и сооружений на них" </t>
  </si>
  <si>
    <t>11.6.</t>
  </si>
  <si>
    <t>Комплекс процессных мероприятий "Поддержка морских портов"</t>
  </si>
  <si>
    <t>11.7.</t>
  </si>
  <si>
    <t>Комплекс процессных мероприятий "Дорожная деятельность в отношении автомобильных дорог общего пользования регионального значения Чукотского автономного округа в части проектирования, содержания, ремонта и капитального ремонта"</t>
  </si>
  <si>
    <t>11.8.</t>
  </si>
  <si>
    <t xml:space="preserve">Комплекс процессных мероприятий "Капитальный ремонт и благоустройство улично-дорожной сети и дворовых территорий (кварталов) в г. Певеке" </t>
  </si>
  <si>
    <t>11.9.</t>
  </si>
  <si>
    <t>Комплекс процессных мероприятий "Укрепление и оснащение материально-технической базы организаций дорожного хозяйства"</t>
  </si>
  <si>
    <t>11.10.</t>
  </si>
  <si>
    <t xml:space="preserve">Комплекс процессных мероприятий "Функционирование дорожных учреждений" </t>
  </si>
  <si>
    <t>Государственная программа "Управление региональными финансами и имуществом Чукотского автономного округа"</t>
  </si>
  <si>
    <t>12.1.</t>
  </si>
  <si>
    <t>Комплекс процессных мероприятий "Организация межбюджетных отношений и повышение уровня бюджетной обеспеченности местных бюджетов"</t>
  </si>
  <si>
    <t>12.2.</t>
  </si>
  <si>
    <t>Комплекс процессных мероприятий "Обслуживание государственного долга"</t>
  </si>
  <si>
    <t>12.3.</t>
  </si>
  <si>
    <t>Комплекс процессных мероприятий "Управление средствами резервного фонда"</t>
  </si>
  <si>
    <t>12.4.</t>
  </si>
  <si>
    <t>Комплекс процессных мероприятий "Управление объектами государственного имущества казны Чукотского автономного округа</t>
  </si>
  <si>
    <t>12.5.</t>
  </si>
  <si>
    <t>Государственная программа "Развитие жилищного строительства в Чукотском автономном округе"</t>
  </si>
  <si>
    <t>13.1.</t>
  </si>
  <si>
    <t>Региональный проект "Жилье"</t>
  </si>
  <si>
    <t>13.2.</t>
  </si>
  <si>
    <t>Комплекс процессных мероприятий "Обеспечение формирования муниципального жилищного фонда"</t>
  </si>
  <si>
    <t>13.3.</t>
  </si>
  <si>
    <t xml:space="preserve">Комплекс процессных мероприятий "Обеспечение документами территориального планирования и градостроительного зонирования муниципальных образований" </t>
  </si>
  <si>
    <t>13.4.</t>
  </si>
  <si>
    <t>Комплекс процессных мероприятий "Разработка документов ценообразования и сметного нормирования строительной отрасли Чукотского автономного округа</t>
  </si>
  <si>
    <t>13.5.</t>
  </si>
  <si>
    <t xml:space="preserve">Комплекс процессных мероприятий "Обеспечение жителей индивидуальным жильем" </t>
  </si>
  <si>
    <t>13.6.</t>
  </si>
  <si>
    <t>Комплекс процессных мероприятий "Обеспечение жителей доступным и комфортным жильем"</t>
  </si>
  <si>
    <t>Государственная программа "Предупреждение чрезвычайных ситуаций природного и техногенного характера и обеспечение пожарной безопасности в Чукотском автономном округе"</t>
  </si>
  <si>
    <t>14.1.</t>
  </si>
  <si>
    <t>Комплекс процессных мероприятий "Развитие и совершенствование материально-технической базы поисково-спасательных формирований"</t>
  </si>
  <si>
    <t>14.2.</t>
  </si>
  <si>
    <t xml:space="preserve">Комплекс процессных мероприятий "Создание, развитие и внедрение систем обеспечения безопасности жизнедеятельности населения на территории Чукотского автономного округа" </t>
  </si>
  <si>
    <t>14.3.</t>
  </si>
  <si>
    <t>Комплекс процессных мероприятий "Создание резерва материальных ресурсов Чукотского автономного округа в целях гражданской обороны, предупреждения и ликвидации чрезвычайных ситуаций"</t>
  </si>
  <si>
    <t>14.4.</t>
  </si>
  <si>
    <t xml:space="preserve">Комплекс процессных мероприятий "Развитие материально-технической базы подразделений противопожарной службы и добровольной пожарной охраны" </t>
  </si>
  <si>
    <t>14.5.</t>
  </si>
  <si>
    <t xml:space="preserve">Комплекс процессных мероприятий "Развитие инфраструктуры противопожарной службы Чукотского автономного округа" </t>
  </si>
  <si>
    <t>14.6.</t>
  </si>
  <si>
    <t>Государственная программа "Охрана окружающей среды и обеспечение рационального природопользования в Чукотском автономном округе"</t>
  </si>
  <si>
    <t>15.1.</t>
  </si>
  <si>
    <t xml:space="preserve">Региональный проект "Региональный проект "Генеральная уборка" </t>
  </si>
  <si>
    <t>15.2.</t>
  </si>
  <si>
    <t>Региональный проект "Комплексная система обращения с твердыми коммунальными отходами"</t>
  </si>
  <si>
    <t>15.3.</t>
  </si>
  <si>
    <t>15.4.</t>
  </si>
  <si>
    <t>Комплекс процессных мероприятий "Профилактика конфликтных ситуаций "Человек - медведь"</t>
  </si>
  <si>
    <t>15.5.</t>
  </si>
  <si>
    <t xml:space="preserve">Комплекс процессных мероприятий "Укрепление материально-технической базы" </t>
  </si>
  <si>
    <t>15.6.</t>
  </si>
  <si>
    <t xml:space="preserve">Комплекс процессных мероприятий "Обеспечение кадрового потенциала в организациях природоохранной деятельности, экологической безопасности и экоаналитического контроля Чукотского автономного округа" </t>
  </si>
  <si>
    <t>15.7.</t>
  </si>
  <si>
    <t>Комплекс процессных мероприятий "Охрана и использование объектов животного мира (за исключением охотничьих ресурсов и водных биологических ресурсов)"</t>
  </si>
  <si>
    <t>15.8.</t>
  </si>
  <si>
    <t xml:space="preserve">Комплекс процессных мероприятий "Осуществление отдельных полномочий Российской Федерации в области водных отношений" </t>
  </si>
  <si>
    <t>15.9.</t>
  </si>
  <si>
    <t xml:space="preserve">Комплекс процессных мероприятий "Охрана и использование охотничьих ресурсов" </t>
  </si>
  <si>
    <t>15.10.</t>
  </si>
  <si>
    <t xml:space="preserve">Комплекс процессных мероприятий "Развитие государственного управления системой 
особо охраняемых природных территорий регионального значения" </t>
  </si>
  <si>
    <t>15.11.</t>
  </si>
  <si>
    <t>Комплекс процессных мероприятий "Мониторинг водных объектов"</t>
  </si>
  <si>
    <t>15.12.</t>
  </si>
  <si>
    <t xml:space="preserve">Комплекс процессных мероприятий "Возмещение и финансовое обеспечение затрат региональных операторов по обращению с твердыми коммунальными отходами, юридических лиц и индивидуальных предпринимателей, связанных с оказанием услуг по обращению с твердыми коммунальными отходами и (или) осуществлением деятельности по обращению с отходами" </t>
  </si>
  <si>
    <t>15.13.</t>
  </si>
  <si>
    <t>Комплекс процессных мероприятий "Обеспечение функционирования государственных органов"</t>
  </si>
  <si>
    <t>Государственная программа "Развитие энергетики Чукотского автономного округа"</t>
  </si>
  <si>
    <t>16.1.</t>
  </si>
  <si>
    <t>Региональный проект "Государственная поддержка предприятий угольной промышленности"</t>
  </si>
  <si>
    <t>16.2.</t>
  </si>
  <si>
    <t xml:space="preserve">Комплекс процессных мероприятий "Государственная поддержка энергоснабжающих организаций" </t>
  </si>
  <si>
    <t>16.3.</t>
  </si>
  <si>
    <t>Комплекс процессных мероприятий "Государственная поддержка газоснабжающих организаций"</t>
  </si>
  <si>
    <t>16.4.</t>
  </si>
  <si>
    <t xml:space="preserve">Комплекс процессных мероприятий "Обеспечение деятельности государственных органов и подведомственных учреждений" </t>
  </si>
  <si>
    <t>Государственная программа "Обеспечение охраны общественного порядка и повышения безопасности дорожного движения в Чукотском автономном округе"</t>
  </si>
  <si>
    <t>17.1.</t>
  </si>
  <si>
    <t>Региональный проект "Безопасность дорожного движения"</t>
  </si>
  <si>
    <t>17.2.</t>
  </si>
  <si>
    <t>Комплекс процессных мероприятий "Совершенствование профилактики правонарушений в общественных местах, на улицах и на административных участках"</t>
  </si>
  <si>
    <t>17.3.</t>
  </si>
  <si>
    <t>Комплекс процессных мероприятий "Повышение безопасности дорожного движения"</t>
  </si>
  <si>
    <t>Государственная программа "Формирование комфортной городской среды в Чукотском автономном округе"</t>
  </si>
  <si>
    <t>18.1.</t>
  </si>
  <si>
    <t>Региональный проект "Формирование комфортной городской среды"</t>
  </si>
  <si>
    <t>18.2.</t>
  </si>
  <si>
    <t>Комплекс процессных мероприятий "Благоустройство и ремонт дворовых территорий в населенных пунктах Чукотского автономного округа"</t>
  </si>
  <si>
    <t>18.3.</t>
  </si>
  <si>
    <t>Комплекс процессных мероприятий "Создание комфортных условий проживания для всех категорий граждан"</t>
  </si>
  <si>
    <t>Государственная программа "Обеспечение устойчивого сокращения непригодного для проживания жилищного фонда в Чукотском автономном округе"</t>
  </si>
  <si>
    <t>19.1.</t>
  </si>
  <si>
    <t>Региональный проект "Обеспечение устойчивого сокращения непригодного для проживания жилищного фонда"</t>
  </si>
  <si>
    <t>5.15.</t>
  </si>
  <si>
    <t xml:space="preserve">Размещение на официальном сайте Чукотского автономного округа в сети "Интернет" закона Чукотского автономного округа об окружном бюджете, законов о внесении изменений, отчёта об исполнении окружного бюджета </t>
  </si>
  <si>
    <t>Доля граждан, ведущих здоровый образ жизни</t>
  </si>
  <si>
    <t>Снижение заболеваемости туберкулезом, на 100 тыс. населения</t>
  </si>
  <si>
    <t>Младенческая смертность</t>
  </si>
  <si>
    <t>Смертность населения  от новообразований, на 100 тыс. населения</t>
  </si>
  <si>
    <t>Снижение заболеваемости гепатитом С, на 100 тыс. населения</t>
  </si>
  <si>
    <t>Единица измерения (по ОКЕИ)</t>
  </si>
  <si>
    <t>Процент</t>
  </si>
  <si>
    <t>Человек</t>
  </si>
  <si>
    <t>Промилле (0,1 процента)</t>
  </si>
  <si>
    <t>Снижение заболеваемости ВИЧ, на 100 тыс. населения</t>
  </si>
  <si>
    <t>Смертность населения от всех причин смерти, на 1000 населения</t>
  </si>
  <si>
    <t>6,7</t>
  </si>
  <si>
    <t>8,4</t>
  </si>
  <si>
    <t>65,8</t>
  </si>
  <si>
    <t>141,7</t>
  </si>
  <si>
    <t>9,8</t>
  </si>
  <si>
    <t>105,4</t>
  </si>
  <si>
    <t>Ожидаемая продолжительность жизни при рождении</t>
  </si>
  <si>
    <t>Год</t>
  </si>
  <si>
    <t>69,1</t>
  </si>
  <si>
    <t>Привлечено работников в рамках региональных программ повышения мобильности трудовых ресурсов</t>
  </si>
  <si>
    <t>Доля привлеченных в течение года работников, продолжающих осуществлять трудовую деятельность на конец года, в общей численности работников, привлеченных в течение года работодателями в рамках соглашения о предоставления субсидии</t>
  </si>
  <si>
    <t>Уровень регистрируемой безработицы на конец года</t>
  </si>
  <si>
    <t>Доля граждан, охваченных государственной социальной помощью на основании социального контракта, в общей численности малоимущих граждан</t>
  </si>
  <si>
    <t>Численность рождённых детей в год</t>
  </si>
  <si>
    <t>Доля граждан, получивших социальные услуги в учреждениях социального обслуживания населения, в общем числе граждан, обратившихся за получением социальных услуг в учреждениях социального обслуживания населения</t>
  </si>
  <si>
    <t>Тысяча человек</t>
  </si>
  <si>
    <t>Единица</t>
  </si>
  <si>
    <t>Доля сельского населения, систематически занимающегося физической культурой и спортом</t>
  </si>
  <si>
    <t>Доля объектов культурного наследия Чукотского автономного округа, по которым в полном объеме сформированы учетные дела (нарастающим итогом)</t>
  </si>
  <si>
    <t>Количество специалистов, заключивших договор на обучение в высших учебных заведениях Российской Федерации</t>
  </si>
  <si>
    <t>Доля зданий учреждений культуры, находящихся в удовлетворительном состоянии, в общем количестве зданий данных учреждений</t>
  </si>
  <si>
    <t>Отношение средней заработной платы работников учреждений культуры к среднемесячной начисленной заработной плате наемных работников в организациях, у индивидуальных предпринимателей и физических лиц (среднемесячному доходу от трудовой деятельности) по субъекту Российской Федерации</t>
  </si>
  <si>
    <t>Уровень обеспеченности субъектов Российской Федерации организациями культуры</t>
  </si>
  <si>
    <t>Количество участников мероприятий, направленных на укрепление общероссийского гражданского единства</t>
  </si>
  <si>
    <t>Доля населения, положительно оценивающего состояние межнациональных отношений, в общей численности населения</t>
  </si>
  <si>
    <t>Число посещений культурных мероприятий</t>
  </si>
  <si>
    <t>x</t>
  </si>
  <si>
    <t>Рентабельность сельскохозяйственных организаций (с учетом субсидий)</t>
  </si>
  <si>
    <t>Среднемесячная начисленная заработная плата работников сельского хозяйства (без субъектов малого предпринимательства)</t>
  </si>
  <si>
    <t>Индекс производства продукции сельского хозяйства (в сопоставимых ценах) к уровню 2020 года</t>
  </si>
  <si>
    <t xml:space="preserve">Индекс производства пищевых продуктов (в сопоставимых ценах) к уровню 2020 года </t>
  </si>
  <si>
    <t>Рубль</t>
  </si>
  <si>
    <t>Доля сельского населения в общей численности населения</t>
  </si>
  <si>
    <t>Соотношение среднемесячных располагаемых ресурсов сельского и городского домохозяйств</t>
  </si>
  <si>
    <t xml:space="preserve">Доля общей площади благоустроенных жилых помещений в сельских населенных пунктах </t>
  </si>
  <si>
    <t xml:space="preserve">Численность специалистов, прошедших обучение либо привлеченных на работу на сельских территориях в результате оказания государственной поддержки </t>
  </si>
  <si>
    <t>Доля исполнительных органов власти Чукотского автономного округа, осуществляющих обмен электронными образами документов с использованием единой системы электронного документооборота</t>
  </si>
  <si>
    <t>Доля региональных массовых социально значимых услуг, оказываемых в Чукотском автономном округе в электронном виде посредством ведомственной информационной системы с применением цифровых административных регламентов, от количества региональных массовых социально значимых услуг, предоставляемых посредством ведомственной информационной системы в Чукотском автономном округе</t>
  </si>
  <si>
    <t>Стоимостная доля закупаемого и (или) арендуемого региональными органами исполнительной власти Чукотского автономного округа и иными органами государственной власти отечественного программного обеспечения</t>
  </si>
  <si>
    <t>Производство радиопрограмм информационного, общественно-политического, культурно-развлекательного характера, музыкальные программы для регионального вещания</t>
  </si>
  <si>
    <t>Час</t>
  </si>
  <si>
    <t>Готовность объектов жилищно-коммунального хозяйства к прохождению осенне-зимнего периода</t>
  </si>
  <si>
    <t>Степень соответствия изменения (прироста) платы граждан за коммунальные услуги в среднем по Чукотскому автономному округу индексу изменения размера вносимой гражданами платы за коммунальные услуги, утвержденному Правительством Российской Федерации в среднем для Чукотского автономного округа</t>
  </si>
  <si>
    <t>Количество объектов, по которым разработана проектно-сметная документация в целях реализации мероприятий государственной программы</t>
  </si>
  <si>
    <t>Доля выпускников 9, 11 классов, успешно прошедших государственную итоговую аттестацию в государственных общеобразовательных организациях</t>
  </si>
  <si>
    <t>Лесистость территории Чукотского автономного округа</t>
  </si>
  <si>
    <t>Доля лесных пожаров, ликвидированных в течении первых суток с момента обнаружения, в общем количестве лесных пожаров</t>
  </si>
  <si>
    <t>Отношение фактического объема заготовки древесины к установленному объему изъятия древесины</t>
  </si>
  <si>
    <t>Площадь лесных пожаров на землях лесного фонда</t>
  </si>
  <si>
    <t>Доля площади земель лесного фонда, переданных в пользование, в общей площади земель лесного фонда</t>
  </si>
  <si>
    <t>Объем платежей в бюджетную систему Российской Федерации от использования лесов, расположенных на землях лесного фонда, в расчете на 1 га земель лесного фонда</t>
  </si>
  <si>
    <t>Гектар</t>
  </si>
  <si>
    <t>Количество перевезенных пассажиров на местных авиационных линиях</t>
  </si>
  <si>
    <t>Количество действующих взлетно-посадочных площадок</t>
  </si>
  <si>
    <t>Количество предприятий, осуществляющих перевозку пассажиров морским транспортом</t>
  </si>
  <si>
    <t>Количество переваленного груза</t>
  </si>
  <si>
    <t>Количество перевезенного груза морским и внутрилиманным транспортом</t>
  </si>
  <si>
    <t>Тысяча тонн</t>
  </si>
  <si>
    <t>Протяженность сети автомобильных дорог общего пользования регионального значения</t>
  </si>
  <si>
    <t>Прирост протяженности сети автомобильных дорог общего пользования регионального значения в результате строительства новых автомобильных дорог</t>
  </si>
  <si>
    <t>Объем ввода в эксплуатацию после строительства и реконструкции автомобильных дорог общего пользования регионального значения</t>
  </si>
  <si>
    <t>Прирост численности парка дорожной техники и (или) оборудования, необходимого для функционирования, содержания и (или) ремонта автомобильных дорог, находящейся (находящегося) во владении (пользовании) предприятия (нарастающим итогом)</t>
  </si>
  <si>
    <t>Доля автомобильных дорог регионального или межмуниципального значения, соответствующих нормативным требованиям</t>
  </si>
  <si>
    <t>Протяженность автомобильных дорог общего пользования регионального значения, завершенных капитальным ремонтом</t>
  </si>
  <si>
    <t>Протяженность автомобильных дорог общего пользования регионального значения, завершенных ремонтом</t>
  </si>
  <si>
    <t>Протяженность автомобильных дорог общего пользования местного значения городских агломераций, приведенная в нормативное состояние</t>
  </si>
  <si>
    <t>Процент выполнения государственных услуг, предусмотренных Государственным заданием, утвержденным для ГБУ "ДЭУ ЧАО"</t>
  </si>
  <si>
    <t>Количество закупленной техники, необходимой для содержания и обслуживания региональных автомобильных дорог Чукотского автономного округа</t>
  </si>
  <si>
    <t>Объем просроченной задолженности по страховым взносам в государственные внебюджетные фонды, налогам и сборам в бюджеты всех уровней у ГКУ ЧАО "УАД ЧАО" и ГБУ "ДЭУ ЧАО"</t>
  </si>
  <si>
    <t>Объем просроченной задолженности по выплате заработной платы работникам ГКУ ЧАО "УАД ЧАО" и ГБУ "ДЭУ ЧАО"</t>
  </si>
  <si>
    <t>Тысяча рублей</t>
  </si>
  <si>
    <t>Миллион рублей</t>
  </si>
  <si>
    <t>Степень</t>
  </si>
  <si>
    <t>Квадратный метр</t>
  </si>
  <si>
    <t>Количество актуализированных документов территориального планирования и градостроительного зонирования в целях приведения в соответствие с федеральным и региональным законодательством</t>
  </si>
  <si>
    <t>Количество застройщиков (физических лиц), получивших субсидию на строительство объектов индивидуального жилищного строительства</t>
  </si>
  <si>
    <t>Уровень обеспеченности материальными ресурсами резерва Чукотского автономного округа</t>
  </si>
  <si>
    <t>Уровень обеспеченности установленных групп населения Чукотского автономного округа средствами индивидуальной защиты</t>
  </si>
  <si>
    <t>Уровень оснащенности поисково-спасательного отряда современной спасательной техникой, оборудованием и средствами спасения</t>
  </si>
  <si>
    <t>Степень исполнения Плана основных мероприятий Чукотского автономного округа в области гражданской обороны, предупреждения и ликвидации чрезвычайных ситуаций, обеспечения пожарной безопасности и безопасности людей на водных объектах на соответствующий год (в части мероприятий, закрепленных за Правительством Чукотского автономного округа)</t>
  </si>
  <si>
    <t>Степень выполнения государственного задания на оказание государственных услуг (выполнение работ) ГБОУ «УМЦ ГО ЧС»</t>
  </si>
  <si>
    <t>Объем просроченной задолженности по страховым взносам в государственные внебюджетные фонды, налогам и сборам в бюджеты всех уровней у государственных учреждений</t>
  </si>
  <si>
    <t>Объем просроченной задолженности по выплате заработной платы работникам государственных учреждений</t>
  </si>
  <si>
    <t>Уровень оснащённости поисково-спасательного отряда оборудованием и средств индивидуальной защиты</t>
  </si>
  <si>
    <t>Едница</t>
  </si>
  <si>
    <t>Доля водных объектов, на которых будет организовано осуществление мониторинга поверхностных водных объектов, в том числе развитие наблюдательной сети (определение состояния дна, берегов и водоохранных зон на реках) к количеству водных объектов, на которых требуется осуществление мониторинга водных объектов</t>
  </si>
  <si>
    <t>Доля вывезенных отходов лома черных металлов от общего объема отходов лома черных металлов запланированных к вывозу с территории Чукотского автономного округа</t>
  </si>
  <si>
    <t>Доля утилизированного затонувшего имущества от общего количества, запланированного к подъему и утилизации затонувшего имущества на территории Чукотского автономного округа</t>
  </si>
  <si>
    <t>-</t>
  </si>
  <si>
    <t>Доля протяженности расчищенных участков русел рек и (или) площади восстановленных водных объектов от запланированных в текущем году</t>
  </si>
  <si>
    <t>Доля проведенных работ по образованию земельных участков под ООПТ регионального значения от общего запланированного количества</t>
  </si>
  <si>
    <t>Доля организованных мероприятий по защите человека от медведя в границах населенных пунктов Чукотского автономного округа некоммерческими организациями Чукотского автономного округа от количества запланированных мероприятий</t>
  </si>
  <si>
    <t>Доля видов объектов животного мира, занесенных в Красную книгу Российской Федерации (за исключением водных биологических ресурсов), в отношении которых проведены мероприятия по охране и воспроизводству, в общем количестве видов объектов животного мира, занесенных в Красную книгу Российской Федерации (за исключением водных биологических ресурсов) и обитающих на территории Чукотского автономного округа</t>
  </si>
  <si>
    <t xml:space="preserve">Отношение фактической добычи охотничьего ресурса (лося) к установленному лимиту добычи </t>
  </si>
  <si>
    <t>Обеспеченность Чукотского автономного округа необходимой инфраструктурой в рамках реализации инвестиционного проекта</t>
  </si>
  <si>
    <t>Добыча угля</t>
  </si>
  <si>
    <t>Отношение объема электрической энергии, реализованной потребителям, за исключением населения и приравненным к нему потребителям, гарантирующими поставщиками (энергосбытовыми (энергоснабжающими) организациями), получающими субсидию на возмещение недополученных доходов в связи с доведением цен (тарифов) на электрическую энергию (мощность) до базовых уровней цен (тарифов) на электрическую энергию (мощность), к общему объему электрической энергии, реализованной потребителям, за исключением населения и приравненным к нему потребителям, гарантирующими поставщиками (энергосбытовыми (энергоснабжающими) организациями) в Чукотском автономном округе</t>
  </si>
  <si>
    <t>Реализация природного газа</t>
  </si>
  <si>
    <t>Объём просроченной задолженности по выплате заработной платы работникам государственного учреждения</t>
  </si>
  <si>
    <t>Объём просроченной задолженности по страховым взносам в государственные внебюджетные фонды, налогам и сборам в бюджеты всех уровней</t>
  </si>
  <si>
    <t>Миллион кубических метров</t>
  </si>
  <si>
    <t>Объем потребленного природного газа</t>
  </si>
  <si>
    <t>Общее количество зарегистрированных преступлений</t>
  </si>
  <si>
    <t>Уровень преступности в расчёте на 10 тыс. населения</t>
  </si>
  <si>
    <t>Количество погибших в дорожно-транспортных происшествиях на 100 тыс. населения (социальный риск)</t>
  </si>
  <si>
    <t>Количество погибших в дорожно-транспортных происшествиях на 100 тыс. транспортных средств (транспортный риск)</t>
  </si>
  <si>
    <t>Количество благоустроенных дворовых территорий</t>
  </si>
  <si>
    <t>Увеличение площади благоустроенной дворовой территории</t>
  </si>
  <si>
    <t>Информация о выполнении целевых показателей государственных программ 
Чукотского автономного округа за I полугодие 2024 года</t>
  </si>
  <si>
    <t>годовой</t>
  </si>
  <si>
    <t>Примечание</t>
  </si>
  <si>
    <t>Количество рейсов, выполненных воздушным транспортом по межрегиональным маршрутам с территории Чукотского автономного округа</t>
  </si>
  <si>
    <t>Количество разработанной проектно-сметной документации в целях строительства автомобильной дороги Колыма - Омсукчан - Омолон - Анадырь на территории Чукотского автономного округа, участок Омолон – Анадырь с подъездами до Билибино, Комсомольского и Эгвекинота</t>
  </si>
  <si>
    <t xml:space="preserve">Сводный отчет о ходе реализации государственных программ Чукотского автономного округа за 1 полугодие 2024 года </t>
  </si>
  <si>
    <t xml:space="preserve"> Выполнение, процент</t>
  </si>
  <si>
    <t>Километр; тысяча метров</t>
  </si>
  <si>
    <t>4.3.</t>
  </si>
  <si>
    <t>4.2.</t>
  </si>
  <si>
    <t>4.1.</t>
  </si>
  <si>
    <t>4.4.</t>
  </si>
  <si>
    <t>Региональный проект "Развитие туристической инфраструктуры Чукотского автономного округа"</t>
  </si>
  <si>
    <t>12.6.</t>
  </si>
  <si>
    <t>Региональный проект "Национальная система пространственных данных" (всего), в том числе: не нашла в 36-оз</t>
  </si>
  <si>
    <t>Всего</t>
  </si>
  <si>
    <t>Сводная бюджетная роспись, тыс. рублей</t>
  </si>
  <si>
    <t>Принятые бюджетные обязательства,  тыс. рублей</t>
  </si>
  <si>
    <t>Кассовое исполнение,  тыс. рублей</t>
  </si>
  <si>
    <t>Плановое значение на конец текущего года, процент</t>
  </si>
  <si>
    <t>Плановое значение на конец отчетного периода, процент</t>
  </si>
  <si>
    <t>Фактическое значение на конец отчетного периода, процент</t>
  </si>
  <si>
    <t>Кассовое исполнение, процент</t>
  </si>
  <si>
    <t>отчет не предоставлен</t>
  </si>
  <si>
    <t>Государственная программа
 "Предупреждение чрезвычайных ситуаций природного и техногенного характера и обеспечение пожарной безопасности в Чукотском автономном округе"</t>
  </si>
  <si>
    <t>1.20.</t>
  </si>
  <si>
    <t>4.7.</t>
  </si>
  <si>
    <t>10.5.</t>
  </si>
  <si>
    <t>План по программе на 2024 год</t>
  </si>
  <si>
    <t>В соответствии с законом о бюджете,  тыс. рублей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</si>
</sst>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17" x14ac:knownFonts="1">
    <font>
      <sz val="11"/>
      <color theme="1"/>
      <name val="Calibri"/>
    </font>
    <font>
      <sz val="11"/>
      <color theme="1"/>
      <name val="Calibri"/>
      <family val="2"/>
      <charset val="204"/>
      <scheme val="minor"/>
    </font>
    <font>
      <b/>
      <sz val="11"/>
      <name val="Times New Roman"/>
      <family val="1"/>
      <charset val="204"/>
    </font>
    <font>
      <sz val="11"/>
      <name val="Times New Roman"/>
      <family val="1"/>
      <charset val="204"/>
    </font>
    <font>
      <sz val="12"/>
      <name val="Times New Roman"/>
      <family val="1"/>
      <charset val="204"/>
    </font>
    <font>
      <sz val="1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1"/>
      <color rgb="FF00B050"/>
      <name val="Calibri"/>
      <family val="2"/>
      <charset val="204"/>
      <scheme val="minor"/>
    </font>
    <font>
      <sz val="11"/>
      <color indexed="8"/>
      <name val="Calibri"/>
      <family val="2"/>
      <scheme val="minor"/>
    </font>
    <font>
      <b/>
      <sz val="14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0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rgb="FF00B050"/>
      <name val="Times New Roman"/>
      <family val="1"/>
      <charset val="204"/>
    </font>
    <font>
      <b/>
      <sz val="14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9" fillId="0" borderId="0"/>
  </cellStyleXfs>
  <cellXfs count="105">
    <xf numFmtId="0" fontId="1" fillId="0" borderId="0" xfId="0" applyNumberFormat="1" applyFont="1"/>
    <xf numFmtId="0" fontId="5" fillId="0" borderId="0" xfId="0" applyNumberFormat="1" applyFont="1"/>
    <xf numFmtId="0" fontId="5" fillId="0" borderId="0" xfId="0" applyNumberFormat="1" applyFont="1" applyFill="1"/>
    <xf numFmtId="0" fontId="1" fillId="0" borderId="0" xfId="0" applyNumberFormat="1" applyFont="1" applyFill="1"/>
    <xf numFmtId="4" fontId="1" fillId="0" borderId="0" xfId="0" applyNumberFormat="1" applyFont="1" applyFill="1"/>
    <xf numFmtId="4" fontId="5" fillId="0" borderId="0" xfId="0" applyNumberFormat="1" applyFont="1" applyFill="1"/>
    <xf numFmtId="164" fontId="6" fillId="0" borderId="0" xfId="0" applyNumberFormat="1" applyFont="1" applyFill="1"/>
    <xf numFmtId="164" fontId="7" fillId="0" borderId="0" xfId="0" applyNumberFormat="1" applyFont="1" applyFill="1"/>
    <xf numFmtId="0" fontId="6" fillId="0" borderId="0" xfId="0" applyNumberFormat="1" applyFont="1" applyFill="1"/>
    <xf numFmtId="4" fontId="6" fillId="0" borderId="0" xfId="0" applyNumberFormat="1" applyFont="1" applyFill="1"/>
    <xf numFmtId="0" fontId="6" fillId="0" borderId="0" xfId="0" applyNumberFormat="1" applyFont="1"/>
    <xf numFmtId="0" fontId="7" fillId="0" borderId="0" xfId="0" applyNumberFormat="1" applyFont="1" applyFill="1"/>
    <xf numFmtId="4" fontId="1" fillId="0" borderId="0" xfId="0" applyNumberFormat="1" applyFont="1"/>
    <xf numFmtId="4" fontId="6" fillId="0" borderId="0" xfId="0" applyNumberFormat="1" applyFont="1"/>
    <xf numFmtId="0" fontId="8" fillId="0" borderId="0" xfId="0" applyNumberFormat="1" applyFont="1" applyFill="1"/>
    <xf numFmtId="4" fontId="8" fillId="0" borderId="0" xfId="0" applyNumberFormat="1" applyFont="1" applyFill="1"/>
    <xf numFmtId="4" fontId="8" fillId="0" borderId="0" xfId="0" applyNumberFormat="1" applyFont="1"/>
    <xf numFmtId="0" fontId="8" fillId="0" borderId="0" xfId="0" applyNumberFormat="1" applyFont="1"/>
    <xf numFmtId="0" fontId="1" fillId="0" borderId="0" xfId="0" applyNumberFormat="1" applyFont="1" applyFill="1" applyAlignment="1">
      <alignment wrapText="1"/>
    </xf>
    <xf numFmtId="0" fontId="3" fillId="0" borderId="5" xfId="0" applyNumberFormat="1" applyFont="1" applyBorder="1" applyAlignment="1">
      <alignment horizontal="left" vertical="center" wrapText="1"/>
    </xf>
    <xf numFmtId="0" fontId="2" fillId="0" borderId="7" xfId="0" applyNumberFormat="1" applyFont="1" applyBorder="1" applyAlignment="1">
      <alignment horizontal="center" vertical="center" wrapText="1"/>
    </xf>
    <xf numFmtId="0" fontId="2" fillId="2" borderId="7" xfId="0" applyNumberFormat="1" applyFont="1" applyFill="1" applyBorder="1" applyAlignment="1">
      <alignment horizontal="center" vertical="center" wrapText="1"/>
    </xf>
    <xf numFmtId="0" fontId="1" fillId="0" borderId="7" xfId="0" applyNumberFormat="1" applyFont="1" applyBorder="1"/>
    <xf numFmtId="0" fontId="3" fillId="0" borderId="7" xfId="0" applyNumberFormat="1" applyFont="1" applyBorder="1" applyAlignment="1">
      <alignment horizontal="left" vertical="center" wrapText="1"/>
    </xf>
    <xf numFmtId="0" fontId="3" fillId="0" borderId="7" xfId="0" applyNumberFormat="1" applyFont="1" applyBorder="1" applyAlignment="1">
      <alignment horizontal="center" vertical="center" wrapText="1"/>
    </xf>
    <xf numFmtId="0" fontId="3" fillId="0" borderId="7" xfId="0" applyNumberFormat="1" applyFont="1" applyFill="1" applyBorder="1" applyAlignment="1">
      <alignment horizontal="justify" vertical="center" wrapText="1"/>
    </xf>
    <xf numFmtId="0" fontId="3" fillId="0" borderId="7" xfId="0" applyNumberFormat="1" applyFont="1" applyFill="1" applyBorder="1" applyAlignment="1">
      <alignment horizontal="center" vertical="center" wrapText="1"/>
    </xf>
    <xf numFmtId="164" fontId="3" fillId="0" borderId="7" xfId="0" applyNumberFormat="1" applyFont="1" applyFill="1" applyBorder="1" applyAlignment="1">
      <alignment horizontal="center" vertical="center" wrapText="1"/>
    </xf>
    <xf numFmtId="0" fontId="3" fillId="0" borderId="7" xfId="0" applyNumberFormat="1" applyFont="1" applyFill="1" applyBorder="1" applyAlignment="1">
      <alignment vertical="center" wrapText="1"/>
    </xf>
    <xf numFmtId="0" fontId="4" fillId="0" borderId="7" xfId="0" applyNumberFormat="1" applyFont="1" applyFill="1" applyBorder="1" applyAlignment="1">
      <alignment horizontal="center" vertical="center" wrapText="1"/>
    </xf>
    <xf numFmtId="0" fontId="3" fillId="0" borderId="7" xfId="0" applyNumberFormat="1" applyFont="1" applyFill="1" applyBorder="1" applyAlignment="1">
      <alignment horizontal="center" vertical="center"/>
    </xf>
    <xf numFmtId="0" fontId="1" fillId="0" borderId="7" xfId="0" applyNumberFormat="1" applyFont="1" applyFill="1" applyBorder="1"/>
    <xf numFmtId="0" fontId="1" fillId="0" borderId="0" xfId="0" applyNumberFormat="1" applyFont="1" applyAlignment="1">
      <alignment horizontal="center" vertical="center"/>
    </xf>
    <xf numFmtId="0" fontId="1" fillId="0" borderId="7" xfId="0" applyNumberFormat="1" applyFont="1" applyBorder="1" applyAlignment="1">
      <alignment horizontal="center" vertical="center"/>
    </xf>
    <xf numFmtId="0" fontId="1" fillId="0" borderId="7" xfId="0" applyNumberFormat="1" applyFont="1" applyFill="1" applyBorder="1" applyAlignment="1">
      <alignment wrapText="1"/>
    </xf>
    <xf numFmtId="1" fontId="3" fillId="0" borderId="7" xfId="0" applyNumberFormat="1" applyFont="1" applyFill="1" applyBorder="1" applyAlignment="1">
      <alignment horizontal="center" vertical="center" wrapText="1"/>
    </xf>
    <xf numFmtId="165" fontId="3" fillId="0" borderId="7" xfId="0" applyNumberFormat="1" applyFont="1" applyFill="1" applyBorder="1" applyAlignment="1">
      <alignment horizontal="center" vertical="center" wrapText="1"/>
    </xf>
    <xf numFmtId="4" fontId="7" fillId="0" borderId="0" xfId="0" applyNumberFormat="1" applyFont="1" applyFill="1"/>
    <xf numFmtId="165" fontId="7" fillId="0" borderId="0" xfId="0" applyNumberFormat="1" applyFont="1" applyFill="1"/>
    <xf numFmtId="4" fontId="1" fillId="3" borderId="0" xfId="0" applyNumberFormat="1" applyFont="1" applyFill="1"/>
    <xf numFmtId="0" fontId="3" fillId="0" borderId="0" xfId="0" applyNumberFormat="1" applyFont="1" applyFill="1"/>
    <xf numFmtId="0" fontId="11" fillId="0" borderId="0" xfId="0" applyNumberFormat="1" applyFont="1" applyFill="1"/>
    <xf numFmtId="0" fontId="12" fillId="0" borderId="0" xfId="0" applyNumberFormat="1" applyFont="1" applyFill="1" applyBorder="1" applyAlignment="1">
      <alignment horizontal="center" vertical="center" wrapText="1"/>
    </xf>
    <xf numFmtId="164" fontId="14" fillId="0" borderId="0" xfId="0" applyNumberFormat="1" applyFont="1" applyFill="1" applyBorder="1" applyAlignment="1">
      <alignment horizontal="center" vertical="center" wrapText="1"/>
    </xf>
    <xf numFmtId="4" fontId="2" fillId="0" borderId="3" xfId="0" applyNumberFormat="1" applyFont="1" applyFill="1" applyBorder="1" applyAlignment="1">
      <alignment horizontal="right" vertical="center"/>
    </xf>
    <xf numFmtId="2" fontId="14" fillId="0" borderId="0" xfId="0" applyNumberFormat="1" applyFont="1" applyFill="1" applyBorder="1" applyAlignment="1">
      <alignment horizontal="center" vertical="center" wrapText="1"/>
    </xf>
    <xf numFmtId="4" fontId="3" fillId="0" borderId="3" xfId="0" applyNumberFormat="1" applyFont="1" applyFill="1" applyBorder="1" applyAlignment="1">
      <alignment horizontal="right" vertical="center"/>
    </xf>
    <xf numFmtId="0" fontId="3" fillId="0" borderId="2" xfId="0" applyNumberFormat="1" applyFont="1" applyFill="1" applyBorder="1" applyAlignment="1">
      <alignment wrapText="1"/>
    </xf>
    <xf numFmtId="4" fontId="3" fillId="0" borderId="2" xfId="0" applyNumberFormat="1" applyFont="1" applyFill="1" applyBorder="1" applyAlignment="1">
      <alignment horizontal="right" vertical="center"/>
    </xf>
    <xf numFmtId="4" fontId="2" fillId="0" borderId="3" xfId="0" applyNumberFormat="1" applyFont="1" applyFill="1" applyBorder="1" applyAlignment="1">
      <alignment vertical="center"/>
    </xf>
    <xf numFmtId="4" fontId="3" fillId="0" borderId="3" xfId="0" applyNumberFormat="1" applyFont="1" applyFill="1" applyBorder="1" applyAlignment="1">
      <alignment vertical="center"/>
    </xf>
    <xf numFmtId="164" fontId="15" fillId="0" borderId="0" xfId="0" applyNumberFormat="1" applyFont="1" applyFill="1" applyBorder="1" applyAlignment="1">
      <alignment horizontal="center" vertical="center" wrapText="1"/>
    </xf>
    <xf numFmtId="4" fontId="2" fillId="0" borderId="4" xfId="0" applyNumberFormat="1" applyFont="1" applyFill="1" applyBorder="1" applyAlignment="1">
      <alignment horizontal="right" vertical="center"/>
    </xf>
    <xf numFmtId="4" fontId="3" fillId="0" borderId="4" xfId="0" applyNumberFormat="1" applyFont="1" applyFill="1" applyBorder="1" applyAlignment="1">
      <alignment horizontal="right" vertical="center"/>
    </xf>
    <xf numFmtId="0" fontId="16" fillId="0" borderId="0" xfId="0" applyNumberFormat="1" applyFont="1" applyFill="1" applyAlignment="1">
      <alignment horizontal="left"/>
    </xf>
    <xf numFmtId="0" fontId="2" fillId="0" borderId="3" xfId="0" applyNumberFormat="1" applyFont="1" applyFill="1" applyBorder="1" applyAlignment="1">
      <alignment wrapText="1"/>
    </xf>
    <xf numFmtId="164" fontId="2" fillId="0" borderId="2" xfId="0" applyNumberFormat="1" applyFont="1" applyFill="1" applyBorder="1" applyAlignment="1">
      <alignment horizontal="center" vertical="center" wrapText="1"/>
    </xf>
    <xf numFmtId="0" fontId="3" fillId="0" borderId="3" xfId="0" applyNumberFormat="1" applyFont="1" applyFill="1" applyBorder="1" applyAlignment="1">
      <alignment wrapText="1"/>
    </xf>
    <xf numFmtId="0" fontId="2" fillId="0" borderId="2" xfId="0" applyNumberFormat="1" applyFont="1" applyFill="1" applyBorder="1" applyAlignment="1">
      <alignment wrapText="1"/>
    </xf>
    <xf numFmtId="4" fontId="3" fillId="0" borderId="0" xfId="0" applyNumberFormat="1" applyFont="1" applyFill="1" applyAlignment="1">
      <alignment horizontal="center" vertical="center"/>
    </xf>
    <xf numFmtId="4" fontId="2" fillId="0" borderId="2" xfId="0" applyNumberFormat="1" applyFont="1" applyFill="1" applyBorder="1" applyAlignment="1">
      <alignment horizontal="right" vertical="center"/>
    </xf>
    <xf numFmtId="0" fontId="3" fillId="0" borderId="2" xfId="0" applyNumberFormat="1" applyFont="1" applyFill="1" applyBorder="1" applyAlignment="1">
      <alignment horizontal="justify" wrapText="1"/>
    </xf>
    <xf numFmtId="4" fontId="3" fillId="0" borderId="3" xfId="0" applyNumberFormat="1" applyFont="1" applyFill="1" applyBorder="1"/>
    <xf numFmtId="0" fontId="2" fillId="0" borderId="6" xfId="0" applyNumberFormat="1" applyFont="1" applyFill="1" applyBorder="1" applyAlignment="1">
      <alignment wrapText="1"/>
    </xf>
    <xf numFmtId="0" fontId="3" fillId="0" borderId="4" xfId="0" applyNumberFormat="1" applyFont="1" applyFill="1" applyBorder="1" applyAlignment="1">
      <alignment wrapText="1"/>
    </xf>
    <xf numFmtId="0" fontId="2" fillId="0" borderId="3" xfId="0" applyNumberFormat="1" applyFont="1" applyFill="1" applyBorder="1" applyAlignment="1">
      <alignment horizontal="center" vertical="center"/>
    </xf>
    <xf numFmtId="0" fontId="2" fillId="0" borderId="3" xfId="0" applyNumberFormat="1" applyFont="1" applyFill="1" applyBorder="1" applyAlignment="1">
      <alignment vertical="center" wrapText="1"/>
    </xf>
    <xf numFmtId="0" fontId="3" fillId="0" borderId="3" xfId="0" applyNumberFormat="1" applyFont="1" applyFill="1" applyBorder="1" applyAlignment="1">
      <alignment horizontal="center" vertical="center"/>
    </xf>
    <xf numFmtId="0" fontId="3" fillId="0" borderId="4" xfId="0" applyNumberFormat="1" applyFont="1" applyFill="1" applyBorder="1" applyAlignment="1">
      <alignment vertical="center" wrapText="1"/>
    </xf>
    <xf numFmtId="0" fontId="3" fillId="0" borderId="3" xfId="0" applyNumberFormat="1" applyFont="1" applyFill="1" applyBorder="1" applyAlignment="1">
      <alignment vertical="center" wrapText="1"/>
    </xf>
    <xf numFmtId="0" fontId="3" fillId="0" borderId="0" xfId="0" applyNumberFormat="1" applyFont="1" applyFill="1" applyAlignment="1">
      <alignment horizontal="center" vertical="center"/>
    </xf>
    <xf numFmtId="0" fontId="12" fillId="0" borderId="7" xfId="0" applyNumberFormat="1" applyFont="1" applyFill="1" applyBorder="1" applyAlignment="1">
      <alignment horizontal="center" vertical="center" wrapText="1"/>
    </xf>
    <xf numFmtId="0" fontId="3" fillId="0" borderId="5" xfId="0" applyNumberFormat="1" applyFont="1" applyFill="1" applyBorder="1" applyAlignment="1">
      <alignment horizontal="center" vertical="center"/>
    </xf>
    <xf numFmtId="16" fontId="3" fillId="0" borderId="3" xfId="0" applyNumberFormat="1" applyFont="1" applyFill="1" applyBorder="1" applyAlignment="1">
      <alignment horizontal="center" vertical="center"/>
    </xf>
    <xf numFmtId="17" fontId="3" fillId="0" borderId="3" xfId="0" applyNumberFormat="1" applyFont="1" applyFill="1" applyBorder="1" applyAlignment="1">
      <alignment horizontal="center" vertical="center"/>
    </xf>
    <xf numFmtId="0" fontId="2" fillId="0" borderId="5" xfId="0" applyNumberFormat="1" applyFont="1" applyFill="1" applyBorder="1" applyAlignment="1">
      <alignment wrapText="1"/>
    </xf>
    <xf numFmtId="4" fontId="2" fillId="0" borderId="5" xfId="0" applyNumberFormat="1" applyFont="1" applyFill="1" applyBorder="1" applyAlignment="1">
      <alignment horizontal="right" vertical="center" wrapText="1"/>
    </xf>
    <xf numFmtId="164" fontId="2" fillId="0" borderId="5" xfId="0" applyNumberFormat="1" applyFont="1" applyFill="1" applyBorder="1" applyAlignment="1">
      <alignment horizontal="center" vertical="center" wrapText="1"/>
    </xf>
    <xf numFmtId="0" fontId="13" fillId="0" borderId="7" xfId="0" applyNumberFormat="1" applyFont="1" applyFill="1" applyBorder="1" applyAlignment="1">
      <alignment horizontal="center" vertical="center" wrapText="1"/>
    </xf>
    <xf numFmtId="0" fontId="3" fillId="0" borderId="7" xfId="0" applyNumberFormat="1" applyFont="1" applyFill="1" applyBorder="1" applyAlignment="1">
      <alignment horizontal="center"/>
    </xf>
    <xf numFmtId="0" fontId="3" fillId="0" borderId="14" xfId="0" applyNumberFormat="1" applyFont="1" applyFill="1" applyBorder="1" applyAlignment="1">
      <alignment horizontal="center" vertical="center"/>
    </xf>
    <xf numFmtId="0" fontId="3" fillId="0" borderId="15" xfId="0" applyNumberFormat="1" applyFont="1" applyFill="1" applyBorder="1" applyAlignment="1">
      <alignment horizontal="center" vertical="center"/>
    </xf>
    <xf numFmtId="0" fontId="3" fillId="0" borderId="16" xfId="0" applyNumberFormat="1" applyFont="1" applyFill="1" applyBorder="1" applyAlignment="1">
      <alignment horizontal="center" vertical="center"/>
    </xf>
    <xf numFmtId="0" fontId="13" fillId="0" borderId="14" xfId="0" applyNumberFormat="1" applyFont="1" applyFill="1" applyBorder="1" applyAlignment="1">
      <alignment horizontal="center" vertical="center"/>
    </xf>
    <xf numFmtId="0" fontId="13" fillId="0" borderId="15" xfId="0" applyNumberFormat="1" applyFont="1" applyFill="1" applyBorder="1" applyAlignment="1">
      <alignment horizontal="center" vertical="center"/>
    </xf>
    <xf numFmtId="0" fontId="13" fillId="0" borderId="16" xfId="0" applyNumberFormat="1" applyFont="1" applyFill="1" applyBorder="1" applyAlignment="1">
      <alignment horizontal="center" vertical="center"/>
    </xf>
    <xf numFmtId="0" fontId="13" fillId="0" borderId="17" xfId="0" applyNumberFormat="1" applyFont="1" applyFill="1" applyBorder="1" applyAlignment="1">
      <alignment horizontal="center" vertical="center" wrapText="1"/>
    </xf>
    <xf numFmtId="0" fontId="13" fillId="0" borderId="18" xfId="0" applyNumberFormat="1" applyFont="1" applyFill="1" applyBorder="1" applyAlignment="1">
      <alignment horizontal="center" vertical="center" wrapText="1"/>
    </xf>
    <xf numFmtId="0" fontId="13" fillId="0" borderId="19" xfId="0" applyNumberFormat="1" applyFont="1" applyFill="1" applyBorder="1" applyAlignment="1">
      <alignment horizontal="center" vertical="center" wrapText="1"/>
    </xf>
    <xf numFmtId="0" fontId="13" fillId="0" borderId="11" xfId="0" applyNumberFormat="1" applyFont="1" applyFill="1" applyBorder="1" applyAlignment="1">
      <alignment horizontal="center" vertical="center" wrapText="1"/>
    </xf>
    <xf numFmtId="0" fontId="13" fillId="0" borderId="12" xfId="0" applyNumberFormat="1" applyFont="1" applyFill="1" applyBorder="1" applyAlignment="1">
      <alignment horizontal="center" vertical="center" wrapText="1"/>
    </xf>
    <xf numFmtId="0" fontId="13" fillId="0" borderId="13" xfId="0" applyNumberFormat="1" applyFont="1" applyFill="1" applyBorder="1" applyAlignment="1">
      <alignment horizontal="center" vertical="center" wrapText="1"/>
    </xf>
    <xf numFmtId="0" fontId="13" fillId="0" borderId="7" xfId="0" applyNumberFormat="1" applyFont="1" applyFill="1" applyBorder="1" applyAlignment="1">
      <alignment horizontal="center" vertical="center" wrapText="1"/>
    </xf>
    <xf numFmtId="0" fontId="13" fillId="0" borderId="7" xfId="0" applyNumberFormat="1" applyFont="1" applyFill="1" applyBorder="1" applyAlignment="1">
      <alignment horizontal="center" vertical="center"/>
    </xf>
    <xf numFmtId="0" fontId="12" fillId="0" borderId="17" xfId="0" applyNumberFormat="1" applyFont="1" applyFill="1" applyBorder="1" applyAlignment="1">
      <alignment horizontal="center" vertical="center" wrapText="1"/>
    </xf>
    <xf numFmtId="0" fontId="12" fillId="0" borderId="18" xfId="0" applyNumberFormat="1" applyFont="1" applyFill="1" applyBorder="1" applyAlignment="1">
      <alignment horizontal="center" vertical="center" wrapText="1"/>
    </xf>
    <xf numFmtId="0" fontId="12" fillId="0" borderId="19" xfId="0" applyNumberFormat="1" applyFont="1" applyFill="1" applyBorder="1" applyAlignment="1">
      <alignment horizontal="center" vertical="center" wrapText="1"/>
    </xf>
    <xf numFmtId="0" fontId="12" fillId="0" borderId="11" xfId="0" applyNumberFormat="1" applyFont="1" applyFill="1" applyBorder="1" applyAlignment="1">
      <alignment horizontal="center" vertical="center" wrapText="1"/>
    </xf>
    <xf numFmtId="0" fontId="12" fillId="0" borderId="12" xfId="0" applyNumberFormat="1" applyFont="1" applyFill="1" applyBorder="1" applyAlignment="1">
      <alignment horizontal="center" vertical="center" wrapText="1"/>
    </xf>
    <xf numFmtId="0" fontId="12" fillId="0" borderId="13" xfId="0" applyNumberFormat="1" applyFont="1" applyFill="1" applyBorder="1" applyAlignment="1">
      <alignment horizontal="center" vertical="center" wrapText="1"/>
    </xf>
    <xf numFmtId="0" fontId="2" fillId="0" borderId="8" xfId="0" applyNumberFormat="1" applyFont="1" applyBorder="1" applyAlignment="1">
      <alignment horizontal="center" vertical="center" wrapText="1"/>
    </xf>
    <xf numFmtId="0" fontId="2" fillId="0" borderId="9" xfId="0" applyNumberFormat="1" applyFont="1" applyBorder="1" applyAlignment="1">
      <alignment horizontal="center" vertical="center" wrapText="1"/>
    </xf>
    <xf numFmtId="0" fontId="2" fillId="0" borderId="10" xfId="0" applyNumberFormat="1" applyFont="1" applyBorder="1" applyAlignment="1">
      <alignment horizontal="center" vertical="center" wrapText="1"/>
    </xf>
    <xf numFmtId="0" fontId="10" fillId="0" borderId="0" xfId="0" applyNumberFormat="1" applyFont="1" applyBorder="1" applyAlignment="1">
      <alignment horizontal="center" vertical="center" wrapText="1"/>
    </xf>
    <xf numFmtId="0" fontId="10" fillId="0" borderId="1" xfId="0" applyNumberFormat="1" applyFont="1" applyBorder="1" applyAlignment="1">
      <alignment horizontal="center" vertical="center" wrapText="1"/>
    </xf>
  </cellXfs>
  <cellStyles count="2">
    <cellStyle name="Обычный" xfId="0" builtinId="0"/>
    <cellStyle name="Обычный 2" xfId="1" xr:uid="{00000000-0005-0000-0000-000001000000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</a:majorFont>
      <a:minorFont>
        <a:latin typeface="Calibri"/>
        <a:ea typeface=""/>
        <a:cs typeface=""/>
      </a:minorFont>
    </a:fontScheme>
    <a:fmtScheme name="Стандартная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</a:gradFill>
      </a:fillStyleLst>
      <a:lnStyleLst>
        <a:ln w="9525">
          <a:solidFill>
            <a:schemeClr val="phClr">
              <a:shade val="95000"/>
              <a:satMod val="105000"/>
            </a:schemeClr>
          </a:solidFill>
          <a:prstDash val="solid"/>
        </a:ln>
        <a:ln w="25400">
          <a:solidFill>
            <a:schemeClr val="phClr"/>
          </a:solidFill>
          <a:prstDash val="solid"/>
        </a:ln>
        <a:ln w="38100">
          <a:solidFill>
            <a:schemeClr val="phClr"/>
          </a:solidFill>
          <a:prstDash val="solid"/>
        </a:ln>
      </a:lnStyleLst>
      <a:effectStyleLst>
        <a:effectStyle>
          <a:effectLst>
            <a:outerShdw>
              <a:srgbClr val="000000">
                <a:alpha val="38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171"/>
  <sheetViews>
    <sheetView zoomScale="70" zoomScaleNormal="70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N13" sqref="N13"/>
    </sheetView>
  </sheetViews>
  <sheetFormatPr defaultColWidth="9.140625" defaultRowHeight="15" x14ac:dyDescent="0.25"/>
  <cols>
    <col min="1" max="1" width="7.28515625" style="70" customWidth="1"/>
    <col min="2" max="2" width="37.140625" style="40" customWidth="1"/>
    <col min="3" max="3" width="16.7109375" style="40" customWidth="1"/>
    <col min="4" max="4" width="16.140625" style="40" customWidth="1"/>
    <col min="5" max="5" width="15.85546875" style="40" customWidth="1"/>
    <col min="6" max="6" width="16.85546875" style="40" customWidth="1"/>
    <col min="7" max="7" width="13.5703125" style="40" customWidth="1"/>
    <col min="8" max="8" width="15.42578125" style="40" customWidth="1"/>
    <col min="9" max="9" width="17.28515625" style="40" customWidth="1"/>
    <col min="10" max="10" width="15.42578125" style="40" customWidth="1"/>
    <col min="11" max="11" width="16.42578125" style="40" customWidth="1"/>
    <col min="12" max="12" width="15.7109375" style="40" customWidth="1"/>
    <col min="13" max="13" width="17.5703125" style="40" customWidth="1"/>
    <col min="14" max="14" width="15.5703125" style="40" customWidth="1"/>
    <col min="15" max="15" width="17" style="40" customWidth="1"/>
    <col min="16" max="16" width="15.5703125" style="40" customWidth="1"/>
    <col min="17" max="17" width="18" style="40" customWidth="1"/>
    <col min="18" max="18" width="16" style="40" customWidth="1"/>
    <col min="19" max="19" width="16.5703125" style="40" customWidth="1"/>
    <col min="20" max="20" width="12.7109375" style="40" customWidth="1"/>
    <col min="21" max="23" width="14.85546875" style="40" customWidth="1"/>
    <col min="24" max="24" width="14.85546875" style="41" customWidth="1"/>
    <col min="25" max="32" width="15.7109375" style="2" hidden="1" customWidth="1"/>
    <col min="33" max="42" width="15.7109375" style="3" hidden="1" customWidth="1"/>
    <col min="43" max="47" width="16.7109375" style="3" hidden="1" customWidth="1"/>
    <col min="48" max="48" width="16.7109375" hidden="1" customWidth="1"/>
    <col min="49" max="50" width="9.140625" hidden="1" customWidth="1"/>
    <col min="51" max="52" width="14.140625" customWidth="1"/>
    <col min="53" max="53" width="15.5703125" customWidth="1"/>
  </cols>
  <sheetData>
    <row r="1" spans="1:50" ht="18.75" x14ac:dyDescent="0.3">
      <c r="B1" s="54" t="s">
        <v>471</v>
      </c>
    </row>
    <row r="3" spans="1:50" x14ac:dyDescent="0.25">
      <c r="A3" s="80" t="s">
        <v>46</v>
      </c>
      <c r="B3" s="83" t="s">
        <v>47</v>
      </c>
      <c r="C3" s="79" t="s">
        <v>494</v>
      </c>
      <c r="D3" s="79"/>
      <c r="E3" s="79"/>
      <c r="F3" s="79"/>
      <c r="G3" s="79"/>
      <c r="H3" s="79"/>
      <c r="I3" s="79"/>
      <c r="J3" s="79"/>
      <c r="K3" s="79"/>
      <c r="L3" s="86" t="s">
        <v>483</v>
      </c>
      <c r="M3" s="87"/>
      <c r="N3" s="87"/>
      <c r="O3" s="88"/>
      <c r="P3" s="86" t="s">
        <v>484</v>
      </c>
      <c r="Q3" s="87"/>
      <c r="R3" s="87"/>
      <c r="S3" s="87"/>
      <c r="T3" s="88"/>
      <c r="U3" s="94" t="s">
        <v>488</v>
      </c>
      <c r="V3" s="95"/>
      <c r="W3" s="96"/>
    </row>
    <row r="4" spans="1:50" ht="18" customHeight="1" x14ac:dyDescent="0.25">
      <c r="A4" s="81"/>
      <c r="B4" s="84"/>
      <c r="C4" s="92" t="s">
        <v>495</v>
      </c>
      <c r="D4" s="93"/>
      <c r="E4" s="93"/>
      <c r="F4" s="93"/>
      <c r="G4" s="93"/>
      <c r="H4" s="92" t="s">
        <v>482</v>
      </c>
      <c r="I4" s="92"/>
      <c r="J4" s="92"/>
      <c r="K4" s="92"/>
      <c r="L4" s="89"/>
      <c r="M4" s="90"/>
      <c r="N4" s="90"/>
      <c r="O4" s="91"/>
      <c r="P4" s="89"/>
      <c r="Q4" s="90"/>
      <c r="R4" s="90"/>
      <c r="S4" s="90"/>
      <c r="T4" s="91"/>
      <c r="U4" s="97"/>
      <c r="V4" s="98"/>
      <c r="W4" s="99"/>
      <c r="X4" s="42"/>
    </row>
    <row r="5" spans="1:50" ht="79.5" customHeight="1" x14ac:dyDescent="0.25">
      <c r="A5" s="82"/>
      <c r="B5" s="85"/>
      <c r="C5" s="78" t="s">
        <v>48</v>
      </c>
      <c r="D5" s="78" t="s">
        <v>49</v>
      </c>
      <c r="E5" s="78" t="s">
        <v>50</v>
      </c>
      <c r="F5" s="78" t="s">
        <v>51</v>
      </c>
      <c r="G5" s="78" t="s">
        <v>52</v>
      </c>
      <c r="H5" s="78" t="s">
        <v>48</v>
      </c>
      <c r="I5" s="78" t="s">
        <v>49</v>
      </c>
      <c r="J5" s="78" t="s">
        <v>50</v>
      </c>
      <c r="K5" s="78" t="s">
        <v>51</v>
      </c>
      <c r="L5" s="78" t="s">
        <v>48</v>
      </c>
      <c r="M5" s="78" t="s">
        <v>49</v>
      </c>
      <c r="N5" s="78" t="s">
        <v>50</v>
      </c>
      <c r="O5" s="78" t="s">
        <v>51</v>
      </c>
      <c r="P5" s="78" t="s">
        <v>48</v>
      </c>
      <c r="Q5" s="78" t="s">
        <v>49</v>
      </c>
      <c r="R5" s="78" t="s">
        <v>50</v>
      </c>
      <c r="S5" s="78" t="s">
        <v>51</v>
      </c>
      <c r="T5" s="78" t="s">
        <v>52</v>
      </c>
      <c r="U5" s="71" t="s">
        <v>481</v>
      </c>
      <c r="V5" s="78" t="s">
        <v>49</v>
      </c>
      <c r="W5" s="78" t="s">
        <v>50</v>
      </c>
      <c r="X5" s="42"/>
    </row>
    <row r="6" spans="1:50" ht="37.5" customHeight="1" x14ac:dyDescent="0.25">
      <c r="A6" s="72"/>
      <c r="B6" s="75" t="s">
        <v>53</v>
      </c>
      <c r="C6" s="76">
        <f t="shared" ref="C6:T6" si="0">C7+C28+C35+C42+C51+C67+C77+C83+C89+C105+C111+C122+C129+C136+C143+C157+C162+C166+C170</f>
        <v>53114841.400000006</v>
      </c>
      <c r="D6" s="76">
        <f t="shared" si="0"/>
        <v>12274842.5</v>
      </c>
      <c r="E6" s="76">
        <f t="shared" si="0"/>
        <v>37368029.100000009</v>
      </c>
      <c r="F6" s="76">
        <f t="shared" si="0"/>
        <v>3445410.7</v>
      </c>
      <c r="G6" s="76">
        <f t="shared" si="0"/>
        <v>26559.1</v>
      </c>
      <c r="H6" s="76">
        <f t="shared" si="0"/>
        <v>47954623.20000001</v>
      </c>
      <c r="I6" s="76">
        <f t="shared" si="0"/>
        <v>3733073.4</v>
      </c>
      <c r="J6" s="76">
        <f t="shared" si="0"/>
        <v>44221549.800000004</v>
      </c>
      <c r="K6" s="76">
        <f t="shared" si="0"/>
        <v>0</v>
      </c>
      <c r="L6" s="76">
        <f t="shared" si="0"/>
        <v>44367117.609999999</v>
      </c>
      <c r="M6" s="76">
        <f t="shared" si="0"/>
        <v>3136693.91</v>
      </c>
      <c r="N6" s="76">
        <f t="shared" si="0"/>
        <v>41230423.700000003</v>
      </c>
      <c r="O6" s="76">
        <f t="shared" si="0"/>
        <v>0</v>
      </c>
      <c r="P6" s="76">
        <f t="shared" si="0"/>
        <v>22391213.360000003</v>
      </c>
      <c r="Q6" s="76">
        <f t="shared" si="0"/>
        <v>1460097.7099999997</v>
      </c>
      <c r="R6" s="76">
        <f t="shared" si="0"/>
        <v>20931115.649999999</v>
      </c>
      <c r="S6" s="76">
        <f t="shared" si="0"/>
        <v>0</v>
      </c>
      <c r="T6" s="76">
        <f t="shared" si="0"/>
        <v>0</v>
      </c>
      <c r="U6" s="77">
        <f>P6/H6%</f>
        <v>46.692501923359913</v>
      </c>
      <c r="V6" s="77">
        <f>Q6/I6%</f>
        <v>39.112483295935192</v>
      </c>
      <c r="W6" s="77">
        <f>R6/J6%</f>
        <v>47.332388269214384</v>
      </c>
      <c r="X6" s="43"/>
      <c r="Y6" s="7">
        <f>C7-C8-C9-C10-C11-C12-C13-C14-C15-C16-C17-C18-C19-C20-C21-C22-C23-C24-C25-C26-C27</f>
        <v>0</v>
      </c>
      <c r="Z6" s="7">
        <f t="shared" ref="Z6:AP6" si="1">D7-D8-D9-D10-D11-D12-D13-D14-D15-D16-D17-D18-D19-D20-D21-D22-D23-D24-D25-D26-D27</f>
        <v>4.6611603465862572E-11</v>
      </c>
      <c r="AA6" s="7">
        <f t="shared" si="1"/>
        <v>0</v>
      </c>
      <c r="AB6" s="7">
        <f t="shared" si="1"/>
        <v>0</v>
      </c>
      <c r="AC6" s="7">
        <f t="shared" si="1"/>
        <v>0</v>
      </c>
      <c r="AD6" s="7">
        <f t="shared" si="1"/>
        <v>0</v>
      </c>
      <c r="AE6" s="7">
        <f t="shared" si="1"/>
        <v>9.8964392236666754E-11</v>
      </c>
      <c r="AF6" s="7">
        <f t="shared" si="1"/>
        <v>0</v>
      </c>
      <c r="AG6" s="7">
        <f t="shared" si="1"/>
        <v>0</v>
      </c>
      <c r="AH6" s="7">
        <f t="shared" si="1"/>
        <v>0</v>
      </c>
      <c r="AI6" s="7">
        <f t="shared" si="1"/>
        <v>5.5308646551566198E-11</v>
      </c>
      <c r="AJ6" s="7">
        <f t="shared" si="1"/>
        <v>0</v>
      </c>
      <c r="AK6" s="7">
        <f t="shared" si="1"/>
        <v>0</v>
      </c>
      <c r="AL6" s="7">
        <f t="shared" si="1"/>
        <v>0</v>
      </c>
      <c r="AM6" s="7">
        <f t="shared" si="1"/>
        <v>3.3480773709015921E-11</v>
      </c>
      <c r="AN6" s="7">
        <f t="shared" si="1"/>
        <v>0</v>
      </c>
      <c r="AO6" s="7">
        <f t="shared" si="1"/>
        <v>0</v>
      </c>
      <c r="AP6" s="7">
        <f t="shared" si="1"/>
        <v>0</v>
      </c>
      <c r="AQ6" s="4">
        <f t="shared" ref="AQ6:AQ36" si="2">H6-L6</f>
        <v>3587505.590000011</v>
      </c>
      <c r="AR6" s="4">
        <f t="shared" ref="AR6:AR36" si="3">I6-M6</f>
        <v>596379.48999999976</v>
      </c>
      <c r="AS6" s="4">
        <f t="shared" ref="AS6:AS36" si="4">J6-N6</f>
        <v>2991126.1000000015</v>
      </c>
      <c r="AT6" s="4">
        <f t="shared" ref="AT6:AT36" si="5">K6-O6</f>
        <v>0</v>
      </c>
      <c r="AU6" s="4">
        <f t="shared" ref="AU6:AU37" si="6">C6-D6-E6-F6-G6</f>
        <v>-3.1650415621697903E-9</v>
      </c>
      <c r="AV6" s="12">
        <f t="shared" ref="AV6:AV37" si="7">H6-I6-J6-K6</f>
        <v>7.4505805969238281E-9</v>
      </c>
      <c r="AW6" s="12">
        <f t="shared" ref="AW6:AW37" si="8">L6-M6-N6-O6</f>
        <v>0</v>
      </c>
      <c r="AX6" s="12">
        <f t="shared" ref="AX6:AX37" si="9">P6-Q6-R6-S6-T6</f>
        <v>3.7252902984619141E-9</v>
      </c>
    </row>
    <row r="7" spans="1:50" s="10" customFormat="1" ht="47.25" customHeight="1" x14ac:dyDescent="0.25">
      <c r="A7" s="65">
        <v>1</v>
      </c>
      <c r="B7" s="55" t="s">
        <v>54</v>
      </c>
      <c r="C7" s="44">
        <f t="shared" ref="C7:T7" si="10">SUM(C8:C27)</f>
        <v>7298699.5</v>
      </c>
      <c r="D7" s="44">
        <f t="shared" si="10"/>
        <v>1032641.5000000001</v>
      </c>
      <c r="E7" s="44">
        <f t="shared" si="10"/>
        <v>2820647.3</v>
      </c>
      <c r="F7" s="44">
        <f t="shared" si="10"/>
        <v>3445410.7</v>
      </c>
      <c r="G7" s="44">
        <f t="shared" si="10"/>
        <v>0</v>
      </c>
      <c r="H7" s="44">
        <f t="shared" si="10"/>
        <v>3892000.3</v>
      </c>
      <c r="I7" s="44">
        <f t="shared" si="10"/>
        <v>812193.90000000014</v>
      </c>
      <c r="J7" s="44">
        <f t="shared" si="10"/>
        <v>3079806.4</v>
      </c>
      <c r="K7" s="44">
        <f t="shared" si="10"/>
        <v>0</v>
      </c>
      <c r="L7" s="44">
        <f t="shared" si="10"/>
        <v>3605824.84</v>
      </c>
      <c r="M7" s="44">
        <f t="shared" si="10"/>
        <v>661843.34000000008</v>
      </c>
      <c r="N7" s="44">
        <f t="shared" si="10"/>
        <v>2943981.5</v>
      </c>
      <c r="O7" s="44">
        <f t="shared" si="10"/>
        <v>0</v>
      </c>
      <c r="P7" s="44">
        <f t="shared" si="10"/>
        <v>1717319.5</v>
      </c>
      <c r="Q7" s="44">
        <f t="shared" si="10"/>
        <v>288264.41000000003</v>
      </c>
      <c r="R7" s="44">
        <f t="shared" si="10"/>
        <v>1429055.09</v>
      </c>
      <c r="S7" s="44">
        <f t="shared" si="10"/>
        <v>0</v>
      </c>
      <c r="T7" s="44">
        <f t="shared" si="10"/>
        <v>0</v>
      </c>
      <c r="U7" s="56">
        <f t="shared" ref="U7:U70" si="11">P7/H7%</f>
        <v>44.124341408709554</v>
      </c>
      <c r="V7" s="56">
        <f t="shared" ref="V7:V68" si="12">Q7/I7%</f>
        <v>35.492067842420383</v>
      </c>
      <c r="W7" s="56">
        <f t="shared" ref="W7:W70" si="13">R7/J7%</f>
        <v>46.400809154757262</v>
      </c>
      <c r="X7" s="45"/>
      <c r="Y7" s="13">
        <f>C7-C8-C9-C10-C11-C12-C13-C14-C15-C16-C17-C18-C19-C20-C21-C22-C23-C24-C25-C26-C27</f>
        <v>0</v>
      </c>
      <c r="Z7" s="13">
        <f t="shared" ref="Z7:AP7" si="14">D7-D8-D9-D10-D11-D12-D13-D14-D15-D16-D17-D18-D19-D20-D21-D22-D23-D24-D25-D26-D27</f>
        <v>4.6611603465862572E-11</v>
      </c>
      <c r="AA7" s="13">
        <f t="shared" si="14"/>
        <v>0</v>
      </c>
      <c r="AB7" s="13">
        <f t="shared" si="14"/>
        <v>0</v>
      </c>
      <c r="AC7" s="13">
        <f t="shared" si="14"/>
        <v>0</v>
      </c>
      <c r="AD7" s="13">
        <f t="shared" si="14"/>
        <v>0</v>
      </c>
      <c r="AE7" s="13">
        <f t="shared" si="14"/>
        <v>9.8964392236666754E-11</v>
      </c>
      <c r="AF7" s="13">
        <f t="shared" si="14"/>
        <v>0</v>
      </c>
      <c r="AG7" s="13">
        <f t="shared" si="14"/>
        <v>0</v>
      </c>
      <c r="AH7" s="13">
        <f t="shared" si="14"/>
        <v>0</v>
      </c>
      <c r="AI7" s="13">
        <f t="shared" si="14"/>
        <v>5.5308646551566198E-11</v>
      </c>
      <c r="AJ7" s="13">
        <f t="shared" si="14"/>
        <v>0</v>
      </c>
      <c r="AK7" s="13">
        <f t="shared" si="14"/>
        <v>0</v>
      </c>
      <c r="AL7" s="13">
        <f t="shared" si="14"/>
        <v>0</v>
      </c>
      <c r="AM7" s="13">
        <f t="shared" si="14"/>
        <v>3.3480773709015921E-11</v>
      </c>
      <c r="AN7" s="13">
        <f t="shared" si="14"/>
        <v>0</v>
      </c>
      <c r="AO7" s="13">
        <f t="shared" si="14"/>
        <v>0</v>
      </c>
      <c r="AP7" s="13">
        <f t="shared" si="14"/>
        <v>0</v>
      </c>
      <c r="AQ7" s="9">
        <f t="shared" si="2"/>
        <v>286175.45999999996</v>
      </c>
      <c r="AR7" s="9">
        <f t="shared" si="3"/>
        <v>150350.56000000006</v>
      </c>
      <c r="AS7" s="9">
        <f t="shared" si="4"/>
        <v>135824.89999999991</v>
      </c>
      <c r="AT7" s="9">
        <f t="shared" si="5"/>
        <v>0</v>
      </c>
      <c r="AU7" s="4">
        <f t="shared" si="6"/>
        <v>0</v>
      </c>
      <c r="AV7" s="12">
        <f t="shared" si="7"/>
        <v>-4.6566128730773926E-10</v>
      </c>
      <c r="AW7" s="12">
        <f t="shared" si="8"/>
        <v>0</v>
      </c>
      <c r="AX7" s="12">
        <f t="shared" si="9"/>
        <v>-2.3283064365386963E-10</v>
      </c>
    </row>
    <row r="8" spans="1:50" ht="33.75" customHeight="1" x14ac:dyDescent="0.25">
      <c r="A8" s="67" t="s">
        <v>55</v>
      </c>
      <c r="B8" s="57" t="s">
        <v>56</v>
      </c>
      <c r="C8" s="46">
        <f>D8+E8</f>
        <v>492743.8</v>
      </c>
      <c r="D8" s="46">
        <v>47000</v>
      </c>
      <c r="E8" s="46">
        <v>445743.8</v>
      </c>
      <c r="F8" s="46"/>
      <c r="G8" s="46"/>
      <c r="H8" s="46">
        <v>507743.8</v>
      </c>
      <c r="I8" s="46">
        <v>0</v>
      </c>
      <c r="J8" s="46">
        <f t="shared" ref="J8:J27" si="15">H8-I8-K8</f>
        <v>507743.8</v>
      </c>
      <c r="K8" s="46"/>
      <c r="L8" s="46">
        <v>470046.6</v>
      </c>
      <c r="M8" s="46">
        <v>0</v>
      </c>
      <c r="N8" s="46">
        <f t="shared" ref="N8:N27" si="16">L8-M8-O8</f>
        <v>470046.6</v>
      </c>
      <c r="O8" s="46"/>
      <c r="P8" s="46">
        <v>123578.51</v>
      </c>
      <c r="Q8" s="46">
        <v>0</v>
      </c>
      <c r="R8" s="46">
        <f t="shared" ref="R8:R27" si="17">P8-Q8-S8</f>
        <v>123578.51</v>
      </c>
      <c r="S8" s="46"/>
      <c r="T8" s="48"/>
      <c r="U8" s="56">
        <f t="shared" si="11"/>
        <v>24.3387531270692</v>
      </c>
      <c r="V8" s="56" t="s">
        <v>446</v>
      </c>
      <c r="W8" s="56">
        <f t="shared" si="13"/>
        <v>24.3387531270692</v>
      </c>
      <c r="X8" s="45"/>
      <c r="AQ8" s="4">
        <f t="shared" si="2"/>
        <v>37697.200000000012</v>
      </c>
      <c r="AR8" s="4">
        <f t="shared" si="3"/>
        <v>0</v>
      </c>
      <c r="AS8" s="4">
        <f t="shared" si="4"/>
        <v>37697.200000000012</v>
      </c>
      <c r="AT8" s="4">
        <f t="shared" si="5"/>
        <v>0</v>
      </c>
      <c r="AU8" s="4">
        <f t="shared" si="6"/>
        <v>0</v>
      </c>
      <c r="AV8" s="12">
        <f t="shared" si="7"/>
        <v>0</v>
      </c>
      <c r="AW8" s="12">
        <f t="shared" si="8"/>
        <v>0</v>
      </c>
      <c r="AX8" s="12">
        <f t="shared" si="9"/>
        <v>0</v>
      </c>
    </row>
    <row r="9" spans="1:50" ht="33.75" customHeight="1" x14ac:dyDescent="0.25">
      <c r="A9" s="67" t="s">
        <v>57</v>
      </c>
      <c r="B9" s="57" t="s">
        <v>58</v>
      </c>
      <c r="C9" s="46">
        <v>2611.6</v>
      </c>
      <c r="D9" s="46">
        <v>2481</v>
      </c>
      <c r="E9" s="46">
        <f>C9-D9-F9</f>
        <v>130.59999999999991</v>
      </c>
      <c r="F9" s="46"/>
      <c r="G9" s="46"/>
      <c r="H9" s="46">
        <v>2611.6</v>
      </c>
      <c r="I9" s="46">
        <v>0</v>
      </c>
      <c r="J9" s="46">
        <f t="shared" si="15"/>
        <v>2611.6</v>
      </c>
      <c r="K9" s="46"/>
      <c r="L9" s="46">
        <v>2185.4</v>
      </c>
      <c r="M9" s="46">
        <v>0</v>
      </c>
      <c r="N9" s="46">
        <f t="shared" si="16"/>
        <v>2185.4</v>
      </c>
      <c r="O9" s="46"/>
      <c r="P9" s="46">
        <v>2052</v>
      </c>
      <c r="Q9" s="46">
        <v>0</v>
      </c>
      <c r="R9" s="46">
        <f t="shared" si="17"/>
        <v>2052</v>
      </c>
      <c r="S9" s="46"/>
      <c r="T9" s="48"/>
      <c r="U9" s="56">
        <f t="shared" si="11"/>
        <v>78.572522591514783</v>
      </c>
      <c r="V9" s="56" t="s">
        <v>446</v>
      </c>
      <c r="W9" s="56">
        <f t="shared" si="13"/>
        <v>78.572522591514783</v>
      </c>
      <c r="X9" s="45"/>
      <c r="AQ9" s="4">
        <f t="shared" si="2"/>
        <v>426.19999999999982</v>
      </c>
      <c r="AR9" s="4">
        <f t="shared" si="3"/>
        <v>0</v>
      </c>
      <c r="AS9" s="4">
        <f t="shared" si="4"/>
        <v>426.19999999999982</v>
      </c>
      <c r="AT9" s="4">
        <f t="shared" si="5"/>
        <v>0</v>
      </c>
      <c r="AU9" s="4">
        <f t="shared" si="6"/>
        <v>0</v>
      </c>
      <c r="AV9" s="12">
        <f t="shared" si="7"/>
        <v>0</v>
      </c>
      <c r="AW9" s="12">
        <f t="shared" si="8"/>
        <v>0</v>
      </c>
      <c r="AX9" s="12">
        <f t="shared" si="9"/>
        <v>0</v>
      </c>
    </row>
    <row r="10" spans="1:50" ht="66.75" customHeight="1" x14ac:dyDescent="0.25">
      <c r="A10" s="67" t="s">
        <v>59</v>
      </c>
      <c r="B10" s="57" t="s">
        <v>60</v>
      </c>
      <c r="C10" s="46">
        <v>82124.100000000006</v>
      </c>
      <c r="D10" s="46">
        <v>78017.899999999994</v>
      </c>
      <c r="E10" s="46">
        <f>C10-D10-F10</f>
        <v>4106.2000000000116</v>
      </c>
      <c r="F10" s="46"/>
      <c r="G10" s="46"/>
      <c r="H10" s="46">
        <v>82124.100000000006</v>
      </c>
      <c r="I10" s="46">
        <v>0</v>
      </c>
      <c r="J10" s="46">
        <f t="shared" si="15"/>
        <v>82124.100000000006</v>
      </c>
      <c r="K10" s="46"/>
      <c r="L10" s="46">
        <v>82124.100000000006</v>
      </c>
      <c r="M10" s="46">
        <v>0</v>
      </c>
      <c r="N10" s="46">
        <f t="shared" si="16"/>
        <v>82124.100000000006</v>
      </c>
      <c r="O10" s="46"/>
      <c r="P10" s="46">
        <v>0</v>
      </c>
      <c r="Q10" s="46">
        <v>0</v>
      </c>
      <c r="R10" s="46">
        <f t="shared" si="17"/>
        <v>0</v>
      </c>
      <c r="S10" s="46"/>
      <c r="T10" s="48"/>
      <c r="U10" s="56">
        <f t="shared" si="11"/>
        <v>0</v>
      </c>
      <c r="V10" s="56" t="s">
        <v>446</v>
      </c>
      <c r="W10" s="56">
        <f t="shared" si="13"/>
        <v>0</v>
      </c>
      <c r="X10" s="45"/>
      <c r="AQ10" s="4">
        <f t="shared" si="2"/>
        <v>0</v>
      </c>
      <c r="AR10" s="4">
        <f t="shared" si="3"/>
        <v>0</v>
      </c>
      <c r="AS10" s="4">
        <f t="shared" si="4"/>
        <v>0</v>
      </c>
      <c r="AT10" s="4">
        <f t="shared" si="5"/>
        <v>0</v>
      </c>
      <c r="AU10" s="4">
        <f t="shared" si="6"/>
        <v>0</v>
      </c>
      <c r="AV10" s="12">
        <f t="shared" si="7"/>
        <v>0</v>
      </c>
      <c r="AW10" s="12">
        <f t="shared" si="8"/>
        <v>0</v>
      </c>
      <c r="AX10" s="12">
        <f t="shared" si="9"/>
        <v>0</v>
      </c>
    </row>
    <row r="11" spans="1:50" ht="46.5" customHeight="1" x14ac:dyDescent="0.25">
      <c r="A11" s="73" t="s">
        <v>61</v>
      </c>
      <c r="B11" s="57" t="s">
        <v>62</v>
      </c>
      <c r="C11" s="46">
        <f>D11+E11</f>
        <v>773479.10000000009</v>
      </c>
      <c r="D11" s="46">
        <v>634635.30000000005</v>
      </c>
      <c r="E11" s="46">
        <v>138843.79999999999</v>
      </c>
      <c r="F11" s="46"/>
      <c r="G11" s="46"/>
      <c r="H11" s="46">
        <v>755979.1</v>
      </c>
      <c r="I11" s="46">
        <v>634635.30000000005</v>
      </c>
      <c r="J11" s="46">
        <f t="shared" si="15"/>
        <v>121343.79999999993</v>
      </c>
      <c r="K11" s="46"/>
      <c r="L11" s="46">
        <v>647130.30000000005</v>
      </c>
      <c r="M11" s="46">
        <v>543265.9</v>
      </c>
      <c r="N11" s="46">
        <f t="shared" si="16"/>
        <v>103864.40000000002</v>
      </c>
      <c r="O11" s="46"/>
      <c r="P11" s="46">
        <v>298449.2</v>
      </c>
      <c r="Q11" s="46">
        <v>250544.5</v>
      </c>
      <c r="R11" s="46">
        <f t="shared" si="17"/>
        <v>47904.700000000012</v>
      </c>
      <c r="S11" s="46"/>
      <c r="T11" s="48"/>
      <c r="U11" s="56">
        <f t="shared" si="11"/>
        <v>39.478498810350708</v>
      </c>
      <c r="V11" s="56">
        <f t="shared" si="12"/>
        <v>39.478500486815022</v>
      </c>
      <c r="W11" s="56">
        <f t="shared" si="13"/>
        <v>39.478490042342536</v>
      </c>
      <c r="X11" s="45"/>
      <c r="AQ11" s="4">
        <f t="shared" si="2"/>
        <v>108848.79999999993</v>
      </c>
      <c r="AR11" s="4">
        <f t="shared" si="3"/>
        <v>91369.400000000023</v>
      </c>
      <c r="AS11" s="4">
        <f t="shared" si="4"/>
        <v>17479.399999999907</v>
      </c>
      <c r="AT11" s="4">
        <f t="shared" si="5"/>
        <v>0</v>
      </c>
      <c r="AU11" s="4">
        <f t="shared" si="6"/>
        <v>5.8207660913467407E-11</v>
      </c>
      <c r="AV11" s="12">
        <f t="shared" si="7"/>
        <v>0</v>
      </c>
      <c r="AW11" s="12">
        <f t="shared" si="8"/>
        <v>0</v>
      </c>
      <c r="AX11" s="12">
        <f t="shared" si="9"/>
        <v>0</v>
      </c>
    </row>
    <row r="12" spans="1:50" ht="33.75" customHeight="1" x14ac:dyDescent="0.25">
      <c r="A12" s="67" t="s">
        <v>63</v>
      </c>
      <c r="B12" s="57" t="s">
        <v>64</v>
      </c>
      <c r="C12" s="46">
        <f>D12+E12</f>
        <v>10192.5</v>
      </c>
      <c r="D12" s="46">
        <v>8449.7999999999993</v>
      </c>
      <c r="E12" s="46">
        <v>1742.7</v>
      </c>
      <c r="F12" s="46"/>
      <c r="G12" s="46"/>
      <c r="H12" s="46">
        <v>9184.5</v>
      </c>
      <c r="I12" s="46">
        <v>8449.7999999999993</v>
      </c>
      <c r="J12" s="46">
        <f t="shared" si="15"/>
        <v>734.70000000000073</v>
      </c>
      <c r="K12" s="46"/>
      <c r="L12" s="46">
        <v>8433</v>
      </c>
      <c r="M12" s="46">
        <v>7713.34</v>
      </c>
      <c r="N12" s="46">
        <f t="shared" si="16"/>
        <v>719.65999999999985</v>
      </c>
      <c r="O12" s="46"/>
      <c r="P12" s="46">
        <v>1112.2</v>
      </c>
      <c r="Q12" s="46">
        <v>1089.96</v>
      </c>
      <c r="R12" s="46">
        <f t="shared" si="17"/>
        <v>22.240000000000009</v>
      </c>
      <c r="S12" s="46"/>
      <c r="T12" s="48"/>
      <c r="U12" s="56">
        <f t="shared" si="11"/>
        <v>12.109532364309436</v>
      </c>
      <c r="V12" s="56">
        <f t="shared" si="12"/>
        <v>12.899240218703403</v>
      </c>
      <c r="W12" s="56">
        <f t="shared" si="13"/>
        <v>3.0270858853953975</v>
      </c>
      <c r="X12" s="45"/>
      <c r="AQ12" s="4">
        <f t="shared" si="2"/>
        <v>751.5</v>
      </c>
      <c r="AR12" s="4">
        <f t="shared" si="3"/>
        <v>736.45999999999913</v>
      </c>
      <c r="AS12" s="4">
        <f t="shared" si="4"/>
        <v>15.040000000000873</v>
      </c>
      <c r="AT12" s="4">
        <f t="shared" si="5"/>
        <v>0</v>
      </c>
      <c r="AU12" s="4">
        <f t="shared" si="6"/>
        <v>6.8212102632969618E-13</v>
      </c>
      <c r="AV12" s="12">
        <f t="shared" si="7"/>
        <v>0</v>
      </c>
      <c r="AW12" s="12">
        <f t="shared" si="8"/>
        <v>0</v>
      </c>
      <c r="AX12" s="12">
        <f t="shared" si="9"/>
        <v>0</v>
      </c>
    </row>
    <row r="13" spans="1:50" ht="33.75" customHeight="1" x14ac:dyDescent="0.25">
      <c r="A13" s="67" t="s">
        <v>65</v>
      </c>
      <c r="B13" s="57" t="s">
        <v>66</v>
      </c>
      <c r="C13" s="46">
        <f>D13+E13</f>
        <v>2593.3000000000002</v>
      </c>
      <c r="D13" s="46">
        <v>1390.6</v>
      </c>
      <c r="E13" s="46">
        <v>1202.7</v>
      </c>
      <c r="F13" s="46"/>
      <c r="G13" s="46"/>
      <c r="H13" s="46">
        <v>1780</v>
      </c>
      <c r="I13" s="46">
        <v>1390.6</v>
      </c>
      <c r="J13" s="46">
        <f t="shared" si="15"/>
        <v>389.40000000000009</v>
      </c>
      <c r="K13" s="46"/>
      <c r="L13" s="46">
        <v>1780</v>
      </c>
      <c r="M13" s="46">
        <v>1390.6</v>
      </c>
      <c r="N13" s="46">
        <f t="shared" si="16"/>
        <v>389.40000000000009</v>
      </c>
      <c r="O13" s="46"/>
      <c r="P13" s="46">
        <v>0</v>
      </c>
      <c r="Q13" s="46">
        <v>0</v>
      </c>
      <c r="R13" s="46">
        <f t="shared" si="17"/>
        <v>0</v>
      </c>
      <c r="S13" s="46"/>
      <c r="T13" s="48"/>
      <c r="U13" s="56">
        <f t="shared" si="11"/>
        <v>0</v>
      </c>
      <c r="V13" s="56">
        <f t="shared" si="12"/>
        <v>0</v>
      </c>
      <c r="W13" s="56">
        <f t="shared" si="13"/>
        <v>0</v>
      </c>
      <c r="X13" s="45"/>
      <c r="AQ13" s="4">
        <f t="shared" si="2"/>
        <v>0</v>
      </c>
      <c r="AR13" s="4">
        <f t="shared" si="3"/>
        <v>0</v>
      </c>
      <c r="AS13" s="4">
        <f t="shared" si="4"/>
        <v>0</v>
      </c>
      <c r="AT13" s="4">
        <f t="shared" si="5"/>
        <v>0</v>
      </c>
      <c r="AU13" s="4">
        <f t="shared" si="6"/>
        <v>2.2737367544323206E-13</v>
      </c>
      <c r="AV13" s="12">
        <f t="shared" si="7"/>
        <v>0</v>
      </c>
      <c r="AW13" s="12">
        <f t="shared" si="8"/>
        <v>0</v>
      </c>
      <c r="AX13" s="12">
        <f t="shared" si="9"/>
        <v>0</v>
      </c>
    </row>
    <row r="14" spans="1:50" ht="62.25" customHeight="1" x14ac:dyDescent="0.25">
      <c r="A14" s="67" t="s">
        <v>67</v>
      </c>
      <c r="B14" s="57" t="s">
        <v>68</v>
      </c>
      <c r="C14" s="46">
        <v>1500</v>
      </c>
      <c r="D14" s="46">
        <v>0</v>
      </c>
      <c r="E14" s="46">
        <f>C14-D14-F14</f>
        <v>1500</v>
      </c>
      <c r="F14" s="46"/>
      <c r="G14" s="46"/>
      <c r="H14" s="46">
        <v>2079.8000000000002</v>
      </c>
      <c r="I14" s="46">
        <v>0</v>
      </c>
      <c r="J14" s="46">
        <f t="shared" si="15"/>
        <v>2079.8000000000002</v>
      </c>
      <c r="K14" s="46"/>
      <c r="L14" s="46">
        <v>2079.8000000000002</v>
      </c>
      <c r="M14" s="46">
        <v>0</v>
      </c>
      <c r="N14" s="46">
        <f t="shared" si="16"/>
        <v>2079.8000000000002</v>
      </c>
      <c r="O14" s="46"/>
      <c r="P14" s="46">
        <v>1750</v>
      </c>
      <c r="Q14" s="46">
        <v>0</v>
      </c>
      <c r="R14" s="46">
        <f t="shared" si="17"/>
        <v>1750</v>
      </c>
      <c r="S14" s="46"/>
      <c r="T14" s="48"/>
      <c r="U14" s="56">
        <f t="shared" si="11"/>
        <v>84.142706029425895</v>
      </c>
      <c r="V14" s="56" t="s">
        <v>446</v>
      </c>
      <c r="W14" s="56">
        <f t="shared" si="13"/>
        <v>84.142706029425895</v>
      </c>
      <c r="X14" s="45"/>
      <c r="AQ14" s="4">
        <f t="shared" si="2"/>
        <v>0</v>
      </c>
      <c r="AR14" s="4">
        <f t="shared" si="3"/>
        <v>0</v>
      </c>
      <c r="AS14" s="4">
        <f t="shared" si="4"/>
        <v>0</v>
      </c>
      <c r="AT14" s="4">
        <f t="shared" si="5"/>
        <v>0</v>
      </c>
      <c r="AU14" s="4">
        <f t="shared" si="6"/>
        <v>0</v>
      </c>
      <c r="AV14" s="12">
        <f t="shared" si="7"/>
        <v>0</v>
      </c>
      <c r="AW14" s="12">
        <f t="shared" si="8"/>
        <v>0</v>
      </c>
      <c r="AX14" s="12">
        <f t="shared" si="9"/>
        <v>0</v>
      </c>
    </row>
    <row r="15" spans="1:50" ht="93" customHeight="1" x14ac:dyDescent="0.25">
      <c r="A15" s="67" t="s">
        <v>69</v>
      </c>
      <c r="B15" s="57" t="s">
        <v>70</v>
      </c>
      <c r="C15" s="46">
        <f>D15+E15</f>
        <v>93316.4</v>
      </c>
      <c r="D15" s="46">
        <v>52348.6</v>
      </c>
      <c r="E15" s="46">
        <v>40967.800000000003</v>
      </c>
      <c r="F15" s="46"/>
      <c r="G15" s="46"/>
      <c r="H15" s="46">
        <v>97016.4</v>
      </c>
      <c r="I15" s="46">
        <v>52348.6</v>
      </c>
      <c r="J15" s="46">
        <f t="shared" si="15"/>
        <v>44667.799999999996</v>
      </c>
      <c r="K15" s="46"/>
      <c r="L15" s="46">
        <v>67263.899999999994</v>
      </c>
      <c r="M15" s="46">
        <v>15841</v>
      </c>
      <c r="N15" s="46">
        <f t="shared" si="16"/>
        <v>51422.899999999994</v>
      </c>
      <c r="O15" s="46"/>
      <c r="P15" s="46">
        <v>13819.6</v>
      </c>
      <c r="Q15" s="46">
        <v>71.95</v>
      </c>
      <c r="R15" s="46">
        <f t="shared" si="17"/>
        <v>13747.65</v>
      </c>
      <c r="S15" s="46"/>
      <c r="T15" s="48"/>
      <c r="U15" s="56">
        <f t="shared" si="11"/>
        <v>14.24460194358892</v>
      </c>
      <c r="V15" s="56">
        <f t="shared" si="12"/>
        <v>0.13744398130991087</v>
      </c>
      <c r="W15" s="56">
        <f t="shared" si="13"/>
        <v>30.777539972866364</v>
      </c>
      <c r="X15" s="45"/>
      <c r="AQ15" s="4">
        <f t="shared" si="2"/>
        <v>29752.5</v>
      </c>
      <c r="AR15" s="4">
        <f t="shared" si="3"/>
        <v>36507.599999999999</v>
      </c>
      <c r="AS15" s="39">
        <f t="shared" si="4"/>
        <v>-6755.0999999999985</v>
      </c>
      <c r="AT15" s="4">
        <f t="shared" si="5"/>
        <v>0</v>
      </c>
      <c r="AU15" s="4">
        <f t="shared" si="6"/>
        <v>-7.2759576141834259E-12</v>
      </c>
      <c r="AV15" s="12">
        <f t="shared" si="7"/>
        <v>0</v>
      </c>
      <c r="AW15" s="12">
        <f t="shared" si="8"/>
        <v>0</v>
      </c>
      <c r="AX15" s="12">
        <f t="shared" si="9"/>
        <v>0</v>
      </c>
    </row>
    <row r="16" spans="1:50" ht="48" customHeight="1" x14ac:dyDescent="0.25">
      <c r="A16" s="67" t="s">
        <v>71</v>
      </c>
      <c r="B16" s="57" t="s">
        <v>72</v>
      </c>
      <c r="C16" s="46">
        <f>D16+E16</f>
        <v>117357.09999999999</v>
      </c>
      <c r="D16" s="46">
        <v>115009.9</v>
      </c>
      <c r="E16" s="46">
        <v>2347.1999999999998</v>
      </c>
      <c r="F16" s="46"/>
      <c r="G16" s="46"/>
      <c r="H16" s="46">
        <v>117357.1</v>
      </c>
      <c r="I16" s="46">
        <v>115009.9</v>
      </c>
      <c r="J16" s="46">
        <f t="shared" si="15"/>
        <v>2347.2000000000116</v>
      </c>
      <c r="K16" s="46"/>
      <c r="L16" s="46">
        <v>96396</v>
      </c>
      <c r="M16" s="46">
        <v>93272.8</v>
      </c>
      <c r="N16" s="46">
        <f t="shared" si="16"/>
        <v>3123.1999999999971</v>
      </c>
      <c r="O16" s="46"/>
      <c r="P16" s="46">
        <v>37410.400000000001</v>
      </c>
      <c r="Q16" s="46">
        <v>36198.300000000003</v>
      </c>
      <c r="R16" s="46">
        <f t="shared" si="17"/>
        <v>1212.0999999999985</v>
      </c>
      <c r="S16" s="46"/>
      <c r="T16" s="48"/>
      <c r="U16" s="56">
        <f t="shared" si="11"/>
        <v>31.87740665030066</v>
      </c>
      <c r="V16" s="56">
        <f t="shared" si="12"/>
        <v>31.474073101533001</v>
      </c>
      <c r="W16" s="56">
        <f t="shared" si="13"/>
        <v>51.640252215405276</v>
      </c>
      <c r="X16" s="45"/>
      <c r="AQ16" s="4">
        <f t="shared" si="2"/>
        <v>20961.100000000006</v>
      </c>
      <c r="AR16" s="4">
        <f t="shared" si="3"/>
        <v>21737.099999999991</v>
      </c>
      <c r="AS16" s="39">
        <f t="shared" si="4"/>
        <v>-775.99999999998545</v>
      </c>
      <c r="AT16" s="4">
        <f t="shared" si="5"/>
        <v>0</v>
      </c>
      <c r="AU16" s="4">
        <f t="shared" si="6"/>
        <v>-2.7284841053187847E-12</v>
      </c>
      <c r="AV16" s="12">
        <f t="shared" si="7"/>
        <v>0</v>
      </c>
      <c r="AW16" s="12">
        <f t="shared" si="8"/>
        <v>0</v>
      </c>
      <c r="AX16" s="12">
        <f t="shared" si="9"/>
        <v>0</v>
      </c>
    </row>
    <row r="17" spans="1:50" ht="62.25" customHeight="1" x14ac:dyDescent="0.25">
      <c r="A17" s="67" t="s">
        <v>73</v>
      </c>
      <c r="B17" s="57" t="s">
        <v>74</v>
      </c>
      <c r="C17" s="46">
        <f>D17+E17</f>
        <v>8.4</v>
      </c>
      <c r="D17" s="46">
        <v>8.4</v>
      </c>
      <c r="E17" s="46">
        <v>0</v>
      </c>
      <c r="F17" s="46"/>
      <c r="G17" s="46"/>
      <c r="H17" s="46">
        <v>8.4</v>
      </c>
      <c r="I17" s="46">
        <v>8.4</v>
      </c>
      <c r="J17" s="46">
        <f t="shared" si="15"/>
        <v>0</v>
      </c>
      <c r="K17" s="46"/>
      <c r="L17" s="46">
        <v>8.4</v>
      </c>
      <c r="M17" s="46">
        <v>8.4</v>
      </c>
      <c r="N17" s="46">
        <f t="shared" si="16"/>
        <v>0</v>
      </c>
      <c r="O17" s="46"/>
      <c r="P17" s="46">
        <v>8.4</v>
      </c>
      <c r="Q17" s="46">
        <v>8.4</v>
      </c>
      <c r="R17" s="46">
        <f t="shared" si="17"/>
        <v>0</v>
      </c>
      <c r="S17" s="46"/>
      <c r="T17" s="48"/>
      <c r="U17" s="56">
        <f t="shared" si="11"/>
        <v>100</v>
      </c>
      <c r="V17" s="56">
        <f t="shared" si="12"/>
        <v>100</v>
      </c>
      <c r="W17" s="56" t="s">
        <v>446</v>
      </c>
      <c r="X17" s="43"/>
      <c r="AQ17" s="4">
        <f t="shared" si="2"/>
        <v>0</v>
      </c>
      <c r="AR17" s="4">
        <f t="shared" si="3"/>
        <v>0</v>
      </c>
      <c r="AS17" s="4">
        <f t="shared" si="4"/>
        <v>0</v>
      </c>
      <c r="AT17" s="4">
        <f t="shared" si="5"/>
        <v>0</v>
      </c>
      <c r="AU17" s="4">
        <f t="shared" si="6"/>
        <v>0</v>
      </c>
      <c r="AV17" s="12">
        <f t="shared" si="7"/>
        <v>0</v>
      </c>
      <c r="AW17" s="12">
        <f t="shared" si="8"/>
        <v>0</v>
      </c>
      <c r="AX17" s="12">
        <f t="shared" si="9"/>
        <v>0</v>
      </c>
    </row>
    <row r="18" spans="1:50" ht="72.75" customHeight="1" x14ac:dyDescent="0.25">
      <c r="A18" s="67" t="s">
        <v>75</v>
      </c>
      <c r="B18" s="57" t="s">
        <v>76</v>
      </c>
      <c r="C18" s="46">
        <v>3858.5</v>
      </c>
      <c r="D18" s="46">
        <v>351.3</v>
      </c>
      <c r="E18" s="46">
        <f>C18-D18-F18</f>
        <v>3507.2</v>
      </c>
      <c r="F18" s="46"/>
      <c r="G18" s="46"/>
      <c r="H18" s="46">
        <v>3858.5</v>
      </c>
      <c r="I18" s="46">
        <v>351.3</v>
      </c>
      <c r="J18" s="46">
        <f t="shared" si="15"/>
        <v>3507.2</v>
      </c>
      <c r="K18" s="46"/>
      <c r="L18" s="46">
        <v>3858.3</v>
      </c>
      <c r="M18" s="46">
        <v>351.3</v>
      </c>
      <c r="N18" s="46">
        <f t="shared" si="16"/>
        <v>3507</v>
      </c>
      <c r="O18" s="46"/>
      <c r="P18" s="46">
        <v>3858.3</v>
      </c>
      <c r="Q18" s="46">
        <v>351.3</v>
      </c>
      <c r="R18" s="46">
        <f t="shared" si="17"/>
        <v>3507</v>
      </c>
      <c r="S18" s="46"/>
      <c r="T18" s="48"/>
      <c r="U18" s="56">
        <f t="shared" si="11"/>
        <v>99.994816638590123</v>
      </c>
      <c r="V18" s="56">
        <f t="shared" si="12"/>
        <v>100</v>
      </c>
      <c r="W18" s="56">
        <f t="shared" si="13"/>
        <v>99.994297445255484</v>
      </c>
      <c r="X18" s="45"/>
      <c r="AQ18" s="4">
        <f t="shared" si="2"/>
        <v>0.1999999999998181</v>
      </c>
      <c r="AR18" s="4">
        <f t="shared" si="3"/>
        <v>0</v>
      </c>
      <c r="AS18" s="4">
        <f t="shared" si="4"/>
        <v>0.1999999999998181</v>
      </c>
      <c r="AT18" s="4">
        <f t="shared" si="5"/>
        <v>0</v>
      </c>
      <c r="AU18" s="4">
        <f t="shared" si="6"/>
        <v>0</v>
      </c>
      <c r="AV18" s="12">
        <f t="shared" si="7"/>
        <v>0</v>
      </c>
      <c r="AW18" s="12">
        <f t="shared" si="8"/>
        <v>0</v>
      </c>
      <c r="AX18" s="12">
        <f t="shared" si="9"/>
        <v>0</v>
      </c>
    </row>
    <row r="19" spans="1:50" ht="73.5" customHeight="1" x14ac:dyDescent="0.25">
      <c r="A19" s="67" t="s">
        <v>77</v>
      </c>
      <c r="B19" s="57" t="s">
        <v>78</v>
      </c>
      <c r="C19" s="46">
        <v>23894.3</v>
      </c>
      <c r="D19" s="46">
        <v>0</v>
      </c>
      <c r="E19" s="46">
        <f>C19-D19-F19</f>
        <v>23894.3</v>
      </c>
      <c r="F19" s="46"/>
      <c r="G19" s="46"/>
      <c r="H19" s="46">
        <v>25715.599999999999</v>
      </c>
      <c r="I19" s="46">
        <v>0</v>
      </c>
      <c r="J19" s="46">
        <f t="shared" si="15"/>
        <v>25715.599999999999</v>
      </c>
      <c r="K19" s="46"/>
      <c r="L19" s="46">
        <v>25712.7</v>
      </c>
      <c r="M19" s="46">
        <v>0</v>
      </c>
      <c r="N19" s="46">
        <f t="shared" si="16"/>
        <v>25712.7</v>
      </c>
      <c r="O19" s="46"/>
      <c r="P19" s="46">
        <v>16092.93</v>
      </c>
      <c r="Q19" s="46">
        <v>0</v>
      </c>
      <c r="R19" s="46">
        <f t="shared" si="17"/>
        <v>16092.93</v>
      </c>
      <c r="S19" s="46"/>
      <c r="T19" s="48"/>
      <c r="U19" s="56">
        <f t="shared" si="11"/>
        <v>62.580418111963169</v>
      </c>
      <c r="V19" s="56" t="s">
        <v>446</v>
      </c>
      <c r="W19" s="56">
        <f t="shared" si="13"/>
        <v>62.580418111963169</v>
      </c>
      <c r="X19" s="45"/>
      <c r="AQ19" s="4">
        <f t="shared" si="2"/>
        <v>2.8999999999978172</v>
      </c>
      <c r="AR19" s="4">
        <f t="shared" si="3"/>
        <v>0</v>
      </c>
      <c r="AS19" s="4">
        <f t="shared" si="4"/>
        <v>2.8999999999978172</v>
      </c>
      <c r="AT19" s="4">
        <f t="shared" si="5"/>
        <v>0</v>
      </c>
      <c r="AU19" s="4">
        <f t="shared" si="6"/>
        <v>0</v>
      </c>
      <c r="AV19" s="12">
        <f t="shared" si="7"/>
        <v>0</v>
      </c>
      <c r="AW19" s="12">
        <f t="shared" si="8"/>
        <v>0</v>
      </c>
      <c r="AX19" s="12">
        <f t="shared" si="9"/>
        <v>0</v>
      </c>
    </row>
    <row r="20" spans="1:50" ht="108" customHeight="1" x14ac:dyDescent="0.25">
      <c r="A20" s="67" t="s">
        <v>79</v>
      </c>
      <c r="B20" s="47" t="s">
        <v>80</v>
      </c>
      <c r="C20" s="46">
        <f>D20+E20</f>
        <v>228800.30000000002</v>
      </c>
      <c r="D20" s="46">
        <v>5276.2</v>
      </c>
      <c r="E20" s="46">
        <v>223524.1</v>
      </c>
      <c r="F20" s="46"/>
      <c r="G20" s="46"/>
      <c r="H20" s="46">
        <v>215202.7</v>
      </c>
      <c r="I20" s="46">
        <v>0</v>
      </c>
      <c r="J20" s="46">
        <f t="shared" si="15"/>
        <v>215202.7</v>
      </c>
      <c r="K20" s="46"/>
      <c r="L20" s="46">
        <v>190767.31</v>
      </c>
      <c r="M20" s="46">
        <v>0</v>
      </c>
      <c r="N20" s="46">
        <f t="shared" si="16"/>
        <v>190767.31</v>
      </c>
      <c r="O20" s="46"/>
      <c r="P20" s="46">
        <v>175990.92</v>
      </c>
      <c r="Q20" s="46">
        <v>0</v>
      </c>
      <c r="R20" s="46">
        <f t="shared" si="17"/>
        <v>175990.92</v>
      </c>
      <c r="S20" s="46"/>
      <c r="T20" s="48"/>
      <c r="U20" s="56">
        <f t="shared" si="11"/>
        <v>81.779141246833802</v>
      </c>
      <c r="V20" s="56" t="s">
        <v>446</v>
      </c>
      <c r="W20" s="56">
        <f t="shared" si="13"/>
        <v>81.779141246833802</v>
      </c>
      <c r="X20" s="45"/>
      <c r="AQ20" s="4">
        <f t="shared" si="2"/>
        <v>24435.390000000014</v>
      </c>
      <c r="AR20" s="4">
        <f t="shared" si="3"/>
        <v>0</v>
      </c>
      <c r="AS20" s="4">
        <f t="shared" si="4"/>
        <v>24435.390000000014</v>
      </c>
      <c r="AT20" s="4">
        <f t="shared" si="5"/>
        <v>0</v>
      </c>
      <c r="AU20" s="4">
        <f t="shared" si="6"/>
        <v>0</v>
      </c>
      <c r="AV20" s="12">
        <f t="shared" si="7"/>
        <v>0</v>
      </c>
      <c r="AW20" s="12">
        <f t="shared" si="8"/>
        <v>0</v>
      </c>
      <c r="AX20" s="12">
        <f t="shared" si="9"/>
        <v>0</v>
      </c>
    </row>
    <row r="21" spans="1:50" ht="34.5" customHeight="1" x14ac:dyDescent="0.25">
      <c r="A21" s="67" t="s">
        <v>81</v>
      </c>
      <c r="B21" s="47" t="s">
        <v>82</v>
      </c>
      <c r="C21" s="46">
        <f>D21+E21</f>
        <v>45280.4</v>
      </c>
      <c r="D21" s="46">
        <v>1158.0999999999999</v>
      </c>
      <c r="E21" s="46">
        <v>44122.3</v>
      </c>
      <c r="F21" s="46"/>
      <c r="G21" s="46"/>
      <c r="H21" s="46">
        <v>48980.4</v>
      </c>
      <c r="I21" s="46">
        <v>0</v>
      </c>
      <c r="J21" s="46">
        <f t="shared" si="15"/>
        <v>48980.4</v>
      </c>
      <c r="K21" s="46"/>
      <c r="L21" s="46">
        <v>23229.19</v>
      </c>
      <c r="M21" s="46">
        <v>0</v>
      </c>
      <c r="N21" s="46">
        <f t="shared" si="16"/>
        <v>23229.19</v>
      </c>
      <c r="O21" s="46"/>
      <c r="P21" s="46">
        <v>2271.37</v>
      </c>
      <c r="Q21" s="46">
        <v>0</v>
      </c>
      <c r="R21" s="46">
        <f t="shared" si="17"/>
        <v>2271.37</v>
      </c>
      <c r="S21" s="46"/>
      <c r="T21" s="48"/>
      <c r="U21" s="56">
        <f t="shared" si="11"/>
        <v>4.637303901152297</v>
      </c>
      <c r="V21" s="56" t="s">
        <v>446</v>
      </c>
      <c r="W21" s="56">
        <f t="shared" si="13"/>
        <v>4.637303901152297</v>
      </c>
      <c r="X21" s="45"/>
      <c r="AQ21" s="4">
        <f t="shared" si="2"/>
        <v>25751.210000000003</v>
      </c>
      <c r="AR21" s="4">
        <f t="shared" si="3"/>
        <v>0</v>
      </c>
      <c r="AS21" s="4">
        <f t="shared" si="4"/>
        <v>25751.210000000003</v>
      </c>
      <c r="AT21" s="4">
        <f t="shared" si="5"/>
        <v>0</v>
      </c>
      <c r="AU21" s="4">
        <f t="shared" si="6"/>
        <v>0</v>
      </c>
      <c r="AV21" s="12">
        <f t="shared" si="7"/>
        <v>0</v>
      </c>
      <c r="AW21" s="12">
        <f t="shared" si="8"/>
        <v>0</v>
      </c>
      <c r="AX21" s="12">
        <f t="shared" si="9"/>
        <v>0</v>
      </c>
    </row>
    <row r="22" spans="1:50" s="1" customFormat="1" ht="45" customHeight="1" x14ac:dyDescent="0.25">
      <c r="A22" s="67" t="s">
        <v>83</v>
      </c>
      <c r="B22" s="47" t="s">
        <v>84</v>
      </c>
      <c r="C22" s="46">
        <v>2361.8000000000002</v>
      </c>
      <c r="D22" s="46">
        <v>1112.0999999999999</v>
      </c>
      <c r="E22" s="46">
        <f>C22-D22-F22</f>
        <v>1249.7000000000003</v>
      </c>
      <c r="F22" s="46"/>
      <c r="G22" s="46"/>
      <c r="H22" s="46">
        <v>2361.8000000000002</v>
      </c>
      <c r="I22" s="46">
        <v>0</v>
      </c>
      <c r="J22" s="46">
        <f t="shared" si="15"/>
        <v>2361.8000000000002</v>
      </c>
      <c r="K22" s="46"/>
      <c r="L22" s="46">
        <v>902.5</v>
      </c>
      <c r="M22" s="46">
        <v>0</v>
      </c>
      <c r="N22" s="46">
        <f t="shared" si="16"/>
        <v>902.5</v>
      </c>
      <c r="O22" s="46"/>
      <c r="P22" s="46">
        <v>560</v>
      </c>
      <c r="Q22" s="46">
        <v>0</v>
      </c>
      <c r="R22" s="46">
        <f t="shared" si="17"/>
        <v>560</v>
      </c>
      <c r="S22" s="46"/>
      <c r="T22" s="48"/>
      <c r="U22" s="56">
        <f t="shared" si="11"/>
        <v>23.710729104919974</v>
      </c>
      <c r="V22" s="56" t="s">
        <v>446</v>
      </c>
      <c r="W22" s="56">
        <f t="shared" si="13"/>
        <v>23.710729104919974</v>
      </c>
      <c r="X22" s="45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5">
        <f t="shared" si="2"/>
        <v>1459.3000000000002</v>
      </c>
      <c r="AR22" s="5">
        <f t="shared" si="3"/>
        <v>0</v>
      </c>
      <c r="AS22" s="5">
        <f t="shared" si="4"/>
        <v>1459.3000000000002</v>
      </c>
      <c r="AT22" s="5">
        <f t="shared" si="5"/>
        <v>0</v>
      </c>
      <c r="AU22" s="4">
        <f t="shared" si="6"/>
        <v>0</v>
      </c>
      <c r="AV22" s="12">
        <f t="shared" si="7"/>
        <v>0</v>
      </c>
      <c r="AW22" s="12">
        <f t="shared" si="8"/>
        <v>0</v>
      </c>
      <c r="AX22" s="12">
        <f t="shared" si="9"/>
        <v>0</v>
      </c>
    </row>
    <row r="23" spans="1:50" s="1" customFormat="1" ht="44.25" customHeight="1" x14ac:dyDescent="0.25">
      <c r="A23" s="67" t="s">
        <v>85</v>
      </c>
      <c r="B23" s="47" t="s">
        <v>86</v>
      </c>
      <c r="C23" s="46">
        <f>E23+D23</f>
        <v>112990.6</v>
      </c>
      <c r="D23" s="46">
        <v>52250</v>
      </c>
      <c r="E23" s="46">
        <v>60740.6</v>
      </c>
      <c r="F23" s="46"/>
      <c r="G23" s="46"/>
      <c r="H23" s="46">
        <v>122665.60000000001</v>
      </c>
      <c r="I23" s="46">
        <v>0</v>
      </c>
      <c r="J23" s="46">
        <f t="shared" si="15"/>
        <v>122665.60000000001</v>
      </c>
      <c r="K23" s="46"/>
      <c r="L23" s="46">
        <v>121915.6</v>
      </c>
      <c r="M23" s="46">
        <v>0</v>
      </c>
      <c r="N23" s="46">
        <f t="shared" si="16"/>
        <v>121915.6</v>
      </c>
      <c r="O23" s="46"/>
      <c r="P23" s="46">
        <v>35017.72</v>
      </c>
      <c r="Q23" s="46">
        <v>0</v>
      </c>
      <c r="R23" s="46">
        <f t="shared" si="17"/>
        <v>35017.72</v>
      </c>
      <c r="S23" s="46"/>
      <c r="T23" s="48"/>
      <c r="U23" s="56">
        <f t="shared" si="11"/>
        <v>28.547302585239873</v>
      </c>
      <c r="V23" s="56" t="s">
        <v>446</v>
      </c>
      <c r="W23" s="56">
        <f t="shared" si="13"/>
        <v>28.547302585239873</v>
      </c>
      <c r="X23" s="45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5">
        <f t="shared" si="2"/>
        <v>750</v>
      </c>
      <c r="AR23" s="5">
        <f t="shared" si="3"/>
        <v>0</v>
      </c>
      <c r="AS23" s="5">
        <f t="shared" si="4"/>
        <v>750</v>
      </c>
      <c r="AT23" s="5">
        <f t="shared" si="5"/>
        <v>0</v>
      </c>
      <c r="AU23" s="4">
        <f t="shared" si="6"/>
        <v>7.2759576141834259E-12</v>
      </c>
      <c r="AV23" s="12">
        <f t="shared" si="7"/>
        <v>0</v>
      </c>
      <c r="AW23" s="12">
        <f t="shared" si="8"/>
        <v>0</v>
      </c>
      <c r="AX23" s="12">
        <f t="shared" si="9"/>
        <v>0</v>
      </c>
    </row>
    <row r="24" spans="1:50" ht="63.75" customHeight="1" x14ac:dyDescent="0.25">
      <c r="A24" s="67" t="s">
        <v>87</v>
      </c>
      <c r="B24" s="47" t="s">
        <v>88</v>
      </c>
      <c r="C24" s="46">
        <f>D24+E24</f>
        <v>153519.1</v>
      </c>
      <c r="D24" s="46">
        <v>31584</v>
      </c>
      <c r="E24" s="46">
        <v>121935.1</v>
      </c>
      <c r="F24" s="46"/>
      <c r="G24" s="46"/>
      <c r="H24" s="46">
        <v>189348.4</v>
      </c>
      <c r="I24" s="46">
        <v>0</v>
      </c>
      <c r="J24" s="46">
        <f t="shared" si="15"/>
        <v>189348.4</v>
      </c>
      <c r="K24" s="46"/>
      <c r="L24" s="46">
        <v>154859.62</v>
      </c>
      <c r="M24" s="46">
        <v>0</v>
      </c>
      <c r="N24" s="46">
        <f t="shared" si="16"/>
        <v>154859.62</v>
      </c>
      <c r="O24" s="46"/>
      <c r="P24" s="46">
        <v>132401.76999999999</v>
      </c>
      <c r="Q24" s="46">
        <v>0</v>
      </c>
      <c r="R24" s="46">
        <f t="shared" si="17"/>
        <v>132401.76999999999</v>
      </c>
      <c r="S24" s="46"/>
      <c r="T24" s="48"/>
      <c r="U24" s="56">
        <f t="shared" si="11"/>
        <v>69.924947873866373</v>
      </c>
      <c r="V24" s="56" t="s">
        <v>446</v>
      </c>
      <c r="W24" s="56">
        <f t="shared" si="13"/>
        <v>69.924947873866373</v>
      </c>
      <c r="X24" s="45"/>
      <c r="AQ24" s="4">
        <f t="shared" si="2"/>
        <v>34488.78</v>
      </c>
      <c r="AR24" s="4">
        <f t="shared" si="3"/>
        <v>0</v>
      </c>
      <c r="AS24" s="4">
        <f t="shared" si="4"/>
        <v>34488.78</v>
      </c>
      <c r="AT24" s="4">
        <f t="shared" si="5"/>
        <v>0</v>
      </c>
      <c r="AU24" s="4">
        <f t="shared" si="6"/>
        <v>0</v>
      </c>
      <c r="AV24" s="12">
        <f t="shared" si="7"/>
        <v>0</v>
      </c>
      <c r="AW24" s="12">
        <f t="shared" si="8"/>
        <v>0</v>
      </c>
      <c r="AX24" s="12">
        <f t="shared" si="9"/>
        <v>0</v>
      </c>
    </row>
    <row r="25" spans="1:50" ht="48.75" customHeight="1" x14ac:dyDescent="0.25">
      <c r="A25" s="67" t="s">
        <v>89</v>
      </c>
      <c r="B25" s="47" t="s">
        <v>90</v>
      </c>
      <c r="C25" s="46">
        <v>96151.4</v>
      </c>
      <c r="D25" s="46">
        <v>1568.3</v>
      </c>
      <c r="E25" s="46">
        <f>C25-D25-F25</f>
        <v>94583.099999999991</v>
      </c>
      <c r="F25" s="46"/>
      <c r="G25" s="46"/>
      <c r="H25" s="46">
        <v>96151.4</v>
      </c>
      <c r="I25" s="46">
        <v>0</v>
      </c>
      <c r="J25" s="46">
        <f t="shared" si="15"/>
        <v>96151.4</v>
      </c>
      <c r="K25" s="46"/>
      <c r="L25" s="46">
        <v>95301.02</v>
      </c>
      <c r="M25" s="46">
        <v>0</v>
      </c>
      <c r="N25" s="46">
        <f t="shared" si="16"/>
        <v>95301.02</v>
      </c>
      <c r="O25" s="46"/>
      <c r="P25" s="46">
        <v>40990.68</v>
      </c>
      <c r="Q25" s="46">
        <v>0</v>
      </c>
      <c r="R25" s="46">
        <f t="shared" si="17"/>
        <v>40990.68</v>
      </c>
      <c r="S25" s="46"/>
      <c r="T25" s="48"/>
      <c r="U25" s="56">
        <f t="shared" si="11"/>
        <v>42.631391742605935</v>
      </c>
      <c r="V25" s="56" t="s">
        <v>446</v>
      </c>
      <c r="W25" s="56">
        <f t="shared" si="13"/>
        <v>42.631391742605935</v>
      </c>
      <c r="X25" s="45"/>
      <c r="AQ25" s="4">
        <f t="shared" si="2"/>
        <v>850.3799999999901</v>
      </c>
      <c r="AR25" s="4">
        <f t="shared" si="3"/>
        <v>0</v>
      </c>
      <c r="AS25" s="4">
        <f t="shared" si="4"/>
        <v>850.3799999999901</v>
      </c>
      <c r="AT25" s="4">
        <f t="shared" si="5"/>
        <v>0</v>
      </c>
      <c r="AU25" s="4">
        <f t="shared" si="6"/>
        <v>0</v>
      </c>
      <c r="AV25" s="12">
        <f t="shared" si="7"/>
        <v>0</v>
      </c>
      <c r="AW25" s="12">
        <f t="shared" si="8"/>
        <v>0</v>
      </c>
      <c r="AX25" s="12">
        <f t="shared" si="9"/>
        <v>0</v>
      </c>
    </row>
    <row r="26" spans="1:50" ht="48" customHeight="1" x14ac:dyDescent="0.25">
      <c r="A26" s="67" t="s">
        <v>91</v>
      </c>
      <c r="B26" s="47" t="s">
        <v>92</v>
      </c>
      <c r="C26" s="46">
        <v>222566.8</v>
      </c>
      <c r="D26" s="46">
        <v>0</v>
      </c>
      <c r="E26" s="46">
        <f>C26-D26-F26</f>
        <v>222566.8</v>
      </c>
      <c r="F26" s="46"/>
      <c r="G26" s="46"/>
      <c r="H26" s="46">
        <v>223891.8</v>
      </c>
      <c r="I26" s="46">
        <v>0</v>
      </c>
      <c r="J26" s="46">
        <f t="shared" si="15"/>
        <v>223891.8</v>
      </c>
      <c r="K26" s="46"/>
      <c r="L26" s="46">
        <v>223891.8</v>
      </c>
      <c r="M26" s="46">
        <v>0</v>
      </c>
      <c r="N26" s="46">
        <f t="shared" si="16"/>
        <v>223891.8</v>
      </c>
      <c r="O26" s="46"/>
      <c r="P26" s="46">
        <v>133085.9</v>
      </c>
      <c r="Q26" s="46">
        <v>0</v>
      </c>
      <c r="R26" s="46">
        <f t="shared" si="17"/>
        <v>133085.9</v>
      </c>
      <c r="S26" s="46"/>
      <c r="T26" s="48"/>
      <c r="U26" s="56">
        <f t="shared" si="11"/>
        <v>59.442060852608272</v>
      </c>
      <c r="V26" s="56" t="s">
        <v>446</v>
      </c>
      <c r="W26" s="56">
        <f t="shared" si="13"/>
        <v>59.442060852608272</v>
      </c>
      <c r="X26" s="45"/>
      <c r="AQ26" s="4">
        <f t="shared" si="2"/>
        <v>0</v>
      </c>
      <c r="AR26" s="4">
        <f t="shared" si="3"/>
        <v>0</v>
      </c>
      <c r="AS26" s="4">
        <f t="shared" si="4"/>
        <v>0</v>
      </c>
      <c r="AT26" s="4">
        <f t="shared" si="5"/>
        <v>0</v>
      </c>
      <c r="AU26" s="4">
        <f t="shared" si="6"/>
        <v>0</v>
      </c>
      <c r="AV26" s="12">
        <f t="shared" si="7"/>
        <v>0</v>
      </c>
      <c r="AW26" s="12">
        <f t="shared" si="8"/>
        <v>0</v>
      </c>
      <c r="AX26" s="12">
        <f t="shared" si="9"/>
        <v>0</v>
      </c>
    </row>
    <row r="27" spans="1:50" ht="76.5" customHeight="1" x14ac:dyDescent="0.25">
      <c r="A27" s="70" t="s">
        <v>491</v>
      </c>
      <c r="B27" s="47" t="s">
        <v>93</v>
      </c>
      <c r="C27" s="46">
        <v>4833350</v>
      </c>
      <c r="D27" s="46">
        <v>0</v>
      </c>
      <c r="E27" s="46">
        <f>C27-D27-F27</f>
        <v>1387939.2999999998</v>
      </c>
      <c r="F27" s="46">
        <v>3445410.7</v>
      </c>
      <c r="G27" s="46"/>
      <c r="H27" s="46">
        <v>1387939.3</v>
      </c>
      <c r="I27" s="46">
        <v>0</v>
      </c>
      <c r="J27" s="46">
        <f t="shared" si="15"/>
        <v>1387939.3</v>
      </c>
      <c r="K27" s="46">
        <v>0</v>
      </c>
      <c r="L27" s="46">
        <v>1387939.3</v>
      </c>
      <c r="M27" s="46">
        <v>0</v>
      </c>
      <c r="N27" s="46">
        <f t="shared" si="16"/>
        <v>1387939.3</v>
      </c>
      <c r="O27" s="46">
        <v>0</v>
      </c>
      <c r="P27" s="46">
        <v>698869.6</v>
      </c>
      <c r="Q27" s="46">
        <v>0</v>
      </c>
      <c r="R27" s="46">
        <f t="shared" si="17"/>
        <v>698869.6</v>
      </c>
      <c r="S27" s="46">
        <v>0</v>
      </c>
      <c r="T27" s="48"/>
      <c r="U27" s="56">
        <f t="shared" si="11"/>
        <v>50.353037773337782</v>
      </c>
      <c r="V27" s="56" t="s">
        <v>446</v>
      </c>
      <c r="W27" s="56">
        <f t="shared" si="13"/>
        <v>50.353037773337782</v>
      </c>
      <c r="X27" s="45"/>
      <c r="AQ27" s="4">
        <f t="shared" si="2"/>
        <v>0</v>
      </c>
      <c r="AR27" s="4">
        <f t="shared" si="3"/>
        <v>0</v>
      </c>
      <c r="AS27" s="4">
        <f t="shared" si="4"/>
        <v>0</v>
      </c>
      <c r="AT27" s="4">
        <f t="shared" si="5"/>
        <v>0</v>
      </c>
      <c r="AU27" s="4">
        <f t="shared" si="6"/>
        <v>0</v>
      </c>
      <c r="AV27" s="12">
        <f t="shared" si="7"/>
        <v>0</v>
      </c>
      <c r="AW27" s="12">
        <f t="shared" si="8"/>
        <v>0</v>
      </c>
      <c r="AX27" s="12">
        <f t="shared" si="9"/>
        <v>0</v>
      </c>
    </row>
    <row r="28" spans="1:50" s="10" customFormat="1" ht="48" customHeight="1" x14ac:dyDescent="0.25">
      <c r="A28" s="65">
        <v>2</v>
      </c>
      <c r="B28" s="55" t="s">
        <v>94</v>
      </c>
      <c r="C28" s="44">
        <f t="shared" ref="C28:T28" si="18">SUM(C29:C34)</f>
        <v>205840.3</v>
      </c>
      <c r="D28" s="44">
        <f t="shared" si="18"/>
        <v>63402.7</v>
      </c>
      <c r="E28" s="44">
        <f t="shared" si="18"/>
        <v>142437.6</v>
      </c>
      <c r="F28" s="44">
        <f t="shared" si="18"/>
        <v>0</v>
      </c>
      <c r="G28" s="44">
        <f t="shared" si="18"/>
        <v>0</v>
      </c>
      <c r="H28" s="44">
        <f t="shared" si="18"/>
        <v>208288.3</v>
      </c>
      <c r="I28" s="44">
        <f t="shared" si="18"/>
        <v>25650</v>
      </c>
      <c r="J28" s="44">
        <f t="shared" si="18"/>
        <v>182638.3</v>
      </c>
      <c r="K28" s="44">
        <f t="shared" si="18"/>
        <v>0</v>
      </c>
      <c r="L28" s="44">
        <f t="shared" si="18"/>
        <v>167550.03</v>
      </c>
      <c r="M28" s="44">
        <f t="shared" si="18"/>
        <v>0</v>
      </c>
      <c r="N28" s="44">
        <f t="shared" si="18"/>
        <v>167550.03</v>
      </c>
      <c r="O28" s="44">
        <f t="shared" si="18"/>
        <v>0</v>
      </c>
      <c r="P28" s="44">
        <f t="shared" si="18"/>
        <v>69485.59</v>
      </c>
      <c r="Q28" s="44">
        <f t="shared" si="18"/>
        <v>0</v>
      </c>
      <c r="R28" s="44">
        <f t="shared" si="18"/>
        <v>69485.59</v>
      </c>
      <c r="S28" s="44">
        <f t="shared" si="18"/>
        <v>0</v>
      </c>
      <c r="T28" s="44">
        <f t="shared" si="18"/>
        <v>0</v>
      </c>
      <c r="U28" s="56">
        <f t="shared" si="11"/>
        <v>33.360294361229123</v>
      </c>
      <c r="V28" s="56">
        <f t="shared" si="12"/>
        <v>0</v>
      </c>
      <c r="W28" s="56">
        <f t="shared" si="13"/>
        <v>38.045464724540253</v>
      </c>
      <c r="X28" s="43"/>
      <c r="Y28" s="7">
        <f>C28-C29-C30-C31-C32-C33-C34</f>
        <v>0</v>
      </c>
      <c r="Z28" s="7">
        <f t="shared" ref="Z28:AO28" si="19">D28-D29-D30-D31-D32-D33-D34</f>
        <v>0</v>
      </c>
      <c r="AA28" s="7">
        <f t="shared" si="19"/>
        <v>0</v>
      </c>
      <c r="AB28" s="7">
        <f t="shared" si="19"/>
        <v>0</v>
      </c>
      <c r="AC28" s="7">
        <f t="shared" si="19"/>
        <v>0</v>
      </c>
      <c r="AD28" s="7">
        <f t="shared" si="19"/>
        <v>0</v>
      </c>
      <c r="AE28" s="7">
        <f t="shared" si="19"/>
        <v>0</v>
      </c>
      <c r="AF28" s="7">
        <f t="shared" si="19"/>
        <v>0</v>
      </c>
      <c r="AG28" s="7">
        <f t="shared" si="19"/>
        <v>0</v>
      </c>
      <c r="AH28" s="7">
        <f t="shared" si="19"/>
        <v>0</v>
      </c>
      <c r="AI28" s="7">
        <f t="shared" si="19"/>
        <v>0</v>
      </c>
      <c r="AJ28" s="7">
        <f t="shared" si="19"/>
        <v>0</v>
      </c>
      <c r="AK28" s="7">
        <f t="shared" si="19"/>
        <v>0</v>
      </c>
      <c r="AL28" s="7">
        <f t="shared" si="19"/>
        <v>0</v>
      </c>
      <c r="AM28" s="7">
        <f t="shared" si="19"/>
        <v>0</v>
      </c>
      <c r="AN28" s="7">
        <f t="shared" si="19"/>
        <v>0</v>
      </c>
      <c r="AO28" s="7">
        <f t="shared" si="19"/>
        <v>0</v>
      </c>
      <c r="AP28" s="8"/>
      <c r="AQ28" s="4">
        <f t="shared" si="2"/>
        <v>40738.26999999999</v>
      </c>
      <c r="AR28" s="4">
        <f t="shared" si="3"/>
        <v>25650</v>
      </c>
      <c r="AS28" s="4">
        <f t="shared" si="4"/>
        <v>15088.26999999999</v>
      </c>
      <c r="AT28" s="4">
        <f t="shared" si="5"/>
        <v>0</v>
      </c>
      <c r="AU28" s="4">
        <f t="shared" si="6"/>
        <v>-2.9103830456733704E-11</v>
      </c>
      <c r="AV28" s="12">
        <f t="shared" si="7"/>
        <v>0</v>
      </c>
      <c r="AW28" s="12">
        <f t="shared" si="8"/>
        <v>0</v>
      </c>
      <c r="AX28" s="12">
        <f t="shared" si="9"/>
        <v>0</v>
      </c>
    </row>
    <row r="29" spans="1:50" ht="30" customHeight="1" x14ac:dyDescent="0.25">
      <c r="A29" s="67" t="s">
        <v>95</v>
      </c>
      <c r="B29" s="57" t="s">
        <v>96</v>
      </c>
      <c r="C29" s="46">
        <v>27000</v>
      </c>
      <c r="D29" s="46">
        <v>25650</v>
      </c>
      <c r="E29" s="46">
        <f t="shared" ref="E29:E34" si="20">C29-D29-F29</f>
        <v>1350</v>
      </c>
      <c r="F29" s="46"/>
      <c r="G29" s="46"/>
      <c r="H29" s="46">
        <v>27000</v>
      </c>
      <c r="I29" s="46">
        <v>25650</v>
      </c>
      <c r="J29" s="46">
        <f t="shared" ref="J29:J34" si="21">H29-I29-K29</f>
        <v>1350</v>
      </c>
      <c r="K29" s="46"/>
      <c r="L29" s="46">
        <v>0</v>
      </c>
      <c r="M29" s="46">
        <v>0</v>
      </c>
      <c r="N29" s="46">
        <f t="shared" ref="N29:N34" si="22">L29-M29-O29</f>
        <v>0</v>
      </c>
      <c r="O29" s="46"/>
      <c r="P29" s="46">
        <v>0</v>
      </c>
      <c r="Q29" s="46">
        <v>0</v>
      </c>
      <c r="R29" s="46">
        <f t="shared" ref="R29:R34" si="23">P29-Q29-S29</f>
        <v>0</v>
      </c>
      <c r="S29" s="46"/>
      <c r="T29" s="46"/>
      <c r="U29" s="56">
        <f t="shared" si="11"/>
        <v>0</v>
      </c>
      <c r="V29" s="56">
        <f t="shared" si="12"/>
        <v>0</v>
      </c>
      <c r="W29" s="56">
        <f t="shared" si="13"/>
        <v>0</v>
      </c>
      <c r="X29" s="45"/>
      <c r="AQ29" s="4">
        <f t="shared" si="2"/>
        <v>27000</v>
      </c>
      <c r="AR29" s="4">
        <f t="shared" si="3"/>
        <v>25650</v>
      </c>
      <c r="AS29" s="4">
        <f t="shared" si="4"/>
        <v>1350</v>
      </c>
      <c r="AT29" s="4">
        <f t="shared" si="5"/>
        <v>0</v>
      </c>
      <c r="AU29" s="4">
        <f t="shared" si="6"/>
        <v>0</v>
      </c>
      <c r="AV29" s="12">
        <f t="shared" si="7"/>
        <v>0</v>
      </c>
      <c r="AW29" s="12">
        <f t="shared" si="8"/>
        <v>0</v>
      </c>
      <c r="AX29" s="12">
        <f t="shared" si="9"/>
        <v>0</v>
      </c>
    </row>
    <row r="30" spans="1:50" ht="62.25" customHeight="1" x14ac:dyDescent="0.25">
      <c r="A30" s="67" t="s">
        <v>97</v>
      </c>
      <c r="B30" s="57" t="s">
        <v>98</v>
      </c>
      <c r="C30" s="46">
        <v>65694.600000000006</v>
      </c>
      <c r="D30" s="46">
        <v>37686.199999999997</v>
      </c>
      <c r="E30" s="46">
        <f t="shared" si="20"/>
        <v>28008.400000000009</v>
      </c>
      <c r="F30" s="46"/>
      <c r="G30" s="46"/>
      <c r="H30" s="46">
        <v>65530</v>
      </c>
      <c r="I30" s="46">
        <v>0</v>
      </c>
      <c r="J30" s="46">
        <f t="shared" si="21"/>
        <v>65530</v>
      </c>
      <c r="K30" s="46"/>
      <c r="L30" s="46">
        <v>56085.01</v>
      </c>
      <c r="M30" s="46">
        <v>0</v>
      </c>
      <c r="N30" s="46">
        <f t="shared" si="22"/>
        <v>56085.01</v>
      </c>
      <c r="O30" s="46"/>
      <c r="P30" s="46">
        <v>14457.92</v>
      </c>
      <c r="Q30" s="46">
        <v>0</v>
      </c>
      <c r="R30" s="46">
        <f t="shared" si="23"/>
        <v>14457.92</v>
      </c>
      <c r="S30" s="46"/>
      <c r="T30" s="46"/>
      <c r="U30" s="56">
        <f t="shared" si="11"/>
        <v>22.06305508927209</v>
      </c>
      <c r="V30" s="56" t="s">
        <v>446</v>
      </c>
      <c r="W30" s="56">
        <f t="shared" si="13"/>
        <v>22.06305508927209</v>
      </c>
      <c r="X30" s="45"/>
      <c r="AQ30" s="4">
        <f t="shared" si="2"/>
        <v>9444.989999999998</v>
      </c>
      <c r="AR30" s="4">
        <f t="shared" si="3"/>
        <v>0</v>
      </c>
      <c r="AS30" s="4">
        <f t="shared" si="4"/>
        <v>9444.989999999998</v>
      </c>
      <c r="AT30" s="4">
        <f t="shared" si="5"/>
        <v>0</v>
      </c>
      <c r="AU30" s="4">
        <f t="shared" si="6"/>
        <v>0</v>
      </c>
      <c r="AV30" s="12">
        <f t="shared" si="7"/>
        <v>0</v>
      </c>
      <c r="AW30" s="12">
        <f t="shared" si="8"/>
        <v>0</v>
      </c>
      <c r="AX30" s="12">
        <f t="shared" si="9"/>
        <v>0</v>
      </c>
    </row>
    <row r="31" spans="1:50" ht="31.5" customHeight="1" x14ac:dyDescent="0.25">
      <c r="A31" s="67" t="s">
        <v>99</v>
      </c>
      <c r="B31" s="57" t="s">
        <v>100</v>
      </c>
      <c r="C31" s="46">
        <v>235.5</v>
      </c>
      <c r="D31" s="46">
        <v>0</v>
      </c>
      <c r="E31" s="46">
        <f t="shared" si="20"/>
        <v>235.5</v>
      </c>
      <c r="F31" s="46"/>
      <c r="G31" s="46"/>
      <c r="H31" s="46">
        <v>235.5</v>
      </c>
      <c r="I31" s="46">
        <v>0</v>
      </c>
      <c r="J31" s="46">
        <f t="shared" si="21"/>
        <v>235.5</v>
      </c>
      <c r="K31" s="46"/>
      <c r="L31" s="46">
        <v>0</v>
      </c>
      <c r="M31" s="46">
        <v>0</v>
      </c>
      <c r="N31" s="46">
        <f t="shared" si="22"/>
        <v>0</v>
      </c>
      <c r="O31" s="46"/>
      <c r="P31" s="46">
        <v>0</v>
      </c>
      <c r="Q31" s="46">
        <v>0</v>
      </c>
      <c r="R31" s="46">
        <f t="shared" si="23"/>
        <v>0</v>
      </c>
      <c r="S31" s="46"/>
      <c r="T31" s="46"/>
      <c r="U31" s="56">
        <f t="shared" si="11"/>
        <v>0</v>
      </c>
      <c r="V31" s="56" t="s">
        <v>446</v>
      </c>
      <c r="W31" s="56">
        <f t="shared" si="13"/>
        <v>0</v>
      </c>
      <c r="X31" s="45"/>
      <c r="AQ31" s="4">
        <f t="shared" si="2"/>
        <v>235.5</v>
      </c>
      <c r="AR31" s="4">
        <f t="shared" si="3"/>
        <v>0</v>
      </c>
      <c r="AS31" s="4">
        <f t="shared" si="4"/>
        <v>235.5</v>
      </c>
      <c r="AT31" s="4">
        <f t="shared" si="5"/>
        <v>0</v>
      </c>
      <c r="AU31" s="4">
        <f t="shared" si="6"/>
        <v>0</v>
      </c>
      <c r="AV31" s="12">
        <f t="shared" si="7"/>
        <v>0</v>
      </c>
      <c r="AW31" s="12">
        <f t="shared" si="8"/>
        <v>0</v>
      </c>
      <c r="AX31" s="12">
        <f t="shared" si="9"/>
        <v>0</v>
      </c>
    </row>
    <row r="32" spans="1:50" ht="73.5" customHeight="1" x14ac:dyDescent="0.25">
      <c r="A32" s="67" t="s">
        <v>101</v>
      </c>
      <c r="B32" s="57" t="s">
        <v>102</v>
      </c>
      <c r="C32" s="46">
        <v>4125</v>
      </c>
      <c r="D32" s="46">
        <v>0</v>
      </c>
      <c r="E32" s="46">
        <f t="shared" si="20"/>
        <v>4125</v>
      </c>
      <c r="F32" s="46"/>
      <c r="G32" s="46"/>
      <c r="H32" s="46">
        <v>4125</v>
      </c>
      <c r="I32" s="46">
        <v>0</v>
      </c>
      <c r="J32" s="46">
        <f t="shared" si="21"/>
        <v>4125</v>
      </c>
      <c r="K32" s="46"/>
      <c r="L32" s="46">
        <v>4100</v>
      </c>
      <c r="M32" s="46">
        <v>0</v>
      </c>
      <c r="N32" s="46">
        <f t="shared" si="22"/>
        <v>4100</v>
      </c>
      <c r="O32" s="46"/>
      <c r="P32" s="46">
        <v>1663.31</v>
      </c>
      <c r="Q32" s="46">
        <v>0</v>
      </c>
      <c r="R32" s="46">
        <f t="shared" si="23"/>
        <v>1663.31</v>
      </c>
      <c r="S32" s="46"/>
      <c r="T32" s="46"/>
      <c r="U32" s="56">
        <f t="shared" si="11"/>
        <v>40.322666666666663</v>
      </c>
      <c r="V32" s="56" t="s">
        <v>446</v>
      </c>
      <c r="W32" s="56">
        <f t="shared" si="13"/>
        <v>40.322666666666663</v>
      </c>
      <c r="X32" s="45"/>
      <c r="AQ32" s="4">
        <f t="shared" si="2"/>
        <v>25</v>
      </c>
      <c r="AR32" s="4">
        <f t="shared" si="3"/>
        <v>0</v>
      </c>
      <c r="AS32" s="4">
        <f t="shared" si="4"/>
        <v>25</v>
      </c>
      <c r="AT32" s="4">
        <f t="shared" si="5"/>
        <v>0</v>
      </c>
      <c r="AU32" s="4">
        <f t="shared" si="6"/>
        <v>0</v>
      </c>
      <c r="AV32" s="12">
        <f t="shared" si="7"/>
        <v>0</v>
      </c>
      <c r="AW32" s="12">
        <f t="shared" si="8"/>
        <v>0</v>
      </c>
      <c r="AX32" s="12">
        <f t="shared" si="9"/>
        <v>0</v>
      </c>
    </row>
    <row r="33" spans="1:50" ht="75" customHeight="1" x14ac:dyDescent="0.25">
      <c r="A33" s="67" t="s">
        <v>103</v>
      </c>
      <c r="B33" s="57" t="s">
        <v>104</v>
      </c>
      <c r="C33" s="46">
        <v>70</v>
      </c>
      <c r="D33" s="46">
        <v>66.5</v>
      </c>
      <c r="E33" s="46">
        <f t="shared" si="20"/>
        <v>3.5</v>
      </c>
      <c r="F33" s="46"/>
      <c r="G33" s="46"/>
      <c r="H33" s="46">
        <v>70</v>
      </c>
      <c r="I33" s="46">
        <v>0</v>
      </c>
      <c r="J33" s="46">
        <f t="shared" si="21"/>
        <v>70</v>
      </c>
      <c r="K33" s="46"/>
      <c r="L33" s="46">
        <v>0</v>
      </c>
      <c r="M33" s="46">
        <v>0</v>
      </c>
      <c r="N33" s="46">
        <f t="shared" si="22"/>
        <v>0</v>
      </c>
      <c r="O33" s="46"/>
      <c r="P33" s="46">
        <v>0</v>
      </c>
      <c r="Q33" s="46">
        <v>0</v>
      </c>
      <c r="R33" s="46">
        <f t="shared" si="23"/>
        <v>0</v>
      </c>
      <c r="S33" s="46"/>
      <c r="T33" s="46"/>
      <c r="U33" s="56">
        <f t="shared" si="11"/>
        <v>0</v>
      </c>
      <c r="V33" s="56" t="s">
        <v>446</v>
      </c>
      <c r="W33" s="56">
        <f t="shared" si="13"/>
        <v>0</v>
      </c>
      <c r="X33" s="45"/>
      <c r="AQ33" s="4">
        <f t="shared" si="2"/>
        <v>70</v>
      </c>
      <c r="AR33" s="4">
        <f t="shared" si="3"/>
        <v>0</v>
      </c>
      <c r="AS33" s="4">
        <f t="shared" si="4"/>
        <v>70</v>
      </c>
      <c r="AT33" s="4">
        <f t="shared" si="5"/>
        <v>0</v>
      </c>
      <c r="AU33" s="4">
        <f t="shared" si="6"/>
        <v>0</v>
      </c>
      <c r="AV33" s="12">
        <f t="shared" si="7"/>
        <v>0</v>
      </c>
      <c r="AW33" s="12">
        <f t="shared" si="8"/>
        <v>0</v>
      </c>
      <c r="AX33" s="12">
        <f t="shared" si="9"/>
        <v>0</v>
      </c>
    </row>
    <row r="34" spans="1:50" ht="60" customHeight="1" x14ac:dyDescent="0.25">
      <c r="A34" s="67" t="s">
        <v>105</v>
      </c>
      <c r="B34" s="57" t="s">
        <v>106</v>
      </c>
      <c r="C34" s="46">
        <v>108715.2</v>
      </c>
      <c r="D34" s="46">
        <v>0</v>
      </c>
      <c r="E34" s="46">
        <f t="shared" si="20"/>
        <v>108715.2</v>
      </c>
      <c r="F34" s="46"/>
      <c r="G34" s="46"/>
      <c r="H34" s="46">
        <v>111327.8</v>
      </c>
      <c r="I34" s="46">
        <v>0</v>
      </c>
      <c r="J34" s="46">
        <f t="shared" si="21"/>
        <v>111327.8</v>
      </c>
      <c r="K34" s="46"/>
      <c r="L34" s="46">
        <v>107365.02</v>
      </c>
      <c r="M34" s="46">
        <v>0</v>
      </c>
      <c r="N34" s="46">
        <f t="shared" si="22"/>
        <v>107365.02</v>
      </c>
      <c r="O34" s="46"/>
      <c r="P34" s="46">
        <v>53364.36</v>
      </c>
      <c r="Q34" s="46">
        <v>0</v>
      </c>
      <c r="R34" s="46">
        <f t="shared" si="23"/>
        <v>53364.36</v>
      </c>
      <c r="S34" s="46"/>
      <c r="T34" s="46"/>
      <c r="U34" s="56">
        <f t="shared" si="11"/>
        <v>47.93444225072264</v>
      </c>
      <c r="V34" s="56" t="s">
        <v>446</v>
      </c>
      <c r="W34" s="56">
        <f t="shared" si="13"/>
        <v>47.93444225072264</v>
      </c>
      <c r="X34" s="45"/>
      <c r="AQ34" s="4">
        <f t="shared" si="2"/>
        <v>3962.7799999999988</v>
      </c>
      <c r="AR34" s="4">
        <f t="shared" si="3"/>
        <v>0</v>
      </c>
      <c r="AS34" s="4">
        <f t="shared" si="4"/>
        <v>3962.7799999999988</v>
      </c>
      <c r="AT34" s="4">
        <f t="shared" si="5"/>
        <v>0</v>
      </c>
      <c r="AU34" s="4">
        <f t="shared" si="6"/>
        <v>0</v>
      </c>
      <c r="AV34" s="12">
        <f t="shared" si="7"/>
        <v>0</v>
      </c>
      <c r="AW34" s="12">
        <f t="shared" si="8"/>
        <v>0</v>
      </c>
      <c r="AX34" s="12">
        <f t="shared" si="9"/>
        <v>0</v>
      </c>
    </row>
    <row r="35" spans="1:50" s="10" customFormat="1" ht="47.25" customHeight="1" x14ac:dyDescent="0.25">
      <c r="A35" s="65">
        <v>3</v>
      </c>
      <c r="B35" s="58" t="s">
        <v>107</v>
      </c>
      <c r="C35" s="44">
        <f t="shared" ref="C35:T35" si="24">SUM(C36:C41)</f>
        <v>3113458.5</v>
      </c>
      <c r="D35" s="44">
        <f t="shared" si="24"/>
        <v>753296</v>
      </c>
      <c r="E35" s="44">
        <f t="shared" si="24"/>
        <v>2360162.5</v>
      </c>
      <c r="F35" s="44">
        <f t="shared" si="24"/>
        <v>0</v>
      </c>
      <c r="G35" s="44">
        <f t="shared" si="24"/>
        <v>0</v>
      </c>
      <c r="H35" s="44">
        <f t="shared" si="24"/>
        <v>3111010.5</v>
      </c>
      <c r="I35" s="44">
        <f t="shared" si="24"/>
        <v>139794.6</v>
      </c>
      <c r="J35" s="44">
        <f t="shared" si="24"/>
        <v>2971215.9000000004</v>
      </c>
      <c r="K35" s="44">
        <f t="shared" si="24"/>
        <v>0</v>
      </c>
      <c r="L35" s="44">
        <f t="shared" si="24"/>
        <v>3097854.7199999997</v>
      </c>
      <c r="M35" s="44">
        <f t="shared" si="24"/>
        <v>139794.6</v>
      </c>
      <c r="N35" s="44">
        <f t="shared" si="24"/>
        <v>2958060.12</v>
      </c>
      <c r="O35" s="44">
        <f t="shared" si="24"/>
        <v>0</v>
      </c>
      <c r="P35" s="44">
        <f t="shared" si="24"/>
        <v>1510101.6600000001</v>
      </c>
      <c r="Q35" s="44">
        <f t="shared" si="24"/>
        <v>70933</v>
      </c>
      <c r="R35" s="44">
        <f t="shared" si="24"/>
        <v>1439168.6600000001</v>
      </c>
      <c r="S35" s="44">
        <f t="shared" si="24"/>
        <v>0</v>
      </c>
      <c r="T35" s="44">
        <f t="shared" si="24"/>
        <v>0</v>
      </c>
      <c r="U35" s="56">
        <f t="shared" si="11"/>
        <v>48.540551695341442</v>
      </c>
      <c r="V35" s="56">
        <f t="shared" si="12"/>
        <v>50.740872680346733</v>
      </c>
      <c r="W35" s="56">
        <f t="shared" si="13"/>
        <v>48.437027413591856</v>
      </c>
      <c r="X35" s="43"/>
      <c r="Y35" s="7">
        <f>C35-C36-C37-C38-C39-C40-C41</f>
        <v>0</v>
      </c>
      <c r="Z35" s="7">
        <f t="shared" ref="Z35:AO35" si="25">D35-D36-D37-D38-D39-D40-D41</f>
        <v>-2.3646862246096134E-11</v>
      </c>
      <c r="AA35" s="7">
        <f t="shared" si="25"/>
        <v>0</v>
      </c>
      <c r="AB35" s="7">
        <f t="shared" si="25"/>
        <v>0</v>
      </c>
      <c r="AC35" s="7">
        <f t="shared" si="25"/>
        <v>0</v>
      </c>
      <c r="AD35" s="7">
        <f t="shared" si="25"/>
        <v>0</v>
      </c>
      <c r="AE35" s="7">
        <f t="shared" si="25"/>
        <v>7.2759576141834259E-12</v>
      </c>
      <c r="AF35" s="7">
        <f t="shared" si="25"/>
        <v>0</v>
      </c>
      <c r="AG35" s="7">
        <f t="shared" si="25"/>
        <v>0</v>
      </c>
      <c r="AH35" s="7">
        <f t="shared" si="25"/>
        <v>0</v>
      </c>
      <c r="AI35" s="7">
        <f t="shared" si="25"/>
        <v>7.2759576141834259E-12</v>
      </c>
      <c r="AJ35" s="7">
        <f t="shared" si="25"/>
        <v>0</v>
      </c>
      <c r="AK35" s="7">
        <f t="shared" si="25"/>
        <v>0</v>
      </c>
      <c r="AL35" s="7">
        <f t="shared" si="25"/>
        <v>0</v>
      </c>
      <c r="AM35" s="7">
        <f t="shared" si="25"/>
        <v>0</v>
      </c>
      <c r="AN35" s="7">
        <f t="shared" si="25"/>
        <v>0</v>
      </c>
      <c r="AO35" s="7">
        <f t="shared" si="25"/>
        <v>0</v>
      </c>
      <c r="AP35" s="7"/>
      <c r="AQ35" s="9">
        <f t="shared" si="2"/>
        <v>13155.780000000261</v>
      </c>
      <c r="AR35" s="9">
        <f t="shared" si="3"/>
        <v>0</v>
      </c>
      <c r="AS35" s="9">
        <f t="shared" si="4"/>
        <v>13155.780000000261</v>
      </c>
      <c r="AT35" s="9">
        <f t="shared" si="5"/>
        <v>0</v>
      </c>
      <c r="AU35" s="4">
        <f t="shared" si="6"/>
        <v>0</v>
      </c>
      <c r="AV35" s="12">
        <f t="shared" si="7"/>
        <v>-4.6566128730773926E-10</v>
      </c>
      <c r="AW35" s="12">
        <f t="shared" si="8"/>
        <v>-4.6566128730773926E-10</v>
      </c>
      <c r="AX35" s="12">
        <f t="shared" si="9"/>
        <v>0</v>
      </c>
    </row>
    <row r="36" spans="1:50" ht="45" x14ac:dyDescent="0.25">
      <c r="A36" s="67" t="s">
        <v>108</v>
      </c>
      <c r="B36" s="47" t="s">
        <v>109</v>
      </c>
      <c r="C36" s="46">
        <f>D36+E36</f>
        <v>249453.9</v>
      </c>
      <c r="D36" s="46">
        <v>108624.5</v>
      </c>
      <c r="E36" s="46">
        <v>140829.4</v>
      </c>
      <c r="F36" s="46"/>
      <c r="G36" s="46"/>
      <c r="H36" s="46">
        <v>269680.2</v>
      </c>
      <c r="I36" s="46">
        <v>108624.5</v>
      </c>
      <c r="J36" s="46">
        <f t="shared" ref="J36:J41" si="26">H36-I36-K36</f>
        <v>161055.70000000001</v>
      </c>
      <c r="K36" s="46"/>
      <c r="L36" s="46">
        <v>268830.14</v>
      </c>
      <c r="M36" s="46">
        <v>108624.5</v>
      </c>
      <c r="N36" s="46">
        <f t="shared" ref="N36:N41" si="27">L36-M36-O36</f>
        <v>160205.64000000001</v>
      </c>
      <c r="O36" s="46"/>
      <c r="P36" s="46">
        <v>127268.55</v>
      </c>
      <c r="Q36" s="46">
        <v>41510.6</v>
      </c>
      <c r="R36" s="46">
        <f t="shared" ref="R36:R41" si="28">P36-Q36-S36</f>
        <v>85757.950000000012</v>
      </c>
      <c r="S36" s="46"/>
      <c r="T36" s="48"/>
      <c r="U36" s="56">
        <f t="shared" si="11"/>
        <v>47.192396772176821</v>
      </c>
      <c r="V36" s="56">
        <f t="shared" si="12"/>
        <v>38.21476738673136</v>
      </c>
      <c r="W36" s="56">
        <f t="shared" si="13"/>
        <v>53.247385842289354</v>
      </c>
      <c r="X36" s="45"/>
      <c r="AQ36" s="4">
        <f t="shared" si="2"/>
        <v>850.05999999999767</v>
      </c>
      <c r="AR36" s="4">
        <f t="shared" si="3"/>
        <v>0</v>
      </c>
      <c r="AS36" s="4">
        <f t="shared" si="4"/>
        <v>850.05999999999767</v>
      </c>
      <c r="AT36" s="4">
        <f t="shared" si="5"/>
        <v>0</v>
      </c>
      <c r="AU36" s="4">
        <f t="shared" si="6"/>
        <v>0</v>
      </c>
      <c r="AV36" s="12">
        <f t="shared" si="7"/>
        <v>0</v>
      </c>
      <c r="AW36" s="12">
        <f t="shared" si="8"/>
        <v>0</v>
      </c>
      <c r="AX36" s="12">
        <f t="shared" si="9"/>
        <v>0</v>
      </c>
    </row>
    <row r="37" spans="1:50" ht="89.25" customHeight="1" x14ac:dyDescent="0.25">
      <c r="A37" s="70" t="s">
        <v>110</v>
      </c>
      <c r="B37" s="47" t="s">
        <v>118</v>
      </c>
      <c r="C37" s="46">
        <f>D37+E37</f>
        <v>94644.4</v>
      </c>
      <c r="D37" s="46">
        <v>31170.1</v>
      </c>
      <c r="E37" s="46">
        <v>63474.3</v>
      </c>
      <c r="F37" s="46"/>
      <c r="G37" s="46"/>
      <c r="H37" s="46">
        <v>105073</v>
      </c>
      <c r="I37" s="46">
        <v>31170.1</v>
      </c>
      <c r="J37" s="46">
        <f>H37-I37-K37</f>
        <v>73902.899999999994</v>
      </c>
      <c r="K37" s="46"/>
      <c r="L37" s="46">
        <v>100232.3</v>
      </c>
      <c r="M37" s="46">
        <v>31170.1</v>
      </c>
      <c r="N37" s="46">
        <f>L37-M37-O37</f>
        <v>69062.200000000012</v>
      </c>
      <c r="O37" s="46"/>
      <c r="P37" s="46">
        <v>37093.96</v>
      </c>
      <c r="Q37" s="46">
        <v>29422.400000000001</v>
      </c>
      <c r="R37" s="46">
        <f>P37-Q37-S37</f>
        <v>7671.5599999999977</v>
      </c>
      <c r="S37" s="46"/>
      <c r="T37" s="48"/>
      <c r="U37" s="56">
        <f t="shared" si="11"/>
        <v>35.30303693622529</v>
      </c>
      <c r="V37" s="56">
        <f t="shared" si="12"/>
        <v>94.393024083977934</v>
      </c>
      <c r="W37" s="56">
        <f t="shared" si="13"/>
        <v>10.380593995634809</v>
      </c>
      <c r="X37" s="45"/>
      <c r="AQ37" s="4"/>
      <c r="AR37" s="4"/>
      <c r="AS37" s="4"/>
      <c r="AT37" s="4"/>
      <c r="AU37" s="4">
        <f t="shared" si="6"/>
        <v>-7.2759576141834259E-12</v>
      </c>
      <c r="AV37" s="12">
        <f t="shared" si="7"/>
        <v>0</v>
      </c>
      <c r="AW37" s="12">
        <f t="shared" si="8"/>
        <v>0</v>
      </c>
      <c r="AX37" s="12">
        <f t="shared" si="9"/>
        <v>0</v>
      </c>
    </row>
    <row r="38" spans="1:50" ht="42.75" customHeight="1" x14ac:dyDescent="0.25">
      <c r="A38" s="67" t="s">
        <v>112</v>
      </c>
      <c r="B38" s="47" t="s">
        <v>111</v>
      </c>
      <c r="C38" s="46">
        <f>D38+E38</f>
        <v>1108910</v>
      </c>
      <c r="D38" s="46">
        <v>605094.30000000005</v>
      </c>
      <c r="E38" s="46">
        <v>503815.7</v>
      </c>
      <c r="F38" s="46"/>
      <c r="G38" s="46"/>
      <c r="H38" s="46">
        <v>1103219.7</v>
      </c>
      <c r="I38" s="46">
        <v>0</v>
      </c>
      <c r="J38" s="46">
        <f t="shared" si="26"/>
        <v>1103219.7</v>
      </c>
      <c r="K38" s="46"/>
      <c r="L38" s="46">
        <v>1104916.8400000001</v>
      </c>
      <c r="M38" s="46">
        <v>0</v>
      </c>
      <c r="N38" s="46">
        <f t="shared" si="27"/>
        <v>1104916.8400000001</v>
      </c>
      <c r="O38" s="46"/>
      <c r="P38" s="46">
        <v>532275.52</v>
      </c>
      <c r="Q38" s="46">
        <v>0</v>
      </c>
      <c r="R38" s="46">
        <f t="shared" si="28"/>
        <v>532275.52</v>
      </c>
      <c r="S38" s="46"/>
      <c r="T38" s="48"/>
      <c r="U38" s="56">
        <f t="shared" si="11"/>
        <v>48.247463311251607</v>
      </c>
      <c r="V38" s="56" t="s">
        <v>446</v>
      </c>
      <c r="W38" s="56">
        <f t="shared" si="13"/>
        <v>48.247463311251607</v>
      </c>
      <c r="X38" s="45"/>
      <c r="AQ38" s="4">
        <f t="shared" ref="AQ38:AQ54" si="29">H38-L38</f>
        <v>-1697.1400000001304</v>
      </c>
      <c r="AR38" s="4">
        <f t="shared" ref="AR38:AR54" si="30">I38-M38</f>
        <v>0</v>
      </c>
      <c r="AS38" s="39">
        <f t="shared" ref="AS38:AS54" si="31">J38-N38</f>
        <v>-1697.1400000001304</v>
      </c>
      <c r="AT38" s="4">
        <f t="shared" ref="AT38:AT54" si="32">K38-O38</f>
        <v>0</v>
      </c>
      <c r="AU38" s="4">
        <f t="shared" ref="AU38:AU69" si="33">C38-D38-E38-F38-G38</f>
        <v>-5.8207660913467407E-11</v>
      </c>
      <c r="AV38" s="12">
        <f t="shared" ref="AV38:AV69" si="34">H38-I38-J38-K38</f>
        <v>0</v>
      </c>
      <c r="AW38" s="12">
        <f t="shared" ref="AW38:AW69" si="35">L38-M38-N38-O38</f>
        <v>0</v>
      </c>
      <c r="AX38" s="12">
        <f t="shared" ref="AX38:AX69" si="36">P38-Q38-R38-S38-T38</f>
        <v>0</v>
      </c>
    </row>
    <row r="39" spans="1:50" ht="32.25" customHeight="1" x14ac:dyDescent="0.25">
      <c r="A39" s="70" t="s">
        <v>114</v>
      </c>
      <c r="B39" s="47" t="s">
        <v>113</v>
      </c>
      <c r="C39" s="46">
        <f>D39+E39</f>
        <v>605440.69999999995</v>
      </c>
      <c r="D39" s="46">
        <v>8407.1</v>
      </c>
      <c r="E39" s="46">
        <v>597033.6</v>
      </c>
      <c r="F39" s="46"/>
      <c r="G39" s="46"/>
      <c r="H39" s="46">
        <v>582553.80000000005</v>
      </c>
      <c r="I39" s="46">
        <v>0</v>
      </c>
      <c r="J39" s="46">
        <f t="shared" si="26"/>
        <v>582553.80000000005</v>
      </c>
      <c r="K39" s="46"/>
      <c r="L39" s="46">
        <v>601301.19999999995</v>
      </c>
      <c r="M39" s="46">
        <v>0</v>
      </c>
      <c r="N39" s="46">
        <f t="shared" si="27"/>
        <v>601301.19999999995</v>
      </c>
      <c r="O39" s="46"/>
      <c r="P39" s="46">
        <v>336879.45</v>
      </c>
      <c r="Q39" s="46">
        <v>0</v>
      </c>
      <c r="R39" s="46">
        <f t="shared" si="28"/>
        <v>336879.45</v>
      </c>
      <c r="S39" s="46"/>
      <c r="T39" s="48"/>
      <c r="U39" s="56">
        <f t="shared" si="11"/>
        <v>57.828040946604411</v>
      </c>
      <c r="V39" s="56" t="s">
        <v>446</v>
      </c>
      <c r="W39" s="56">
        <f t="shared" si="13"/>
        <v>57.828040946604411</v>
      </c>
      <c r="X39" s="45"/>
      <c r="AQ39" s="4">
        <f t="shared" si="29"/>
        <v>-18747.399999999907</v>
      </c>
      <c r="AR39" s="4">
        <f t="shared" si="30"/>
        <v>0</v>
      </c>
      <c r="AS39" s="39">
        <f t="shared" si="31"/>
        <v>-18747.399999999907</v>
      </c>
      <c r="AT39" s="4">
        <f t="shared" si="32"/>
        <v>0</v>
      </c>
      <c r="AU39" s="4">
        <f t="shared" si="33"/>
        <v>0</v>
      </c>
      <c r="AV39" s="12">
        <f t="shared" si="34"/>
        <v>0</v>
      </c>
      <c r="AW39" s="12">
        <f t="shared" si="35"/>
        <v>0</v>
      </c>
      <c r="AX39" s="12">
        <f t="shared" si="36"/>
        <v>0</v>
      </c>
    </row>
    <row r="40" spans="1:50" ht="57" customHeight="1" x14ac:dyDescent="0.25">
      <c r="A40" s="67" t="s">
        <v>116</v>
      </c>
      <c r="B40" s="47" t="s">
        <v>115</v>
      </c>
      <c r="C40" s="46">
        <v>5040</v>
      </c>
      <c r="D40" s="46">
        <v>0</v>
      </c>
      <c r="E40" s="46">
        <f>C40-D40-F40</f>
        <v>5040</v>
      </c>
      <c r="F40" s="46"/>
      <c r="G40" s="46"/>
      <c r="H40" s="46">
        <v>5035</v>
      </c>
      <c r="I40" s="46">
        <v>0</v>
      </c>
      <c r="J40" s="46">
        <f t="shared" si="26"/>
        <v>5035</v>
      </c>
      <c r="K40" s="46"/>
      <c r="L40" s="46">
        <v>3658</v>
      </c>
      <c r="M40" s="46">
        <v>0</v>
      </c>
      <c r="N40" s="46">
        <f t="shared" si="27"/>
        <v>3658</v>
      </c>
      <c r="O40" s="46"/>
      <c r="P40" s="46">
        <v>146.41999999999999</v>
      </c>
      <c r="Q40" s="46">
        <v>0</v>
      </c>
      <c r="R40" s="46">
        <f t="shared" si="28"/>
        <v>146.41999999999999</v>
      </c>
      <c r="S40" s="46"/>
      <c r="T40" s="48"/>
      <c r="U40" s="56">
        <f t="shared" si="11"/>
        <v>2.9080436941410124</v>
      </c>
      <c r="V40" s="56" t="s">
        <v>446</v>
      </c>
      <c r="W40" s="56">
        <f t="shared" si="13"/>
        <v>2.9080436941410124</v>
      </c>
      <c r="X40" s="45"/>
      <c r="AQ40" s="4">
        <f t="shared" si="29"/>
        <v>1377</v>
      </c>
      <c r="AR40" s="4">
        <f t="shared" si="30"/>
        <v>0</v>
      </c>
      <c r="AS40" s="4">
        <f t="shared" si="31"/>
        <v>1377</v>
      </c>
      <c r="AT40" s="4">
        <f t="shared" si="32"/>
        <v>0</v>
      </c>
      <c r="AU40" s="4">
        <f t="shared" si="33"/>
        <v>0</v>
      </c>
      <c r="AV40" s="12">
        <f t="shared" si="34"/>
        <v>0</v>
      </c>
      <c r="AW40" s="12">
        <f t="shared" si="35"/>
        <v>0</v>
      </c>
      <c r="AX40" s="12">
        <f t="shared" si="36"/>
        <v>0</v>
      </c>
    </row>
    <row r="41" spans="1:50" ht="67.5" customHeight="1" x14ac:dyDescent="0.25">
      <c r="A41" s="70" t="s">
        <v>117</v>
      </c>
      <c r="B41" s="47" t="s">
        <v>106</v>
      </c>
      <c r="C41" s="46">
        <f>D41+E41</f>
        <v>1049969.5</v>
      </c>
      <c r="D41" s="46">
        <v>0</v>
      </c>
      <c r="E41" s="46">
        <v>1049969.5</v>
      </c>
      <c r="F41" s="46"/>
      <c r="G41" s="46"/>
      <c r="H41" s="46">
        <v>1045448.8</v>
      </c>
      <c r="I41" s="46">
        <v>0</v>
      </c>
      <c r="J41" s="46">
        <f t="shared" si="26"/>
        <v>1045448.8</v>
      </c>
      <c r="K41" s="46"/>
      <c r="L41" s="46">
        <v>1018916.24</v>
      </c>
      <c r="M41" s="46">
        <v>0</v>
      </c>
      <c r="N41" s="46">
        <f t="shared" si="27"/>
        <v>1018916.24</v>
      </c>
      <c r="O41" s="46"/>
      <c r="P41" s="46">
        <v>476437.76000000001</v>
      </c>
      <c r="Q41" s="46">
        <v>0</v>
      </c>
      <c r="R41" s="46">
        <f t="shared" si="28"/>
        <v>476437.76000000001</v>
      </c>
      <c r="S41" s="46"/>
      <c r="T41" s="48"/>
      <c r="U41" s="56">
        <f t="shared" si="11"/>
        <v>45.572557929187923</v>
      </c>
      <c r="V41" s="56" t="s">
        <v>446</v>
      </c>
      <c r="W41" s="56">
        <f t="shared" si="13"/>
        <v>45.572557929187923</v>
      </c>
      <c r="X41" s="45"/>
      <c r="AQ41" s="4">
        <f t="shared" si="29"/>
        <v>26532.560000000056</v>
      </c>
      <c r="AR41" s="4">
        <f t="shared" si="30"/>
        <v>0</v>
      </c>
      <c r="AS41" s="4">
        <f t="shared" si="31"/>
        <v>26532.560000000056</v>
      </c>
      <c r="AT41" s="4">
        <f t="shared" si="32"/>
        <v>0</v>
      </c>
      <c r="AU41" s="4">
        <f t="shared" si="33"/>
        <v>0</v>
      </c>
      <c r="AV41" s="12">
        <f t="shared" si="34"/>
        <v>0</v>
      </c>
      <c r="AW41" s="12">
        <f t="shared" si="35"/>
        <v>0</v>
      </c>
      <c r="AX41" s="12">
        <f t="shared" si="36"/>
        <v>0</v>
      </c>
    </row>
    <row r="42" spans="1:50" s="10" customFormat="1" ht="59.25" customHeight="1" x14ac:dyDescent="0.25">
      <c r="A42" s="65">
        <v>4</v>
      </c>
      <c r="B42" s="55" t="s">
        <v>119</v>
      </c>
      <c r="C42" s="49">
        <f>SUM(C43:C50)</f>
        <v>204100.5</v>
      </c>
      <c r="D42" s="49">
        <f>SUM(D43:D50)</f>
        <v>6062.9000000000005</v>
      </c>
      <c r="E42" s="49">
        <f>SUM(E43:E50)</f>
        <v>198037.59999999998</v>
      </c>
      <c r="F42" s="49">
        <f>SUM(F45:F50)</f>
        <v>0</v>
      </c>
      <c r="G42" s="49">
        <f>SUM(G45:G50)</f>
        <v>0</v>
      </c>
      <c r="H42" s="49">
        <f>SUM(H43:H50)</f>
        <v>154042.87</v>
      </c>
      <c r="I42" s="49">
        <f>SUM(I43:I50)</f>
        <v>6062.9000000000005</v>
      </c>
      <c r="J42" s="49">
        <f>SUM(J43:J50)</f>
        <v>147979.96999999997</v>
      </c>
      <c r="K42" s="49">
        <f>SUM(K45:K50)</f>
        <v>0</v>
      </c>
      <c r="L42" s="49">
        <f>SUM(L43:L50)</f>
        <v>103816.33</v>
      </c>
      <c r="M42" s="49">
        <f>SUM(M43:M50)</f>
        <v>203.3</v>
      </c>
      <c r="N42" s="49">
        <f>SUM(N43:N50)</f>
        <v>103613.03</v>
      </c>
      <c r="O42" s="49">
        <f>SUM(O45:O50)</f>
        <v>0</v>
      </c>
      <c r="P42" s="49">
        <f>SUM(P43:P50)</f>
        <v>69947.42</v>
      </c>
      <c r="Q42" s="49">
        <f>SUM(Q45:Q50)</f>
        <v>0</v>
      </c>
      <c r="R42" s="49">
        <f>SUM(R43:R50)</f>
        <v>69947.42</v>
      </c>
      <c r="S42" s="49">
        <f>SUM(S45:S50)</f>
        <v>0</v>
      </c>
      <c r="T42" s="49">
        <f>SUM(T45:T50)</f>
        <v>0</v>
      </c>
      <c r="U42" s="56">
        <f t="shared" si="11"/>
        <v>45.407762137903561</v>
      </c>
      <c r="V42" s="56">
        <f t="shared" si="12"/>
        <v>0</v>
      </c>
      <c r="W42" s="56">
        <f t="shared" si="13"/>
        <v>47.268167441850416</v>
      </c>
      <c r="X42" s="43"/>
      <c r="Y42" s="7">
        <f>C42-C43-C44-C45-C46-C47-C48-C49-C50</f>
        <v>-9.0949470177292824E-13</v>
      </c>
      <c r="Z42" s="7">
        <f t="shared" ref="Z42:AP42" si="37">D42-D43-D44-D45-D46-D47-D48-D49-D50</f>
        <v>0</v>
      </c>
      <c r="AA42" s="7">
        <f t="shared" si="37"/>
        <v>-2.2737367544323206E-11</v>
      </c>
      <c r="AB42" s="7">
        <f t="shared" si="37"/>
        <v>0</v>
      </c>
      <c r="AC42" s="7">
        <f t="shared" si="37"/>
        <v>0</v>
      </c>
      <c r="AD42" s="7">
        <f t="shared" si="37"/>
        <v>-6.3664629124104977E-12</v>
      </c>
      <c r="AE42" s="7">
        <f t="shared" si="37"/>
        <v>0</v>
      </c>
      <c r="AF42" s="7">
        <f t="shared" si="37"/>
        <v>-2.9103830456733704E-11</v>
      </c>
      <c r="AG42" s="7">
        <f t="shared" si="37"/>
        <v>0</v>
      </c>
      <c r="AH42" s="7">
        <f t="shared" si="37"/>
        <v>0</v>
      </c>
      <c r="AI42" s="7">
        <f t="shared" si="37"/>
        <v>0</v>
      </c>
      <c r="AJ42" s="7">
        <f t="shared" si="37"/>
        <v>-2.7284841053187847E-12</v>
      </c>
      <c r="AK42" s="7">
        <f t="shared" si="37"/>
        <v>0</v>
      </c>
      <c r="AL42" s="7">
        <f t="shared" si="37"/>
        <v>3.637978807091713E-12</v>
      </c>
      <c r="AM42" s="7">
        <f t="shared" si="37"/>
        <v>0</v>
      </c>
      <c r="AN42" s="7">
        <f t="shared" si="37"/>
        <v>3.637978807091713E-12</v>
      </c>
      <c r="AO42" s="7">
        <f t="shared" si="37"/>
        <v>0</v>
      </c>
      <c r="AP42" s="7">
        <f t="shared" si="37"/>
        <v>0</v>
      </c>
      <c r="AQ42" s="4">
        <f t="shared" si="29"/>
        <v>50226.539999999994</v>
      </c>
      <c r="AR42" s="4">
        <f t="shared" si="30"/>
        <v>5859.6</v>
      </c>
      <c r="AS42" s="4">
        <f t="shared" si="31"/>
        <v>44366.939999999973</v>
      </c>
      <c r="AT42" s="4">
        <f t="shared" si="32"/>
        <v>0</v>
      </c>
      <c r="AU42" s="4">
        <f t="shared" si="33"/>
        <v>2.9103830456733704E-11</v>
      </c>
      <c r="AV42" s="12">
        <f t="shared" si="34"/>
        <v>2.9103830456733704E-11</v>
      </c>
      <c r="AW42" s="12">
        <f t="shared" si="35"/>
        <v>0</v>
      </c>
      <c r="AX42" s="12">
        <f t="shared" si="36"/>
        <v>0</v>
      </c>
    </row>
    <row r="43" spans="1:50" ht="49.5" customHeight="1" x14ac:dyDescent="0.25">
      <c r="A43" s="67" t="s">
        <v>476</v>
      </c>
      <c r="B43" s="57" t="s">
        <v>122</v>
      </c>
      <c r="C43" s="50">
        <v>61000</v>
      </c>
      <c r="D43" s="50">
        <v>0</v>
      </c>
      <c r="E43" s="46">
        <f>C43-D43-F43</f>
        <v>61000</v>
      </c>
      <c r="F43" s="50"/>
      <c r="G43" s="50"/>
      <c r="H43" s="50">
        <v>61000</v>
      </c>
      <c r="I43" s="50">
        <v>0</v>
      </c>
      <c r="J43" s="46">
        <f>H43-I43-K43</f>
        <v>61000</v>
      </c>
      <c r="K43" s="50"/>
      <c r="L43" s="46">
        <v>40124.339999999997</v>
      </c>
      <c r="M43" s="46">
        <v>0</v>
      </c>
      <c r="N43" s="46">
        <f>L43-M43-O43</f>
        <v>40124.339999999997</v>
      </c>
      <c r="O43" s="46"/>
      <c r="P43" s="46">
        <v>40124.339999999997</v>
      </c>
      <c r="Q43" s="46">
        <v>0</v>
      </c>
      <c r="R43" s="46">
        <f>P43-Q43-S43</f>
        <v>40124.339999999997</v>
      </c>
      <c r="S43" s="50"/>
      <c r="T43" s="50"/>
      <c r="U43" s="56">
        <f t="shared" si="11"/>
        <v>65.777606557377041</v>
      </c>
      <c r="V43" s="56" t="s">
        <v>446</v>
      </c>
      <c r="W43" s="56">
        <f t="shared" si="13"/>
        <v>65.777606557377041</v>
      </c>
      <c r="X43" s="45"/>
      <c r="AQ43" s="4">
        <f t="shared" si="29"/>
        <v>20875.660000000003</v>
      </c>
      <c r="AR43" s="4">
        <f t="shared" si="30"/>
        <v>0</v>
      </c>
      <c r="AS43" s="4">
        <f t="shared" si="31"/>
        <v>20875.660000000003</v>
      </c>
      <c r="AT43" s="4">
        <f t="shared" si="32"/>
        <v>0</v>
      </c>
      <c r="AU43" s="4">
        <f t="shared" si="33"/>
        <v>0</v>
      </c>
      <c r="AV43" s="12">
        <f t="shared" si="34"/>
        <v>0</v>
      </c>
      <c r="AW43" s="12">
        <f t="shared" si="35"/>
        <v>0</v>
      </c>
      <c r="AX43" s="12">
        <f t="shared" si="36"/>
        <v>0</v>
      </c>
    </row>
    <row r="44" spans="1:50" ht="61.5" customHeight="1" x14ac:dyDescent="0.25">
      <c r="A44" s="73" t="s">
        <v>475</v>
      </c>
      <c r="B44" s="57" t="s">
        <v>121</v>
      </c>
      <c r="C44" s="50">
        <v>85500</v>
      </c>
      <c r="D44" s="50">
        <v>0</v>
      </c>
      <c r="E44" s="46">
        <f>C44-D44-F44</f>
        <v>85500</v>
      </c>
      <c r="F44" s="50"/>
      <c r="G44" s="50"/>
      <c r="H44" s="50">
        <v>35442.400000000001</v>
      </c>
      <c r="I44" s="50">
        <v>0</v>
      </c>
      <c r="J44" s="46">
        <f>H44-I44-K44</f>
        <v>35442.400000000001</v>
      </c>
      <c r="K44" s="50"/>
      <c r="L44" s="46">
        <v>20477.990000000002</v>
      </c>
      <c r="M44" s="46">
        <v>0</v>
      </c>
      <c r="N44" s="46">
        <f>L44-M44-O44</f>
        <v>20477.990000000002</v>
      </c>
      <c r="O44" s="46"/>
      <c r="P44" s="46">
        <v>3438.32</v>
      </c>
      <c r="Q44" s="46">
        <v>0</v>
      </c>
      <c r="R44" s="46">
        <f>P44-Q44-S44</f>
        <v>3438.32</v>
      </c>
      <c r="S44" s="50"/>
      <c r="T44" s="50"/>
      <c r="U44" s="56">
        <f t="shared" si="11"/>
        <v>9.7011489063946001</v>
      </c>
      <c r="V44" s="56" t="s">
        <v>446</v>
      </c>
      <c r="W44" s="56">
        <f t="shared" si="13"/>
        <v>9.7011489063946001</v>
      </c>
      <c r="X44" s="45"/>
      <c r="AQ44" s="4">
        <f t="shared" si="29"/>
        <v>14964.41</v>
      </c>
      <c r="AR44" s="4">
        <f t="shared" si="30"/>
        <v>0</v>
      </c>
      <c r="AS44" s="4">
        <f t="shared" si="31"/>
        <v>14964.41</v>
      </c>
      <c r="AT44" s="4">
        <f t="shared" si="32"/>
        <v>0</v>
      </c>
      <c r="AU44" s="4">
        <f t="shared" si="33"/>
        <v>0</v>
      </c>
      <c r="AV44" s="12">
        <f t="shared" si="34"/>
        <v>0</v>
      </c>
      <c r="AW44" s="12">
        <f t="shared" si="35"/>
        <v>0</v>
      </c>
      <c r="AX44" s="12">
        <f t="shared" si="36"/>
        <v>0</v>
      </c>
    </row>
    <row r="45" spans="1:50" ht="44.25" customHeight="1" x14ac:dyDescent="0.25">
      <c r="A45" s="73" t="s">
        <v>474</v>
      </c>
      <c r="B45" s="57" t="s">
        <v>120</v>
      </c>
      <c r="C45" s="50">
        <v>45000</v>
      </c>
      <c r="D45" s="50">
        <v>0</v>
      </c>
      <c r="E45" s="46">
        <f>C45-D45-F45</f>
        <v>45000</v>
      </c>
      <c r="F45" s="50"/>
      <c r="G45" s="50"/>
      <c r="H45" s="50">
        <v>45000</v>
      </c>
      <c r="I45" s="50">
        <v>0</v>
      </c>
      <c r="J45" s="46">
        <f t="shared" ref="J45:J50" si="38">H45-I45-K45</f>
        <v>45000</v>
      </c>
      <c r="K45" s="50"/>
      <c r="L45" s="50">
        <v>37000</v>
      </c>
      <c r="M45" s="50">
        <v>0</v>
      </c>
      <c r="N45" s="46">
        <f t="shared" ref="N45:N50" si="39">L45-M45-O45</f>
        <v>37000</v>
      </c>
      <c r="O45" s="50"/>
      <c r="P45" s="50">
        <v>20384.759999999998</v>
      </c>
      <c r="Q45" s="50">
        <v>0</v>
      </c>
      <c r="R45" s="46">
        <f t="shared" ref="R45:R50" si="40">P45-Q45-S45</f>
        <v>20384.759999999998</v>
      </c>
      <c r="S45" s="50"/>
      <c r="T45" s="50"/>
      <c r="U45" s="56">
        <f t="shared" si="11"/>
        <v>45.29946666666666</v>
      </c>
      <c r="V45" s="56" t="s">
        <v>446</v>
      </c>
      <c r="W45" s="56">
        <f t="shared" si="13"/>
        <v>45.29946666666666</v>
      </c>
      <c r="X45" s="45"/>
      <c r="AQ45" s="4">
        <f t="shared" si="29"/>
        <v>8000</v>
      </c>
      <c r="AR45" s="4">
        <f t="shared" si="30"/>
        <v>0</v>
      </c>
      <c r="AS45" s="4">
        <f t="shared" si="31"/>
        <v>8000</v>
      </c>
      <c r="AT45" s="4">
        <f t="shared" si="32"/>
        <v>0</v>
      </c>
      <c r="AU45" s="4">
        <f t="shared" si="33"/>
        <v>0</v>
      </c>
      <c r="AV45" s="12">
        <f t="shared" si="34"/>
        <v>0</v>
      </c>
      <c r="AW45" s="12">
        <f t="shared" si="35"/>
        <v>0</v>
      </c>
      <c r="AX45" s="12">
        <f t="shared" si="36"/>
        <v>0</v>
      </c>
    </row>
    <row r="46" spans="1:50" ht="64.5" customHeight="1" x14ac:dyDescent="0.25">
      <c r="A46" s="73" t="s">
        <v>477</v>
      </c>
      <c r="B46" s="57" t="s">
        <v>123</v>
      </c>
      <c r="C46" s="50">
        <v>1093.7</v>
      </c>
      <c r="D46" s="50">
        <v>1071.8</v>
      </c>
      <c r="E46" s="46">
        <f>C46-D46-F46</f>
        <v>21.900000000000091</v>
      </c>
      <c r="F46" s="50"/>
      <c r="G46" s="50"/>
      <c r="H46" s="50">
        <v>1093.67</v>
      </c>
      <c r="I46" s="50">
        <v>1071.8</v>
      </c>
      <c r="J46" s="46">
        <f t="shared" si="38"/>
        <v>21.870000000000118</v>
      </c>
      <c r="K46" s="50"/>
      <c r="L46" s="50">
        <v>0</v>
      </c>
      <c r="M46" s="50">
        <v>0</v>
      </c>
      <c r="N46" s="46">
        <f t="shared" si="39"/>
        <v>0</v>
      </c>
      <c r="O46" s="50"/>
      <c r="P46" s="50">
        <v>0</v>
      </c>
      <c r="Q46" s="50">
        <v>0</v>
      </c>
      <c r="R46" s="46">
        <f t="shared" si="40"/>
        <v>0</v>
      </c>
      <c r="S46" s="50"/>
      <c r="T46" s="50"/>
      <c r="U46" s="56">
        <f t="shared" si="11"/>
        <v>0</v>
      </c>
      <c r="V46" s="56">
        <f t="shared" si="12"/>
        <v>0</v>
      </c>
      <c r="W46" s="56">
        <f t="shared" si="13"/>
        <v>0</v>
      </c>
      <c r="X46" s="45"/>
      <c r="AQ46" s="4">
        <f t="shared" si="29"/>
        <v>1093.67</v>
      </c>
      <c r="AR46" s="4">
        <f t="shared" si="30"/>
        <v>1071.8</v>
      </c>
      <c r="AS46" s="4">
        <f t="shared" si="31"/>
        <v>21.870000000000118</v>
      </c>
      <c r="AT46" s="4">
        <f t="shared" si="32"/>
        <v>0</v>
      </c>
      <c r="AU46" s="4">
        <f t="shared" si="33"/>
        <v>0</v>
      </c>
      <c r="AV46" s="12">
        <f t="shared" si="34"/>
        <v>0</v>
      </c>
      <c r="AW46" s="12">
        <f t="shared" si="35"/>
        <v>0</v>
      </c>
      <c r="AX46" s="12">
        <f t="shared" si="36"/>
        <v>0</v>
      </c>
    </row>
    <row r="47" spans="1:50" ht="47.25" customHeight="1" x14ac:dyDescent="0.25">
      <c r="A47" s="67" t="s">
        <v>124</v>
      </c>
      <c r="B47" s="57" t="s">
        <v>125</v>
      </c>
      <c r="C47" s="50">
        <f>D47+E47</f>
        <v>4787</v>
      </c>
      <c r="D47" s="50">
        <v>4691.1000000000004</v>
      </c>
      <c r="E47" s="46">
        <v>95.9</v>
      </c>
      <c r="F47" s="50"/>
      <c r="G47" s="50"/>
      <c r="H47" s="50">
        <v>4787</v>
      </c>
      <c r="I47" s="50">
        <v>4691.1000000000004</v>
      </c>
      <c r="J47" s="46">
        <f t="shared" si="38"/>
        <v>95.899999999999636</v>
      </c>
      <c r="K47" s="50"/>
      <c r="L47" s="50">
        <v>0</v>
      </c>
      <c r="M47" s="50">
        <v>0</v>
      </c>
      <c r="N47" s="46">
        <f t="shared" si="39"/>
        <v>0</v>
      </c>
      <c r="O47" s="50"/>
      <c r="P47" s="50">
        <v>0</v>
      </c>
      <c r="Q47" s="50">
        <v>0</v>
      </c>
      <c r="R47" s="46">
        <f t="shared" si="40"/>
        <v>0</v>
      </c>
      <c r="S47" s="50"/>
      <c r="T47" s="50"/>
      <c r="U47" s="56">
        <f t="shared" si="11"/>
        <v>0</v>
      </c>
      <c r="V47" s="56">
        <f t="shared" si="12"/>
        <v>0</v>
      </c>
      <c r="W47" s="56">
        <f t="shared" si="13"/>
        <v>0</v>
      </c>
      <c r="X47" s="45"/>
      <c r="AQ47" s="4">
        <f t="shared" si="29"/>
        <v>4787</v>
      </c>
      <c r="AR47" s="4">
        <f t="shared" si="30"/>
        <v>4691.1000000000004</v>
      </c>
      <c r="AS47" s="4">
        <f t="shared" si="31"/>
        <v>95.899999999999636</v>
      </c>
      <c r="AT47" s="4">
        <f t="shared" si="32"/>
        <v>0</v>
      </c>
      <c r="AU47" s="4">
        <f t="shared" si="33"/>
        <v>-3.694822225952521E-13</v>
      </c>
      <c r="AV47" s="12">
        <f t="shared" si="34"/>
        <v>0</v>
      </c>
      <c r="AW47" s="12">
        <f t="shared" si="35"/>
        <v>0</v>
      </c>
      <c r="AX47" s="12">
        <f t="shared" si="36"/>
        <v>0</v>
      </c>
    </row>
    <row r="48" spans="1:50" ht="60" customHeight="1" x14ac:dyDescent="0.25">
      <c r="A48" s="67" t="s">
        <v>126</v>
      </c>
      <c r="B48" s="57" t="s">
        <v>127</v>
      </c>
      <c r="C48" s="50">
        <v>315.8</v>
      </c>
      <c r="D48" s="50">
        <v>300</v>
      </c>
      <c r="E48" s="46">
        <f>C48-D48-F48</f>
        <v>15.800000000000011</v>
      </c>
      <c r="F48" s="50"/>
      <c r="G48" s="50"/>
      <c r="H48" s="50">
        <v>315.8</v>
      </c>
      <c r="I48" s="50">
        <v>300</v>
      </c>
      <c r="J48" s="46">
        <f t="shared" si="38"/>
        <v>15.800000000000011</v>
      </c>
      <c r="K48" s="50"/>
      <c r="L48" s="50">
        <v>214</v>
      </c>
      <c r="M48" s="50">
        <v>203.3</v>
      </c>
      <c r="N48" s="46">
        <f t="shared" si="39"/>
        <v>10.699999999999989</v>
      </c>
      <c r="O48" s="50"/>
      <c r="P48" s="50">
        <v>0</v>
      </c>
      <c r="Q48" s="50">
        <v>0</v>
      </c>
      <c r="R48" s="46">
        <f t="shared" si="40"/>
        <v>0</v>
      </c>
      <c r="S48" s="50"/>
      <c r="T48" s="50"/>
      <c r="U48" s="56">
        <f t="shared" si="11"/>
        <v>0</v>
      </c>
      <c r="V48" s="56">
        <f t="shared" si="12"/>
        <v>0</v>
      </c>
      <c r="W48" s="56">
        <f t="shared" si="13"/>
        <v>0</v>
      </c>
      <c r="X48" s="45"/>
      <c r="AQ48" s="4">
        <f t="shared" si="29"/>
        <v>101.80000000000001</v>
      </c>
      <c r="AR48" s="4">
        <f t="shared" si="30"/>
        <v>96.699999999999989</v>
      </c>
      <c r="AS48" s="4">
        <f t="shared" si="31"/>
        <v>5.1000000000000227</v>
      </c>
      <c r="AT48" s="4">
        <f t="shared" si="32"/>
        <v>0</v>
      </c>
      <c r="AU48" s="4">
        <f t="shared" si="33"/>
        <v>0</v>
      </c>
      <c r="AV48" s="12">
        <f t="shared" si="34"/>
        <v>0</v>
      </c>
      <c r="AW48" s="12">
        <f t="shared" si="35"/>
        <v>0</v>
      </c>
      <c r="AX48" s="12">
        <f t="shared" si="36"/>
        <v>0</v>
      </c>
    </row>
    <row r="49" spans="1:50" ht="63" customHeight="1" x14ac:dyDescent="0.25">
      <c r="A49" s="73" t="s">
        <v>492</v>
      </c>
      <c r="B49" s="57" t="s">
        <v>129</v>
      </c>
      <c r="C49" s="50">
        <v>6000</v>
      </c>
      <c r="D49" s="50">
        <v>0</v>
      </c>
      <c r="E49" s="46">
        <f>C49-D49-F49</f>
        <v>6000</v>
      </c>
      <c r="F49" s="50"/>
      <c r="G49" s="50"/>
      <c r="H49" s="50">
        <v>6000</v>
      </c>
      <c r="I49" s="50">
        <v>0</v>
      </c>
      <c r="J49" s="46">
        <f t="shared" si="38"/>
        <v>6000</v>
      </c>
      <c r="K49" s="50"/>
      <c r="L49" s="50">
        <v>6000</v>
      </c>
      <c r="M49" s="50">
        <v>0</v>
      </c>
      <c r="N49" s="59">
        <f t="shared" si="39"/>
        <v>6000</v>
      </c>
      <c r="O49" s="50"/>
      <c r="P49" s="50">
        <v>6000</v>
      </c>
      <c r="Q49" s="50">
        <v>0</v>
      </c>
      <c r="R49" s="46">
        <f t="shared" si="40"/>
        <v>6000</v>
      </c>
      <c r="S49" s="50"/>
      <c r="T49" s="50"/>
      <c r="U49" s="56">
        <f t="shared" si="11"/>
        <v>100</v>
      </c>
      <c r="V49" s="56" t="s">
        <v>446</v>
      </c>
      <c r="W49" s="56">
        <f t="shared" si="13"/>
        <v>100</v>
      </c>
      <c r="X49" s="43"/>
      <c r="AQ49" s="4">
        <f t="shared" si="29"/>
        <v>0</v>
      </c>
      <c r="AR49" s="4">
        <f t="shared" si="30"/>
        <v>0</v>
      </c>
      <c r="AS49" s="4">
        <f t="shared" si="31"/>
        <v>0</v>
      </c>
      <c r="AT49" s="4">
        <f t="shared" si="32"/>
        <v>0</v>
      </c>
      <c r="AU49" s="4">
        <f t="shared" si="33"/>
        <v>0</v>
      </c>
      <c r="AV49" s="12">
        <f t="shared" si="34"/>
        <v>0</v>
      </c>
      <c r="AW49" s="12">
        <f t="shared" si="35"/>
        <v>0</v>
      </c>
      <c r="AX49" s="12">
        <f t="shared" si="36"/>
        <v>0</v>
      </c>
    </row>
    <row r="50" spans="1:50" ht="60" customHeight="1" x14ac:dyDescent="0.25">
      <c r="A50" s="67" t="s">
        <v>128</v>
      </c>
      <c r="B50" s="57" t="s">
        <v>130</v>
      </c>
      <c r="C50" s="50">
        <v>404</v>
      </c>
      <c r="D50" s="50">
        <v>0</v>
      </c>
      <c r="E50" s="46">
        <f>C50-D50-F50</f>
        <v>404</v>
      </c>
      <c r="F50" s="50"/>
      <c r="G50" s="50"/>
      <c r="H50" s="50">
        <v>404</v>
      </c>
      <c r="I50" s="50">
        <v>0</v>
      </c>
      <c r="J50" s="46">
        <f t="shared" si="38"/>
        <v>404</v>
      </c>
      <c r="K50" s="50"/>
      <c r="L50" s="50">
        <v>0</v>
      </c>
      <c r="M50" s="50">
        <v>0</v>
      </c>
      <c r="N50" s="46">
        <f t="shared" si="39"/>
        <v>0</v>
      </c>
      <c r="O50" s="50"/>
      <c r="P50" s="50">
        <v>0</v>
      </c>
      <c r="Q50" s="50">
        <v>0</v>
      </c>
      <c r="R50" s="46">
        <f t="shared" si="40"/>
        <v>0</v>
      </c>
      <c r="S50" s="50"/>
      <c r="T50" s="50"/>
      <c r="U50" s="56">
        <f t="shared" si="11"/>
        <v>0</v>
      </c>
      <c r="V50" s="56" t="s">
        <v>446</v>
      </c>
      <c r="W50" s="56">
        <f t="shared" si="13"/>
        <v>0</v>
      </c>
      <c r="X50" s="45"/>
      <c r="AQ50" s="4">
        <f t="shared" si="29"/>
        <v>404</v>
      </c>
      <c r="AR50" s="4">
        <f t="shared" si="30"/>
        <v>0</v>
      </c>
      <c r="AS50" s="4">
        <f t="shared" si="31"/>
        <v>404</v>
      </c>
      <c r="AT50" s="4">
        <f t="shared" si="32"/>
        <v>0</v>
      </c>
      <c r="AU50" s="4">
        <f t="shared" si="33"/>
        <v>0</v>
      </c>
      <c r="AV50" s="12">
        <f t="shared" si="34"/>
        <v>0</v>
      </c>
      <c r="AW50" s="12">
        <f t="shared" si="35"/>
        <v>0</v>
      </c>
      <c r="AX50" s="12">
        <f t="shared" si="36"/>
        <v>0</v>
      </c>
    </row>
    <row r="51" spans="1:50" s="10" customFormat="1" ht="47.25" customHeight="1" x14ac:dyDescent="0.25">
      <c r="A51" s="65">
        <v>5</v>
      </c>
      <c r="B51" s="58" t="s">
        <v>131</v>
      </c>
      <c r="C51" s="44">
        <f t="shared" ref="C51:C66" si="41">D51+E51</f>
        <v>1777434.8</v>
      </c>
      <c r="D51" s="44">
        <f>SUM(D52:D66)</f>
        <v>240609.3</v>
      </c>
      <c r="E51" s="44">
        <f>SUM(E52:E66)</f>
        <v>1536825.5</v>
      </c>
      <c r="F51" s="44"/>
      <c r="G51" s="44"/>
      <c r="H51" s="44"/>
      <c r="I51" s="44"/>
      <c r="J51" s="44"/>
      <c r="K51" s="44"/>
      <c r="L51" s="44"/>
      <c r="M51" s="44"/>
      <c r="N51" s="44"/>
      <c r="O51" s="44"/>
      <c r="P51" s="44"/>
      <c r="Q51" s="44"/>
      <c r="R51" s="44"/>
      <c r="S51" s="44"/>
      <c r="T51" s="60"/>
      <c r="U51" s="56"/>
      <c r="V51" s="56"/>
      <c r="W51" s="56"/>
      <c r="X51" s="43"/>
      <c r="Y51" s="37">
        <f>C51-C52-C53-C54-C55-C56-C57-C58-C59-C60-C61-C62-C63-C64-C65-C66</f>
        <v>0</v>
      </c>
      <c r="Z51" s="37">
        <f t="shared" ref="Z51:AA51" si="42">D51-D52-D53-D54-D55-D56-D57-D58-D59-D60-D61-D62-D63-D64-D65-D66</f>
        <v>-4.5474735088646412E-13</v>
      </c>
      <c r="AA51" s="37">
        <f t="shared" si="42"/>
        <v>0</v>
      </c>
      <c r="AB51" s="11"/>
      <c r="AC51" s="11"/>
      <c r="AD51" s="11"/>
      <c r="AE51" s="11"/>
      <c r="AF51" s="11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9">
        <f t="shared" si="29"/>
        <v>0</v>
      </c>
      <c r="AR51" s="9">
        <f t="shared" si="30"/>
        <v>0</v>
      </c>
      <c r="AS51" s="9">
        <f t="shared" si="31"/>
        <v>0</v>
      </c>
      <c r="AT51" s="9">
        <f t="shared" si="32"/>
        <v>0</v>
      </c>
      <c r="AU51" s="4">
        <f t="shared" si="33"/>
        <v>0</v>
      </c>
      <c r="AV51" s="12">
        <f t="shared" si="34"/>
        <v>0</v>
      </c>
      <c r="AW51" s="12">
        <f t="shared" si="35"/>
        <v>0</v>
      </c>
      <c r="AX51" s="12">
        <f t="shared" si="36"/>
        <v>0</v>
      </c>
    </row>
    <row r="52" spans="1:50" ht="34.5" customHeight="1" x14ac:dyDescent="0.25">
      <c r="A52" s="67" t="s">
        <v>132</v>
      </c>
      <c r="B52" s="47" t="s">
        <v>133</v>
      </c>
      <c r="C52" s="46">
        <f t="shared" si="41"/>
        <v>477471</v>
      </c>
      <c r="D52" s="46">
        <v>159964.29999999999</v>
      </c>
      <c r="E52" s="46">
        <v>317506.7</v>
      </c>
      <c r="F52" s="46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8"/>
      <c r="U52" s="56"/>
      <c r="V52" s="56"/>
      <c r="W52" s="56"/>
      <c r="X52" s="43"/>
      <c r="AQ52" s="4">
        <f t="shared" si="29"/>
        <v>0</v>
      </c>
      <c r="AR52" s="4">
        <f t="shared" si="30"/>
        <v>0</v>
      </c>
      <c r="AS52" s="4">
        <f t="shared" si="31"/>
        <v>0</v>
      </c>
      <c r="AT52" s="4">
        <f t="shared" si="32"/>
        <v>0</v>
      </c>
      <c r="AU52" s="4">
        <f t="shared" si="33"/>
        <v>0</v>
      </c>
      <c r="AV52" s="12">
        <f t="shared" si="34"/>
        <v>0</v>
      </c>
      <c r="AW52" s="12">
        <f t="shared" si="35"/>
        <v>0</v>
      </c>
      <c r="AX52" s="12">
        <f t="shared" si="36"/>
        <v>0</v>
      </c>
    </row>
    <row r="53" spans="1:50" ht="22.5" customHeight="1" x14ac:dyDescent="0.25">
      <c r="A53" s="67" t="s">
        <v>134</v>
      </c>
      <c r="B53" s="47" t="s">
        <v>135</v>
      </c>
      <c r="C53" s="46">
        <f t="shared" si="41"/>
        <v>120651.8</v>
      </c>
      <c r="D53" s="46">
        <v>42182.3</v>
      </c>
      <c r="E53" s="46">
        <v>78469.5</v>
      </c>
      <c r="F53" s="46"/>
      <c r="G53" s="46"/>
      <c r="H53" s="46"/>
      <c r="I53" s="46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8"/>
      <c r="U53" s="56"/>
      <c r="V53" s="56"/>
      <c r="W53" s="56"/>
      <c r="X53" s="43"/>
      <c r="AQ53" s="4">
        <f t="shared" si="29"/>
        <v>0</v>
      </c>
      <c r="AR53" s="4">
        <f t="shared" si="30"/>
        <v>0</v>
      </c>
      <c r="AS53" s="4">
        <f t="shared" si="31"/>
        <v>0</v>
      </c>
      <c r="AT53" s="4">
        <f t="shared" si="32"/>
        <v>0</v>
      </c>
      <c r="AU53" s="4">
        <f t="shared" si="33"/>
        <v>0</v>
      </c>
      <c r="AV53" s="12">
        <f t="shared" si="34"/>
        <v>0</v>
      </c>
      <c r="AW53" s="12">
        <f t="shared" si="35"/>
        <v>0</v>
      </c>
      <c r="AX53" s="12">
        <f t="shared" si="36"/>
        <v>0</v>
      </c>
    </row>
    <row r="54" spans="1:50" ht="21" customHeight="1" x14ac:dyDescent="0.25">
      <c r="A54" s="67" t="s">
        <v>136</v>
      </c>
      <c r="B54" s="47" t="s">
        <v>137</v>
      </c>
      <c r="C54" s="46">
        <f t="shared" si="41"/>
        <v>19237.900000000001</v>
      </c>
      <c r="D54" s="46">
        <v>150</v>
      </c>
      <c r="E54" s="46">
        <v>19087.900000000001</v>
      </c>
      <c r="F54" s="46"/>
      <c r="G54" s="46"/>
      <c r="H54" s="46"/>
      <c r="I54" s="46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8"/>
      <c r="U54" s="56"/>
      <c r="V54" s="56"/>
      <c r="W54" s="56"/>
      <c r="X54" s="43"/>
      <c r="AQ54" s="4">
        <f t="shared" si="29"/>
        <v>0</v>
      </c>
      <c r="AR54" s="4">
        <f t="shared" si="30"/>
        <v>0</v>
      </c>
      <c r="AS54" s="4">
        <f t="shared" si="31"/>
        <v>0</v>
      </c>
      <c r="AT54" s="4">
        <f t="shared" si="32"/>
        <v>0</v>
      </c>
      <c r="AU54" s="4">
        <f t="shared" si="33"/>
        <v>0</v>
      </c>
      <c r="AV54" s="12">
        <f t="shared" si="34"/>
        <v>0</v>
      </c>
      <c r="AW54" s="12">
        <f t="shared" si="35"/>
        <v>0</v>
      </c>
      <c r="AX54" s="12">
        <f t="shared" si="36"/>
        <v>0</v>
      </c>
    </row>
    <row r="55" spans="1:50" ht="46.5" customHeight="1" x14ac:dyDescent="0.25">
      <c r="A55" s="67" t="s">
        <v>138</v>
      </c>
      <c r="B55" s="61" t="s">
        <v>478</v>
      </c>
      <c r="C55" s="46">
        <f>D55+E55</f>
        <v>3741.5</v>
      </c>
      <c r="D55" s="46">
        <v>3573.1</v>
      </c>
      <c r="E55" s="46">
        <v>168.4</v>
      </c>
      <c r="F55" s="46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8"/>
      <c r="U55" s="56"/>
      <c r="V55" s="56"/>
      <c r="W55" s="56"/>
      <c r="X55" s="43"/>
      <c r="AQ55" s="4"/>
      <c r="AR55" s="4"/>
      <c r="AS55" s="4"/>
      <c r="AT55" s="4"/>
      <c r="AU55" s="4">
        <f t="shared" si="33"/>
        <v>8.5265128291212022E-14</v>
      </c>
      <c r="AV55" s="12">
        <f t="shared" si="34"/>
        <v>0</v>
      </c>
      <c r="AW55" s="12">
        <f t="shared" si="35"/>
        <v>0</v>
      </c>
      <c r="AX55" s="12">
        <f t="shared" si="36"/>
        <v>0</v>
      </c>
    </row>
    <row r="56" spans="1:50" ht="33" customHeight="1" x14ac:dyDescent="0.25">
      <c r="A56" s="67" t="s">
        <v>140</v>
      </c>
      <c r="B56" s="47" t="s">
        <v>139</v>
      </c>
      <c r="C56" s="46">
        <f t="shared" si="41"/>
        <v>197340.19999999998</v>
      </c>
      <c r="D56" s="46">
        <v>29244.799999999999</v>
      </c>
      <c r="E56" s="46">
        <v>168095.4</v>
      </c>
      <c r="F56" s="46"/>
      <c r="G56" s="46"/>
      <c r="H56" s="46"/>
      <c r="I56" s="46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8"/>
      <c r="U56" s="56"/>
      <c r="V56" s="56"/>
      <c r="W56" s="56"/>
      <c r="X56" s="43"/>
      <c r="AQ56" s="4">
        <f t="shared" ref="AQ56:AQ82" si="43">H56-L56</f>
        <v>0</v>
      </c>
      <c r="AR56" s="4">
        <f t="shared" ref="AR56:AR82" si="44">I56-M56</f>
        <v>0</v>
      </c>
      <c r="AS56" s="4">
        <f t="shared" ref="AS56:AS82" si="45">J56-N56</f>
        <v>0</v>
      </c>
      <c r="AT56" s="4">
        <f t="shared" ref="AT56:AT82" si="46">K56-O56</f>
        <v>0</v>
      </c>
      <c r="AU56" s="4">
        <f t="shared" si="33"/>
        <v>0</v>
      </c>
      <c r="AV56" s="12">
        <f t="shared" si="34"/>
        <v>0</v>
      </c>
      <c r="AW56" s="12">
        <f t="shared" si="35"/>
        <v>0</v>
      </c>
      <c r="AX56" s="12">
        <f t="shared" si="36"/>
        <v>0</v>
      </c>
    </row>
    <row r="57" spans="1:50" ht="58.5" customHeight="1" x14ac:dyDescent="0.25">
      <c r="A57" s="67" t="s">
        <v>142</v>
      </c>
      <c r="B57" s="47" t="s">
        <v>141</v>
      </c>
      <c r="C57" s="46">
        <f t="shared" si="41"/>
        <v>262276.90000000002</v>
      </c>
      <c r="D57" s="46">
        <v>1872.7</v>
      </c>
      <c r="E57" s="46">
        <v>260404.2</v>
      </c>
      <c r="F57" s="46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8"/>
      <c r="U57" s="56"/>
      <c r="V57" s="56"/>
      <c r="W57" s="56"/>
      <c r="X57" s="43"/>
      <c r="AQ57" s="4">
        <f t="shared" si="43"/>
        <v>0</v>
      </c>
      <c r="AR57" s="4">
        <f t="shared" si="44"/>
        <v>0</v>
      </c>
      <c r="AS57" s="4">
        <f t="shared" si="45"/>
        <v>0</v>
      </c>
      <c r="AT57" s="4">
        <f t="shared" si="46"/>
        <v>0</v>
      </c>
      <c r="AU57" s="4">
        <f t="shared" si="33"/>
        <v>0</v>
      </c>
      <c r="AV57" s="12">
        <f t="shared" si="34"/>
        <v>0</v>
      </c>
      <c r="AW57" s="12">
        <f t="shared" si="35"/>
        <v>0</v>
      </c>
      <c r="AX57" s="12">
        <f t="shared" si="36"/>
        <v>0</v>
      </c>
    </row>
    <row r="58" spans="1:50" ht="62.25" customHeight="1" x14ac:dyDescent="0.25">
      <c r="A58" s="67" t="s">
        <v>144</v>
      </c>
      <c r="B58" s="47" t="s">
        <v>143</v>
      </c>
      <c r="C58" s="46">
        <f t="shared" si="41"/>
        <v>29400</v>
      </c>
      <c r="D58" s="46">
        <v>0</v>
      </c>
      <c r="E58" s="46">
        <v>29400</v>
      </c>
      <c r="F58" s="46"/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8"/>
      <c r="U58" s="56"/>
      <c r="V58" s="56"/>
      <c r="W58" s="56"/>
      <c r="X58" s="43"/>
      <c r="AQ58" s="4">
        <f t="shared" si="43"/>
        <v>0</v>
      </c>
      <c r="AR58" s="4">
        <f t="shared" si="44"/>
        <v>0</v>
      </c>
      <c r="AS58" s="4">
        <f t="shared" si="45"/>
        <v>0</v>
      </c>
      <c r="AT58" s="4">
        <f t="shared" si="46"/>
        <v>0</v>
      </c>
      <c r="AU58" s="4">
        <f t="shared" si="33"/>
        <v>0</v>
      </c>
      <c r="AV58" s="12">
        <f t="shared" si="34"/>
        <v>0</v>
      </c>
      <c r="AW58" s="12">
        <f t="shared" si="35"/>
        <v>0</v>
      </c>
      <c r="AX58" s="12">
        <f t="shared" si="36"/>
        <v>0</v>
      </c>
    </row>
    <row r="59" spans="1:50" ht="30" customHeight="1" x14ac:dyDescent="0.25">
      <c r="A59" s="67" t="s">
        <v>146</v>
      </c>
      <c r="B59" s="47" t="s">
        <v>145</v>
      </c>
      <c r="C59" s="46">
        <f t="shared" si="41"/>
        <v>4637</v>
      </c>
      <c r="D59" s="46">
        <v>0</v>
      </c>
      <c r="E59" s="46">
        <v>4637</v>
      </c>
      <c r="F59" s="46"/>
      <c r="G59" s="46"/>
      <c r="H59" s="46"/>
      <c r="I59" s="46"/>
      <c r="J59" s="46"/>
      <c r="K59" s="46"/>
      <c r="L59" s="46"/>
      <c r="M59" s="46"/>
      <c r="N59" s="46"/>
      <c r="O59" s="46"/>
      <c r="P59" s="46"/>
      <c r="Q59" s="46"/>
      <c r="R59" s="46"/>
      <c r="S59" s="46"/>
      <c r="T59" s="48"/>
      <c r="U59" s="56"/>
      <c r="V59" s="56"/>
      <c r="W59" s="56"/>
      <c r="X59" s="43"/>
      <c r="AQ59" s="4">
        <f t="shared" si="43"/>
        <v>0</v>
      </c>
      <c r="AR59" s="4">
        <f t="shared" si="44"/>
        <v>0</v>
      </c>
      <c r="AS59" s="4">
        <f t="shared" si="45"/>
        <v>0</v>
      </c>
      <c r="AT59" s="4">
        <f t="shared" si="46"/>
        <v>0</v>
      </c>
      <c r="AU59" s="4">
        <f t="shared" si="33"/>
        <v>0</v>
      </c>
      <c r="AV59" s="12">
        <f t="shared" si="34"/>
        <v>0</v>
      </c>
      <c r="AW59" s="12">
        <f t="shared" si="35"/>
        <v>0</v>
      </c>
      <c r="AX59" s="12">
        <f t="shared" si="36"/>
        <v>0</v>
      </c>
    </row>
    <row r="60" spans="1:50" ht="42" customHeight="1" x14ac:dyDescent="0.25">
      <c r="A60" s="67" t="s">
        <v>148</v>
      </c>
      <c r="B60" s="47" t="s">
        <v>147</v>
      </c>
      <c r="C60" s="46">
        <f t="shared" si="41"/>
        <v>11368.4</v>
      </c>
      <c r="D60" s="46">
        <v>0</v>
      </c>
      <c r="E60" s="46">
        <v>11368.4</v>
      </c>
      <c r="F60" s="46"/>
      <c r="G60" s="46"/>
      <c r="H60" s="46"/>
      <c r="I60" s="46"/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8"/>
      <c r="U60" s="56"/>
      <c r="V60" s="56"/>
      <c r="W60" s="56"/>
      <c r="X60" s="43"/>
      <c r="AQ60" s="4">
        <f t="shared" si="43"/>
        <v>0</v>
      </c>
      <c r="AR60" s="4">
        <f t="shared" si="44"/>
        <v>0</v>
      </c>
      <c r="AS60" s="4">
        <f t="shared" si="45"/>
        <v>0</v>
      </c>
      <c r="AT60" s="4">
        <f t="shared" si="46"/>
        <v>0</v>
      </c>
      <c r="AU60" s="4">
        <f t="shared" si="33"/>
        <v>0</v>
      </c>
      <c r="AV60" s="12">
        <f t="shared" si="34"/>
        <v>0</v>
      </c>
      <c r="AW60" s="12">
        <f t="shared" si="35"/>
        <v>0</v>
      </c>
      <c r="AX60" s="12">
        <f t="shared" si="36"/>
        <v>0</v>
      </c>
    </row>
    <row r="61" spans="1:50" ht="43.5" customHeight="1" x14ac:dyDescent="0.25">
      <c r="A61" s="67" t="s">
        <v>150</v>
      </c>
      <c r="B61" s="47" t="s">
        <v>149</v>
      </c>
      <c r="C61" s="46">
        <f t="shared" si="41"/>
        <v>960</v>
      </c>
      <c r="D61" s="46">
        <v>0</v>
      </c>
      <c r="E61" s="46">
        <v>960</v>
      </c>
      <c r="F61" s="46"/>
      <c r="G61" s="46"/>
      <c r="H61" s="46"/>
      <c r="I61" s="46"/>
      <c r="J61" s="46"/>
      <c r="K61" s="46"/>
      <c r="L61" s="46"/>
      <c r="M61" s="46"/>
      <c r="N61" s="46"/>
      <c r="O61" s="46"/>
      <c r="P61" s="46"/>
      <c r="Q61" s="46"/>
      <c r="R61" s="46"/>
      <c r="S61" s="46"/>
      <c r="T61" s="48"/>
      <c r="U61" s="56"/>
      <c r="V61" s="56"/>
      <c r="W61" s="56"/>
      <c r="X61" s="43"/>
      <c r="AQ61" s="4">
        <f t="shared" si="43"/>
        <v>0</v>
      </c>
      <c r="AR61" s="4">
        <f t="shared" si="44"/>
        <v>0</v>
      </c>
      <c r="AS61" s="4">
        <f t="shared" si="45"/>
        <v>0</v>
      </c>
      <c r="AT61" s="4">
        <f t="shared" si="46"/>
        <v>0</v>
      </c>
      <c r="AU61" s="4">
        <f t="shared" si="33"/>
        <v>0</v>
      </c>
      <c r="AV61" s="12">
        <f t="shared" si="34"/>
        <v>0</v>
      </c>
      <c r="AW61" s="12">
        <f t="shared" si="35"/>
        <v>0</v>
      </c>
      <c r="AX61" s="12">
        <f t="shared" si="36"/>
        <v>0</v>
      </c>
    </row>
    <row r="62" spans="1:50" ht="61.5" customHeight="1" x14ac:dyDescent="0.25">
      <c r="A62" s="67" t="s">
        <v>152</v>
      </c>
      <c r="B62" s="47" t="s">
        <v>151</v>
      </c>
      <c r="C62" s="46">
        <f t="shared" si="41"/>
        <v>6170</v>
      </c>
      <c r="D62" s="46">
        <v>0</v>
      </c>
      <c r="E62" s="46">
        <v>6170</v>
      </c>
      <c r="F62" s="46"/>
      <c r="G62" s="46"/>
      <c r="H62" s="46"/>
      <c r="I62" s="46"/>
      <c r="J62" s="46"/>
      <c r="K62" s="46"/>
      <c r="L62" s="46"/>
      <c r="M62" s="46"/>
      <c r="N62" s="46"/>
      <c r="O62" s="46"/>
      <c r="P62" s="46"/>
      <c r="Q62" s="46"/>
      <c r="R62" s="46"/>
      <c r="S62" s="46"/>
      <c r="T62" s="48"/>
      <c r="U62" s="56"/>
      <c r="V62" s="56"/>
      <c r="W62" s="56"/>
      <c r="X62" s="43"/>
      <c r="AQ62" s="4">
        <f t="shared" si="43"/>
        <v>0</v>
      </c>
      <c r="AR62" s="4">
        <f t="shared" si="44"/>
        <v>0</v>
      </c>
      <c r="AS62" s="4">
        <f t="shared" si="45"/>
        <v>0</v>
      </c>
      <c r="AT62" s="4">
        <f t="shared" si="46"/>
        <v>0</v>
      </c>
      <c r="AU62" s="4">
        <f t="shared" si="33"/>
        <v>0</v>
      </c>
      <c r="AV62" s="12">
        <f t="shared" si="34"/>
        <v>0</v>
      </c>
      <c r="AW62" s="12">
        <f t="shared" si="35"/>
        <v>0</v>
      </c>
      <c r="AX62" s="12">
        <f t="shared" si="36"/>
        <v>0</v>
      </c>
    </row>
    <row r="63" spans="1:50" ht="42.75" customHeight="1" x14ac:dyDescent="0.25">
      <c r="A63" s="67" t="s">
        <v>154</v>
      </c>
      <c r="B63" s="47" t="s">
        <v>153</v>
      </c>
      <c r="C63" s="46">
        <f t="shared" si="41"/>
        <v>96316.7</v>
      </c>
      <c r="D63" s="46">
        <v>2000</v>
      </c>
      <c r="E63" s="46">
        <v>94316.7</v>
      </c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6"/>
      <c r="Q63" s="46"/>
      <c r="R63" s="46"/>
      <c r="S63" s="46"/>
      <c r="T63" s="48"/>
      <c r="U63" s="56"/>
      <c r="V63" s="56"/>
      <c r="W63" s="56"/>
      <c r="X63" s="43"/>
      <c r="AQ63" s="4">
        <f t="shared" si="43"/>
        <v>0</v>
      </c>
      <c r="AR63" s="4">
        <f t="shared" si="44"/>
        <v>0</v>
      </c>
      <c r="AS63" s="4">
        <f t="shared" si="45"/>
        <v>0</v>
      </c>
      <c r="AT63" s="4">
        <f t="shared" si="46"/>
        <v>0</v>
      </c>
      <c r="AU63" s="4">
        <f t="shared" si="33"/>
        <v>0</v>
      </c>
      <c r="AV63" s="12">
        <f t="shared" si="34"/>
        <v>0</v>
      </c>
      <c r="AW63" s="12">
        <f t="shared" si="35"/>
        <v>0</v>
      </c>
      <c r="AX63" s="12">
        <f t="shared" si="36"/>
        <v>0</v>
      </c>
    </row>
    <row r="64" spans="1:50" ht="30" customHeight="1" x14ac:dyDescent="0.25">
      <c r="A64" s="67" t="s">
        <v>156</v>
      </c>
      <c r="B64" s="47" t="s">
        <v>155</v>
      </c>
      <c r="C64" s="46">
        <f t="shared" si="41"/>
        <v>7346.3</v>
      </c>
      <c r="D64" s="46">
        <v>0</v>
      </c>
      <c r="E64" s="46">
        <v>7346.3</v>
      </c>
      <c r="F64" s="46"/>
      <c r="G64" s="46"/>
      <c r="H64" s="46"/>
      <c r="I64" s="46"/>
      <c r="J64" s="46"/>
      <c r="K64" s="46"/>
      <c r="L64" s="46"/>
      <c r="M64" s="46"/>
      <c r="N64" s="46"/>
      <c r="O64" s="46"/>
      <c r="P64" s="46"/>
      <c r="Q64" s="46"/>
      <c r="R64" s="46"/>
      <c r="S64" s="46"/>
      <c r="T64" s="48"/>
      <c r="U64" s="56"/>
      <c r="V64" s="56"/>
      <c r="W64" s="56"/>
      <c r="X64" s="43"/>
      <c r="AQ64" s="4">
        <f t="shared" si="43"/>
        <v>0</v>
      </c>
      <c r="AR64" s="4">
        <f t="shared" si="44"/>
        <v>0</v>
      </c>
      <c r="AS64" s="4">
        <f t="shared" si="45"/>
        <v>0</v>
      </c>
      <c r="AT64" s="4">
        <f t="shared" si="46"/>
        <v>0</v>
      </c>
      <c r="AU64" s="4">
        <f t="shared" si="33"/>
        <v>0</v>
      </c>
      <c r="AV64" s="12">
        <f t="shared" si="34"/>
        <v>0</v>
      </c>
      <c r="AW64" s="12">
        <f t="shared" si="35"/>
        <v>0</v>
      </c>
      <c r="AX64" s="12">
        <f t="shared" si="36"/>
        <v>0</v>
      </c>
    </row>
    <row r="65" spans="1:50" ht="48" customHeight="1" x14ac:dyDescent="0.25">
      <c r="A65" s="74" t="s">
        <v>157</v>
      </c>
      <c r="B65" s="47" t="s">
        <v>90</v>
      </c>
      <c r="C65" s="46">
        <f t="shared" si="41"/>
        <v>110767.6</v>
      </c>
      <c r="D65" s="46">
        <v>1622.1</v>
      </c>
      <c r="E65" s="46">
        <v>109145.5</v>
      </c>
      <c r="F65" s="46"/>
      <c r="G65" s="46"/>
      <c r="H65" s="46"/>
      <c r="I65" s="46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8"/>
      <c r="U65" s="56"/>
      <c r="V65" s="56"/>
      <c r="W65" s="56"/>
      <c r="X65" s="43"/>
      <c r="AQ65" s="4">
        <f t="shared" si="43"/>
        <v>0</v>
      </c>
      <c r="AR65" s="4">
        <f t="shared" si="44"/>
        <v>0</v>
      </c>
      <c r="AS65" s="4">
        <f t="shared" si="45"/>
        <v>0</v>
      </c>
      <c r="AT65" s="4">
        <f t="shared" si="46"/>
        <v>0</v>
      </c>
      <c r="AU65" s="4">
        <f t="shared" si="33"/>
        <v>0</v>
      </c>
      <c r="AV65" s="12">
        <f t="shared" si="34"/>
        <v>0</v>
      </c>
      <c r="AW65" s="12">
        <f t="shared" si="35"/>
        <v>0</v>
      </c>
      <c r="AX65" s="12">
        <f t="shared" si="36"/>
        <v>0</v>
      </c>
    </row>
    <row r="66" spans="1:50" ht="46.5" customHeight="1" x14ac:dyDescent="0.25">
      <c r="A66" s="70" t="s">
        <v>345</v>
      </c>
      <c r="B66" s="47" t="s">
        <v>158</v>
      </c>
      <c r="C66" s="46">
        <f t="shared" si="41"/>
        <v>429749.5</v>
      </c>
      <c r="D66" s="46">
        <v>0</v>
      </c>
      <c r="E66" s="46">
        <v>429749.5</v>
      </c>
      <c r="F66" s="46"/>
      <c r="G66" s="46"/>
      <c r="H66" s="46"/>
      <c r="I66" s="46"/>
      <c r="J66" s="46"/>
      <c r="K66" s="46"/>
      <c r="L66" s="46"/>
      <c r="M66" s="46"/>
      <c r="N66" s="46"/>
      <c r="O66" s="46"/>
      <c r="P66" s="46"/>
      <c r="Q66" s="46"/>
      <c r="R66" s="46"/>
      <c r="S66" s="46"/>
      <c r="T66" s="48"/>
      <c r="U66" s="56"/>
      <c r="V66" s="56"/>
      <c r="W66" s="56"/>
      <c r="X66" s="43"/>
      <c r="AQ66" s="4">
        <f t="shared" si="43"/>
        <v>0</v>
      </c>
      <c r="AR66" s="4">
        <f t="shared" si="44"/>
        <v>0</v>
      </c>
      <c r="AS66" s="4">
        <f t="shared" si="45"/>
        <v>0</v>
      </c>
      <c r="AT66" s="4">
        <f t="shared" si="46"/>
        <v>0</v>
      </c>
      <c r="AU66" s="4">
        <f t="shared" si="33"/>
        <v>0</v>
      </c>
      <c r="AV66" s="12">
        <f t="shared" si="34"/>
        <v>0</v>
      </c>
      <c r="AW66" s="12">
        <f t="shared" si="35"/>
        <v>0</v>
      </c>
      <c r="AX66" s="12">
        <f t="shared" si="36"/>
        <v>0</v>
      </c>
    </row>
    <row r="67" spans="1:50" s="10" customFormat="1" ht="42.75" customHeight="1" x14ac:dyDescent="0.25">
      <c r="A67" s="65">
        <v>6</v>
      </c>
      <c r="B67" s="55" t="s">
        <v>159</v>
      </c>
      <c r="C67" s="49">
        <f t="shared" ref="C67:T67" si="47">SUM(C68:C76)</f>
        <v>3639205.3</v>
      </c>
      <c r="D67" s="49">
        <f t="shared" si="47"/>
        <v>98483.400000000009</v>
      </c>
      <c r="E67" s="49">
        <f t="shared" si="47"/>
        <v>3514162.8</v>
      </c>
      <c r="F67" s="49">
        <f t="shared" si="47"/>
        <v>0</v>
      </c>
      <c r="G67" s="49">
        <f t="shared" si="47"/>
        <v>26559.1</v>
      </c>
      <c r="H67" s="49">
        <f t="shared" si="47"/>
        <v>3612646.2</v>
      </c>
      <c r="I67" s="49">
        <f t="shared" si="47"/>
        <v>98483.400000000009</v>
      </c>
      <c r="J67" s="49">
        <f t="shared" si="47"/>
        <v>3514162.8</v>
      </c>
      <c r="K67" s="49">
        <f t="shared" si="47"/>
        <v>0</v>
      </c>
      <c r="L67" s="49">
        <f t="shared" si="47"/>
        <v>3333447.75</v>
      </c>
      <c r="M67" s="49">
        <f t="shared" si="47"/>
        <v>78212.5</v>
      </c>
      <c r="N67" s="49">
        <f t="shared" si="47"/>
        <v>3255235.25</v>
      </c>
      <c r="O67" s="49">
        <f t="shared" si="47"/>
        <v>0</v>
      </c>
      <c r="P67" s="49">
        <f t="shared" si="47"/>
        <v>1879128.5099999998</v>
      </c>
      <c r="Q67" s="49">
        <f t="shared" si="47"/>
        <v>76662.3</v>
      </c>
      <c r="R67" s="49">
        <f t="shared" si="47"/>
        <v>1802466.2099999997</v>
      </c>
      <c r="S67" s="49">
        <f t="shared" si="47"/>
        <v>0</v>
      </c>
      <c r="T67" s="49">
        <f t="shared" si="47"/>
        <v>0</v>
      </c>
      <c r="U67" s="56">
        <f t="shared" si="11"/>
        <v>52.015293111182594</v>
      </c>
      <c r="V67" s="56">
        <f t="shared" si="12"/>
        <v>77.84286488890514</v>
      </c>
      <c r="W67" s="56">
        <f t="shared" si="13"/>
        <v>51.291482853327111</v>
      </c>
      <c r="X67" s="43"/>
      <c r="Y67" s="7">
        <f t="shared" ref="Y67:AP67" si="48">C67-C68-C69-C70-C71-C72-C73-C74-C75-C76</f>
        <v>-2.6193447411060333E-10</v>
      </c>
      <c r="Z67" s="7">
        <f t="shared" si="48"/>
        <v>3.637978807091713E-12</v>
      </c>
      <c r="AA67" s="7">
        <f t="shared" si="48"/>
        <v>0</v>
      </c>
      <c r="AB67" s="7">
        <f t="shared" si="48"/>
        <v>0</v>
      </c>
      <c r="AC67" s="7">
        <f t="shared" si="48"/>
        <v>-1.8189894035458565E-12</v>
      </c>
      <c r="AD67" s="7">
        <f t="shared" si="48"/>
        <v>2.3283064365386963E-10</v>
      </c>
      <c r="AE67" s="7">
        <f t="shared" si="48"/>
        <v>3.637978807091713E-12</v>
      </c>
      <c r="AF67" s="7">
        <f t="shared" si="48"/>
        <v>0</v>
      </c>
      <c r="AG67" s="7">
        <f t="shared" si="48"/>
        <v>0</v>
      </c>
      <c r="AH67" s="7">
        <f t="shared" si="48"/>
        <v>0</v>
      </c>
      <c r="AI67" s="7">
        <f t="shared" si="48"/>
        <v>2.7284841053187847E-12</v>
      </c>
      <c r="AJ67" s="7">
        <f t="shared" si="48"/>
        <v>0</v>
      </c>
      <c r="AK67" s="7">
        <f t="shared" si="48"/>
        <v>0</v>
      </c>
      <c r="AL67" s="7">
        <f t="shared" si="48"/>
        <v>-3.637978807091713E-10</v>
      </c>
      <c r="AM67" s="7">
        <f t="shared" si="48"/>
        <v>5.4569682106375694E-12</v>
      </c>
      <c r="AN67" s="7">
        <f t="shared" si="48"/>
        <v>-4.8021320253610611E-10</v>
      </c>
      <c r="AO67" s="7">
        <f t="shared" si="48"/>
        <v>0</v>
      </c>
      <c r="AP67" s="7">
        <f t="shared" si="48"/>
        <v>0</v>
      </c>
      <c r="AQ67" s="9">
        <f t="shared" si="43"/>
        <v>279198.45000000019</v>
      </c>
      <c r="AR67" s="9">
        <f t="shared" si="44"/>
        <v>20270.900000000009</v>
      </c>
      <c r="AS67" s="9">
        <f t="shared" si="45"/>
        <v>258927.54999999981</v>
      </c>
      <c r="AT67" s="9">
        <f t="shared" si="46"/>
        <v>0</v>
      </c>
      <c r="AU67" s="4">
        <f t="shared" si="33"/>
        <v>9.4587448984384537E-11</v>
      </c>
      <c r="AV67" s="12">
        <f t="shared" si="34"/>
        <v>4.6566128730773926E-10</v>
      </c>
      <c r="AW67" s="12">
        <f t="shared" si="35"/>
        <v>0</v>
      </c>
      <c r="AX67" s="12">
        <f t="shared" si="36"/>
        <v>0</v>
      </c>
    </row>
    <row r="68" spans="1:50" ht="35.25" customHeight="1" x14ac:dyDescent="0.25">
      <c r="A68" s="67" t="s">
        <v>160</v>
      </c>
      <c r="B68" s="57" t="s">
        <v>161</v>
      </c>
      <c r="C68" s="50">
        <f>D68+E68+G68</f>
        <v>1770625.6</v>
      </c>
      <c r="D68" s="50">
        <v>85415.1</v>
      </c>
      <c r="E68" s="46">
        <v>1671638.4</v>
      </c>
      <c r="F68" s="50"/>
      <c r="G68" s="50">
        <v>13572.1</v>
      </c>
      <c r="H68" s="50">
        <v>1757277.2</v>
      </c>
      <c r="I68" s="50">
        <v>85415.1</v>
      </c>
      <c r="J68" s="46">
        <f t="shared" ref="J68:J76" si="49">H68-I68-K68</f>
        <v>1671862.0999999999</v>
      </c>
      <c r="K68" s="50"/>
      <c r="L68" s="50">
        <v>1632220.82</v>
      </c>
      <c r="M68" s="50">
        <v>70599.7</v>
      </c>
      <c r="N68" s="46">
        <f t="shared" ref="N68:N76" si="50">L68-M68-O68</f>
        <v>1561621.12</v>
      </c>
      <c r="O68" s="50"/>
      <c r="P68" s="50">
        <v>816378.39</v>
      </c>
      <c r="Q68" s="50">
        <v>70599.7</v>
      </c>
      <c r="R68" s="46">
        <f t="shared" ref="R68:R76" si="51">P68-Q68-S68</f>
        <v>745778.69000000006</v>
      </c>
      <c r="S68" s="50"/>
      <c r="T68" s="50"/>
      <c r="U68" s="56">
        <f t="shared" si="11"/>
        <v>46.457006896806035</v>
      </c>
      <c r="V68" s="56">
        <f t="shared" si="12"/>
        <v>82.654823327491272</v>
      </c>
      <c r="W68" s="56">
        <f t="shared" si="13"/>
        <v>44.607667701779953</v>
      </c>
      <c r="X68" s="45"/>
      <c r="AQ68" s="4">
        <f t="shared" si="43"/>
        <v>125056.37999999989</v>
      </c>
      <c r="AR68" s="4">
        <f t="shared" si="44"/>
        <v>14815.400000000009</v>
      </c>
      <c r="AS68" s="4">
        <f t="shared" si="45"/>
        <v>110240.97999999975</v>
      </c>
      <c r="AT68" s="4">
        <f t="shared" si="46"/>
        <v>0</v>
      </c>
      <c r="AU68" s="4">
        <f t="shared" si="33"/>
        <v>9.276845958083868E-11</v>
      </c>
      <c r="AV68" s="12">
        <f t="shared" si="34"/>
        <v>0</v>
      </c>
      <c r="AW68" s="12">
        <f t="shared" si="35"/>
        <v>0</v>
      </c>
      <c r="AX68" s="12">
        <f t="shared" si="36"/>
        <v>0</v>
      </c>
    </row>
    <row r="69" spans="1:50" ht="28.5" customHeight="1" x14ac:dyDescent="0.25">
      <c r="A69" s="67" t="s">
        <v>162</v>
      </c>
      <c r="B69" s="57" t="s">
        <v>163</v>
      </c>
      <c r="C69" s="50">
        <f>D69+E69</f>
        <v>453598.5</v>
      </c>
      <c r="D69" s="50">
        <v>0</v>
      </c>
      <c r="E69" s="46">
        <f>453598.5</f>
        <v>453598.5</v>
      </c>
      <c r="F69" s="50"/>
      <c r="G69" s="50"/>
      <c r="H69" s="50">
        <v>453598.5</v>
      </c>
      <c r="I69" s="50"/>
      <c r="J69" s="46">
        <f t="shared" si="49"/>
        <v>453598.5</v>
      </c>
      <c r="K69" s="50"/>
      <c r="L69" s="50">
        <v>343732.15</v>
      </c>
      <c r="M69" s="50">
        <v>0</v>
      </c>
      <c r="N69" s="46">
        <f t="shared" si="50"/>
        <v>343732.15</v>
      </c>
      <c r="O69" s="50"/>
      <c r="P69" s="50">
        <v>203962.55</v>
      </c>
      <c r="Q69" s="50">
        <v>0</v>
      </c>
      <c r="R69" s="46">
        <f t="shared" si="51"/>
        <v>203962.55</v>
      </c>
      <c r="S69" s="50"/>
      <c r="T69" s="50"/>
      <c r="U69" s="56">
        <f t="shared" si="11"/>
        <v>44.965437495935284</v>
      </c>
      <c r="V69" s="56" t="s">
        <v>446</v>
      </c>
      <c r="W69" s="56">
        <f t="shared" si="13"/>
        <v>44.965437495935284</v>
      </c>
      <c r="X69" s="45"/>
      <c r="AQ69" s="4">
        <f t="shared" si="43"/>
        <v>109866.34999999998</v>
      </c>
      <c r="AR69" s="4">
        <f t="shared" si="44"/>
        <v>0</v>
      </c>
      <c r="AS69" s="4">
        <f t="shared" si="45"/>
        <v>109866.34999999998</v>
      </c>
      <c r="AT69" s="4">
        <f t="shared" si="46"/>
        <v>0</v>
      </c>
      <c r="AU69" s="4">
        <f t="shared" si="33"/>
        <v>0</v>
      </c>
      <c r="AV69" s="12">
        <f t="shared" si="34"/>
        <v>0</v>
      </c>
      <c r="AW69" s="12">
        <f t="shared" si="35"/>
        <v>0</v>
      </c>
      <c r="AX69" s="12">
        <f t="shared" si="36"/>
        <v>0</v>
      </c>
    </row>
    <row r="70" spans="1:50" ht="44.25" customHeight="1" x14ac:dyDescent="0.25">
      <c r="A70" s="67" t="s">
        <v>164</v>
      </c>
      <c r="B70" s="57" t="s">
        <v>165</v>
      </c>
      <c r="C70" s="50">
        <v>91771</v>
      </c>
      <c r="D70" s="50">
        <v>0</v>
      </c>
      <c r="E70" s="46">
        <f>C70-D70-G70</f>
        <v>79700</v>
      </c>
      <c r="F70" s="50"/>
      <c r="G70" s="50">
        <v>12071</v>
      </c>
      <c r="H70" s="50">
        <v>79700</v>
      </c>
      <c r="I70" s="50">
        <v>0</v>
      </c>
      <c r="J70" s="46">
        <f t="shared" si="49"/>
        <v>79700</v>
      </c>
      <c r="K70" s="50"/>
      <c r="L70" s="50">
        <v>70046.179999999993</v>
      </c>
      <c r="M70" s="50">
        <v>0</v>
      </c>
      <c r="N70" s="46">
        <f t="shared" si="50"/>
        <v>70046.179999999993</v>
      </c>
      <c r="O70" s="50"/>
      <c r="P70" s="50">
        <v>48019.66</v>
      </c>
      <c r="Q70" s="50">
        <v>0</v>
      </c>
      <c r="R70" s="46">
        <f t="shared" si="51"/>
        <v>48019.66</v>
      </c>
      <c r="S70" s="50"/>
      <c r="T70" s="50"/>
      <c r="U70" s="56">
        <f t="shared" si="11"/>
        <v>60.250514429109167</v>
      </c>
      <c r="V70" s="56" t="s">
        <v>446</v>
      </c>
      <c r="W70" s="56">
        <f t="shared" si="13"/>
        <v>60.250514429109167</v>
      </c>
      <c r="X70" s="45"/>
      <c r="AQ70" s="4">
        <f t="shared" si="43"/>
        <v>9653.820000000007</v>
      </c>
      <c r="AR70" s="4">
        <f t="shared" si="44"/>
        <v>0</v>
      </c>
      <c r="AS70" s="4">
        <f t="shared" si="45"/>
        <v>9653.820000000007</v>
      </c>
      <c r="AT70" s="4">
        <f t="shared" si="46"/>
        <v>0</v>
      </c>
      <c r="AU70" s="4">
        <f t="shared" ref="AU70:AU101" si="52">C70-D70-E70-F70-G70</f>
        <v>0</v>
      </c>
      <c r="AV70" s="12">
        <f t="shared" ref="AV70:AV101" si="53">H70-I70-J70-K70</f>
        <v>0</v>
      </c>
      <c r="AW70" s="12">
        <f t="shared" ref="AW70:AW101" si="54">L70-M70-N70-O70</f>
        <v>0</v>
      </c>
      <c r="AX70" s="12">
        <f t="shared" ref="AX70:AX101" si="55">P70-Q70-R70-S70-T70</f>
        <v>0</v>
      </c>
    </row>
    <row r="71" spans="1:50" ht="45" customHeight="1" x14ac:dyDescent="0.25">
      <c r="A71" s="67" t="s">
        <v>166</v>
      </c>
      <c r="B71" s="57" t="s">
        <v>167</v>
      </c>
      <c r="C71" s="46">
        <f>D71+E71</f>
        <v>900000</v>
      </c>
      <c r="D71" s="50">
        <v>0</v>
      </c>
      <c r="E71" s="46">
        <v>900000</v>
      </c>
      <c r="F71" s="50"/>
      <c r="G71" s="50"/>
      <c r="H71" s="46">
        <v>900000</v>
      </c>
      <c r="I71" s="50">
        <v>0</v>
      </c>
      <c r="J71" s="46">
        <f t="shared" si="49"/>
        <v>900000</v>
      </c>
      <c r="K71" s="50"/>
      <c r="L71" s="46">
        <v>900000</v>
      </c>
      <c r="M71" s="50">
        <v>0</v>
      </c>
      <c r="N71" s="46">
        <f t="shared" si="50"/>
        <v>900000</v>
      </c>
      <c r="O71" s="50"/>
      <c r="P71" s="50">
        <v>535836.21</v>
      </c>
      <c r="Q71" s="50">
        <v>0</v>
      </c>
      <c r="R71" s="46">
        <f t="shared" si="51"/>
        <v>535836.21</v>
      </c>
      <c r="S71" s="50"/>
      <c r="T71" s="50"/>
      <c r="U71" s="56">
        <f t="shared" ref="U71:U134" si="56">P71/H71%</f>
        <v>59.53735666666666</v>
      </c>
      <c r="V71" s="56" t="s">
        <v>446</v>
      </c>
      <c r="W71" s="56">
        <f t="shared" ref="W71:W134" si="57">R71/J71%</f>
        <v>59.53735666666666</v>
      </c>
      <c r="X71" s="45"/>
      <c r="AQ71" s="4">
        <f t="shared" si="43"/>
        <v>0</v>
      </c>
      <c r="AR71" s="4">
        <f t="shared" si="44"/>
        <v>0</v>
      </c>
      <c r="AS71" s="4">
        <f t="shared" si="45"/>
        <v>0</v>
      </c>
      <c r="AT71" s="4">
        <f t="shared" si="46"/>
        <v>0</v>
      </c>
      <c r="AU71" s="4">
        <f t="shared" si="52"/>
        <v>0</v>
      </c>
      <c r="AV71" s="12">
        <f t="shared" si="53"/>
        <v>0</v>
      </c>
      <c r="AW71" s="12">
        <f t="shared" si="54"/>
        <v>0</v>
      </c>
      <c r="AX71" s="12">
        <f t="shared" si="55"/>
        <v>0</v>
      </c>
    </row>
    <row r="72" spans="1:50" ht="34.5" customHeight="1" x14ac:dyDescent="0.25">
      <c r="A72" s="67" t="s">
        <v>168</v>
      </c>
      <c r="B72" s="57" t="s">
        <v>169</v>
      </c>
      <c r="C72" s="50">
        <v>6108.8</v>
      </c>
      <c r="D72" s="50">
        <v>3030.8</v>
      </c>
      <c r="E72" s="46">
        <f>C72-D72-G72</f>
        <v>2162</v>
      </c>
      <c r="F72" s="50"/>
      <c r="G72" s="50">
        <v>916</v>
      </c>
      <c r="H72" s="50">
        <v>5192.8</v>
      </c>
      <c r="I72" s="50">
        <v>3030.8</v>
      </c>
      <c r="J72" s="46">
        <f t="shared" si="49"/>
        <v>2162</v>
      </c>
      <c r="K72" s="50"/>
      <c r="L72" s="50">
        <v>2666.13</v>
      </c>
      <c r="M72" s="50">
        <v>2612.8000000000002</v>
      </c>
      <c r="N72" s="46">
        <f t="shared" si="50"/>
        <v>53.329999999999927</v>
      </c>
      <c r="O72" s="50"/>
      <c r="P72" s="50">
        <v>1084.29</v>
      </c>
      <c r="Q72" s="50">
        <v>1062.5999999999999</v>
      </c>
      <c r="R72" s="46">
        <f t="shared" si="51"/>
        <v>21.690000000000055</v>
      </c>
      <c r="S72" s="50"/>
      <c r="T72" s="50"/>
      <c r="U72" s="56">
        <f t="shared" si="56"/>
        <v>20.880642427977197</v>
      </c>
      <c r="V72" s="56">
        <f t="shared" ref="V72:V114" si="58">Q72/I72%</f>
        <v>35.060050151775101</v>
      </c>
      <c r="W72" s="56">
        <f t="shared" si="57"/>
        <v>1.0032377428307149</v>
      </c>
      <c r="X72" s="45"/>
      <c r="AQ72" s="4">
        <f t="shared" si="43"/>
        <v>2526.67</v>
      </c>
      <c r="AR72" s="4">
        <f t="shared" si="44"/>
        <v>418</v>
      </c>
      <c r="AS72" s="4">
        <f t="shared" si="45"/>
        <v>2108.67</v>
      </c>
      <c r="AT72" s="4">
        <f t="shared" si="46"/>
        <v>0</v>
      </c>
      <c r="AU72" s="4">
        <f t="shared" si="52"/>
        <v>0</v>
      </c>
      <c r="AV72" s="12">
        <f t="shared" si="53"/>
        <v>0</v>
      </c>
      <c r="AW72" s="12">
        <f t="shared" si="54"/>
        <v>0</v>
      </c>
      <c r="AX72" s="12">
        <f t="shared" si="55"/>
        <v>0</v>
      </c>
    </row>
    <row r="73" spans="1:50" ht="50.25" customHeight="1" x14ac:dyDescent="0.25">
      <c r="A73" s="67" t="s">
        <v>170</v>
      </c>
      <c r="B73" s="57" t="s">
        <v>171</v>
      </c>
      <c r="C73" s="50">
        <f>D73+E73</f>
        <v>154500</v>
      </c>
      <c r="D73" s="50">
        <v>0</v>
      </c>
      <c r="E73" s="46">
        <v>154500</v>
      </c>
      <c r="F73" s="50"/>
      <c r="G73" s="50"/>
      <c r="H73" s="50">
        <v>154500</v>
      </c>
      <c r="I73" s="50">
        <v>0</v>
      </c>
      <c r="J73" s="46">
        <f t="shared" si="49"/>
        <v>154500</v>
      </c>
      <c r="K73" s="50"/>
      <c r="L73" s="50">
        <v>154473.4</v>
      </c>
      <c r="M73" s="50">
        <v>0</v>
      </c>
      <c r="N73" s="46">
        <f t="shared" si="50"/>
        <v>154473.4</v>
      </c>
      <c r="O73" s="50"/>
      <c r="P73" s="50">
        <v>154473.4</v>
      </c>
      <c r="Q73" s="50">
        <v>0</v>
      </c>
      <c r="R73" s="46">
        <f t="shared" si="51"/>
        <v>154473.4</v>
      </c>
      <c r="S73" s="50"/>
      <c r="T73" s="50"/>
      <c r="U73" s="56">
        <f t="shared" si="56"/>
        <v>99.982783171521035</v>
      </c>
      <c r="V73" s="56" t="s">
        <v>446</v>
      </c>
      <c r="W73" s="56">
        <f t="shared" si="57"/>
        <v>99.982783171521035</v>
      </c>
      <c r="X73" s="45"/>
      <c r="AQ73" s="4">
        <f t="shared" si="43"/>
        <v>26.600000000005821</v>
      </c>
      <c r="AR73" s="4">
        <f t="shared" si="44"/>
        <v>0</v>
      </c>
      <c r="AS73" s="4">
        <f t="shared" si="45"/>
        <v>26.600000000005821</v>
      </c>
      <c r="AT73" s="4">
        <f t="shared" si="46"/>
        <v>0</v>
      </c>
      <c r="AU73" s="4">
        <f t="shared" si="52"/>
        <v>0</v>
      </c>
      <c r="AV73" s="12">
        <f t="shared" si="53"/>
        <v>0</v>
      </c>
      <c r="AW73" s="12">
        <f t="shared" si="54"/>
        <v>0</v>
      </c>
      <c r="AX73" s="12">
        <f t="shared" si="55"/>
        <v>0</v>
      </c>
    </row>
    <row r="74" spans="1:50" ht="43.5" customHeight="1" x14ac:dyDescent="0.25">
      <c r="A74" s="67" t="s">
        <v>172</v>
      </c>
      <c r="B74" s="57" t="s">
        <v>173</v>
      </c>
      <c r="C74" s="50">
        <f>D74+E74</f>
        <v>9185.7999999999993</v>
      </c>
      <c r="D74" s="50">
        <v>9002</v>
      </c>
      <c r="E74" s="50">
        <v>183.8</v>
      </c>
      <c r="F74" s="50"/>
      <c r="G74" s="50"/>
      <c r="H74" s="50">
        <v>9185.7999999999993</v>
      </c>
      <c r="I74" s="50">
        <v>9002</v>
      </c>
      <c r="J74" s="46">
        <f t="shared" si="49"/>
        <v>183.79999999999927</v>
      </c>
      <c r="K74" s="50"/>
      <c r="L74" s="50">
        <v>5102.04</v>
      </c>
      <c r="M74" s="50">
        <v>5000</v>
      </c>
      <c r="N74" s="46">
        <f t="shared" si="50"/>
        <v>102.03999999999996</v>
      </c>
      <c r="O74" s="50"/>
      <c r="P74" s="50">
        <v>5102.04</v>
      </c>
      <c r="Q74" s="50">
        <v>5000</v>
      </c>
      <c r="R74" s="46">
        <f t="shared" si="51"/>
        <v>102.03999999999996</v>
      </c>
      <c r="S74" s="50"/>
      <c r="T74" s="50"/>
      <c r="U74" s="56">
        <f t="shared" si="56"/>
        <v>55.54268544928042</v>
      </c>
      <c r="V74" s="56">
        <f t="shared" si="58"/>
        <v>55.543212619417908</v>
      </c>
      <c r="W74" s="56">
        <f t="shared" si="57"/>
        <v>55.516866158868531</v>
      </c>
      <c r="X74" s="45"/>
      <c r="AQ74" s="4">
        <f t="shared" si="43"/>
        <v>4083.7599999999993</v>
      </c>
      <c r="AR74" s="4">
        <f t="shared" si="44"/>
        <v>4002</v>
      </c>
      <c r="AS74" s="4">
        <f t="shared" si="45"/>
        <v>81.759999999999309</v>
      </c>
      <c r="AT74" s="4">
        <f t="shared" si="46"/>
        <v>0</v>
      </c>
      <c r="AU74" s="4">
        <f t="shared" si="52"/>
        <v>-7.3896444519050419E-13</v>
      </c>
      <c r="AV74" s="12">
        <f t="shared" si="53"/>
        <v>0</v>
      </c>
      <c r="AW74" s="12">
        <f t="shared" si="54"/>
        <v>0</v>
      </c>
      <c r="AX74" s="12">
        <f t="shared" si="55"/>
        <v>0</v>
      </c>
    </row>
    <row r="75" spans="1:50" ht="62.25" customHeight="1" x14ac:dyDescent="0.25">
      <c r="A75" s="67" t="s">
        <v>174</v>
      </c>
      <c r="B75" s="57" t="s">
        <v>175</v>
      </c>
      <c r="C75" s="50">
        <v>56278.400000000001</v>
      </c>
      <c r="D75" s="50">
        <v>1035.5</v>
      </c>
      <c r="E75" s="46">
        <f>C75-D75-G75</f>
        <v>55242.9</v>
      </c>
      <c r="F75" s="50"/>
      <c r="G75" s="50"/>
      <c r="H75" s="50">
        <v>56054.7</v>
      </c>
      <c r="I75" s="50">
        <v>1035.5</v>
      </c>
      <c r="J75" s="46">
        <f t="shared" si="49"/>
        <v>55019.199999999997</v>
      </c>
      <c r="K75" s="50"/>
      <c r="L75" s="50">
        <v>28401.03</v>
      </c>
      <c r="M75" s="50">
        <v>0</v>
      </c>
      <c r="N75" s="46">
        <f t="shared" si="50"/>
        <v>28401.03</v>
      </c>
      <c r="O75" s="50"/>
      <c r="P75" s="50">
        <v>20978.38</v>
      </c>
      <c r="Q75" s="50">
        <v>0</v>
      </c>
      <c r="R75" s="46">
        <f t="shared" si="51"/>
        <v>20978.38</v>
      </c>
      <c r="S75" s="50"/>
      <c r="T75" s="50"/>
      <c r="U75" s="56">
        <f t="shared" si="56"/>
        <v>37.424836811186218</v>
      </c>
      <c r="V75" s="56">
        <f t="shared" si="58"/>
        <v>0</v>
      </c>
      <c r="W75" s="56">
        <f t="shared" si="57"/>
        <v>38.129198534329838</v>
      </c>
      <c r="X75" s="45"/>
      <c r="AQ75" s="4">
        <f t="shared" si="43"/>
        <v>27653.67</v>
      </c>
      <c r="AR75" s="4">
        <f t="shared" si="44"/>
        <v>1035.5</v>
      </c>
      <c r="AS75" s="4">
        <f t="shared" si="45"/>
        <v>26618.17</v>
      </c>
      <c r="AT75" s="4">
        <f t="shared" si="46"/>
        <v>0</v>
      </c>
      <c r="AU75" s="4">
        <f t="shared" si="52"/>
        <v>0</v>
      </c>
      <c r="AV75" s="12">
        <f t="shared" si="53"/>
        <v>0</v>
      </c>
      <c r="AW75" s="12">
        <f t="shared" si="54"/>
        <v>0</v>
      </c>
      <c r="AX75" s="12">
        <f t="shared" si="55"/>
        <v>0</v>
      </c>
    </row>
    <row r="76" spans="1:50" ht="89.25" customHeight="1" x14ac:dyDescent="0.25">
      <c r="A76" s="67" t="s">
        <v>176</v>
      </c>
      <c r="B76" s="57" t="s">
        <v>177</v>
      </c>
      <c r="C76" s="50">
        <v>197137.2</v>
      </c>
      <c r="D76" s="50">
        <v>0</v>
      </c>
      <c r="E76" s="46">
        <f>C76-D76-G76</f>
        <v>197137.2</v>
      </c>
      <c r="F76" s="50"/>
      <c r="G76" s="50"/>
      <c r="H76" s="50">
        <v>197137.2</v>
      </c>
      <c r="I76" s="50">
        <v>0</v>
      </c>
      <c r="J76" s="46">
        <f t="shared" si="49"/>
        <v>197137.2</v>
      </c>
      <c r="K76" s="50"/>
      <c r="L76" s="50">
        <v>196806</v>
      </c>
      <c r="M76" s="50">
        <v>0</v>
      </c>
      <c r="N76" s="46">
        <f t="shared" si="50"/>
        <v>196806</v>
      </c>
      <c r="O76" s="50"/>
      <c r="P76" s="50">
        <v>93293.59</v>
      </c>
      <c r="Q76" s="50">
        <v>0</v>
      </c>
      <c r="R76" s="46">
        <f t="shared" si="51"/>
        <v>93293.59</v>
      </c>
      <c r="S76" s="50"/>
      <c r="T76" s="50"/>
      <c r="U76" s="56">
        <f t="shared" si="56"/>
        <v>47.324193505842629</v>
      </c>
      <c r="V76" s="56" t="s">
        <v>446</v>
      </c>
      <c r="W76" s="56">
        <f t="shared" si="57"/>
        <v>47.324193505842629</v>
      </c>
      <c r="X76" s="45"/>
      <c r="AQ76" s="4">
        <f t="shared" si="43"/>
        <v>331.20000000001164</v>
      </c>
      <c r="AR76" s="4">
        <f t="shared" si="44"/>
        <v>0</v>
      </c>
      <c r="AS76" s="4">
        <f t="shared" si="45"/>
        <v>331.20000000001164</v>
      </c>
      <c r="AT76" s="4">
        <f t="shared" si="46"/>
        <v>0</v>
      </c>
      <c r="AU76" s="4">
        <f t="shared" si="52"/>
        <v>0</v>
      </c>
      <c r="AV76" s="12">
        <f t="shared" si="53"/>
        <v>0</v>
      </c>
      <c r="AW76" s="12">
        <f t="shared" si="54"/>
        <v>0</v>
      </c>
      <c r="AX76" s="12">
        <f t="shared" si="55"/>
        <v>0</v>
      </c>
    </row>
    <row r="77" spans="1:50" s="10" customFormat="1" ht="47.25" customHeight="1" x14ac:dyDescent="0.25">
      <c r="A77" s="65">
        <v>7</v>
      </c>
      <c r="B77" s="55" t="s">
        <v>178</v>
      </c>
      <c r="C77" s="49">
        <f t="shared" ref="C77:T77" si="59">SUM(C78:C82)</f>
        <v>498167.1</v>
      </c>
      <c r="D77" s="49">
        <f t="shared" si="59"/>
        <v>0</v>
      </c>
      <c r="E77" s="49">
        <f t="shared" si="59"/>
        <v>498167.1</v>
      </c>
      <c r="F77" s="49">
        <f t="shared" si="59"/>
        <v>0</v>
      </c>
      <c r="G77" s="49">
        <f t="shared" si="59"/>
        <v>0</v>
      </c>
      <c r="H77" s="49">
        <f t="shared" si="59"/>
        <v>511222.52999999997</v>
      </c>
      <c r="I77" s="49">
        <f t="shared" si="59"/>
        <v>0</v>
      </c>
      <c r="J77" s="49">
        <f t="shared" si="59"/>
        <v>511222.52999999997</v>
      </c>
      <c r="K77" s="49">
        <f t="shared" si="59"/>
        <v>0</v>
      </c>
      <c r="L77" s="49">
        <f t="shared" si="59"/>
        <v>490327.69999999995</v>
      </c>
      <c r="M77" s="49">
        <f t="shared" si="59"/>
        <v>0</v>
      </c>
      <c r="N77" s="49">
        <f t="shared" si="59"/>
        <v>490327.69999999995</v>
      </c>
      <c r="O77" s="49">
        <f t="shared" si="59"/>
        <v>0</v>
      </c>
      <c r="P77" s="49">
        <f t="shared" si="59"/>
        <v>240443.9</v>
      </c>
      <c r="Q77" s="49">
        <f t="shared" si="59"/>
        <v>0</v>
      </c>
      <c r="R77" s="49">
        <f t="shared" si="59"/>
        <v>240443.9</v>
      </c>
      <c r="S77" s="49">
        <f t="shared" si="59"/>
        <v>0</v>
      </c>
      <c r="T77" s="49">
        <f t="shared" si="59"/>
        <v>0</v>
      </c>
      <c r="U77" s="56">
        <f t="shared" si="56"/>
        <v>47.033118825964102</v>
      </c>
      <c r="V77" s="56" t="s">
        <v>446</v>
      </c>
      <c r="W77" s="56">
        <f t="shared" si="57"/>
        <v>47.033118825964102</v>
      </c>
      <c r="X77" s="43"/>
      <c r="Y77" s="6">
        <f>C77-C78-C79-C80-C81-C82</f>
        <v>0</v>
      </c>
      <c r="Z77" s="6">
        <f t="shared" ref="Z77:AP77" si="60">D77-D78-D79-D80-D81-D82</f>
        <v>0</v>
      </c>
      <c r="AA77" s="6">
        <f t="shared" si="60"/>
        <v>0</v>
      </c>
      <c r="AB77" s="6">
        <f t="shared" si="60"/>
        <v>0</v>
      </c>
      <c r="AC77" s="6">
        <f t="shared" si="60"/>
        <v>0</v>
      </c>
      <c r="AD77" s="6">
        <f t="shared" si="60"/>
        <v>0</v>
      </c>
      <c r="AE77" s="6">
        <f t="shared" si="60"/>
        <v>0</v>
      </c>
      <c r="AF77" s="6">
        <f t="shared" si="60"/>
        <v>0</v>
      </c>
      <c r="AG77" s="6">
        <f t="shared" si="60"/>
        <v>0</v>
      </c>
      <c r="AH77" s="6">
        <f t="shared" si="60"/>
        <v>0</v>
      </c>
      <c r="AI77" s="6">
        <f t="shared" si="60"/>
        <v>0</v>
      </c>
      <c r="AJ77" s="6">
        <f t="shared" si="60"/>
        <v>0</v>
      </c>
      <c r="AK77" s="6">
        <f t="shared" si="60"/>
        <v>0</v>
      </c>
      <c r="AL77" s="6">
        <f t="shared" si="60"/>
        <v>0</v>
      </c>
      <c r="AM77" s="6">
        <f t="shared" si="60"/>
        <v>0</v>
      </c>
      <c r="AN77" s="6">
        <f t="shared" si="60"/>
        <v>0</v>
      </c>
      <c r="AO77" s="6">
        <f t="shared" si="60"/>
        <v>0</v>
      </c>
      <c r="AP77" s="6">
        <f t="shared" si="60"/>
        <v>0</v>
      </c>
      <c r="AQ77" s="9">
        <f t="shared" si="43"/>
        <v>20894.830000000016</v>
      </c>
      <c r="AR77" s="9">
        <f t="shared" si="44"/>
        <v>0</v>
      </c>
      <c r="AS77" s="9">
        <f t="shared" si="45"/>
        <v>20894.830000000016</v>
      </c>
      <c r="AT77" s="9">
        <f t="shared" si="46"/>
        <v>0</v>
      </c>
      <c r="AU77" s="4">
        <f t="shared" si="52"/>
        <v>0</v>
      </c>
      <c r="AV77" s="12">
        <f t="shared" si="53"/>
        <v>0</v>
      </c>
      <c r="AW77" s="12">
        <f t="shared" si="54"/>
        <v>0</v>
      </c>
      <c r="AX77" s="12">
        <f t="shared" si="55"/>
        <v>0</v>
      </c>
    </row>
    <row r="78" spans="1:50" ht="47.25" customHeight="1" x14ac:dyDescent="0.25">
      <c r="A78" s="67" t="s">
        <v>179</v>
      </c>
      <c r="B78" s="57" t="s">
        <v>180</v>
      </c>
      <c r="C78" s="50">
        <v>29078.3</v>
      </c>
      <c r="D78" s="50">
        <v>0</v>
      </c>
      <c r="E78" s="50">
        <f>C78</f>
        <v>29078.3</v>
      </c>
      <c r="F78" s="50"/>
      <c r="G78" s="50"/>
      <c r="H78" s="50">
        <v>41863.9</v>
      </c>
      <c r="I78" s="50">
        <v>0</v>
      </c>
      <c r="J78" s="50">
        <f>H78</f>
        <v>41863.9</v>
      </c>
      <c r="K78" s="50"/>
      <c r="L78" s="50">
        <v>32849.9</v>
      </c>
      <c r="M78" s="50">
        <v>0</v>
      </c>
      <c r="N78" s="50">
        <f>L78</f>
        <v>32849.9</v>
      </c>
      <c r="O78" s="50"/>
      <c r="P78" s="50">
        <v>2886.72</v>
      </c>
      <c r="Q78" s="50">
        <v>0</v>
      </c>
      <c r="R78" s="50">
        <f>P78</f>
        <v>2886.72</v>
      </c>
      <c r="S78" s="50"/>
      <c r="T78" s="62"/>
      <c r="U78" s="56">
        <f t="shared" si="56"/>
        <v>6.8954875202740302</v>
      </c>
      <c r="V78" s="56" t="s">
        <v>446</v>
      </c>
      <c r="W78" s="56">
        <f t="shared" si="57"/>
        <v>6.8954875202740302</v>
      </c>
      <c r="X78" s="45"/>
      <c r="AQ78" s="4">
        <f t="shared" si="43"/>
        <v>9014</v>
      </c>
      <c r="AR78" s="4">
        <f t="shared" si="44"/>
        <v>0</v>
      </c>
      <c r="AS78" s="4">
        <f t="shared" si="45"/>
        <v>9014</v>
      </c>
      <c r="AT78" s="4">
        <f t="shared" si="46"/>
        <v>0</v>
      </c>
      <c r="AU78" s="4">
        <f t="shared" si="52"/>
        <v>0</v>
      </c>
      <c r="AV78" s="12">
        <f t="shared" si="53"/>
        <v>0</v>
      </c>
      <c r="AW78" s="12">
        <f t="shared" si="54"/>
        <v>0</v>
      </c>
      <c r="AX78" s="12">
        <f t="shared" si="55"/>
        <v>0</v>
      </c>
    </row>
    <row r="79" spans="1:50" ht="34.5" customHeight="1" x14ac:dyDescent="0.25">
      <c r="A79" s="67" t="s">
        <v>181</v>
      </c>
      <c r="B79" s="57" t="s">
        <v>182</v>
      </c>
      <c r="C79" s="50">
        <v>220190</v>
      </c>
      <c r="D79" s="50">
        <v>0</v>
      </c>
      <c r="E79" s="50">
        <f>C79</f>
        <v>220190</v>
      </c>
      <c r="F79" s="50"/>
      <c r="G79" s="50"/>
      <c r="H79" s="50">
        <v>220190</v>
      </c>
      <c r="I79" s="50">
        <v>0</v>
      </c>
      <c r="J79" s="50">
        <f>H79</f>
        <v>220190</v>
      </c>
      <c r="K79" s="50"/>
      <c r="L79" s="50">
        <v>220189.97</v>
      </c>
      <c r="M79" s="50">
        <v>0</v>
      </c>
      <c r="N79" s="50">
        <f>L79</f>
        <v>220189.97</v>
      </c>
      <c r="O79" s="50"/>
      <c r="P79" s="50">
        <v>125808.81</v>
      </c>
      <c r="Q79" s="50">
        <v>0</v>
      </c>
      <c r="R79" s="50">
        <f>P79</f>
        <v>125808.81</v>
      </c>
      <c r="S79" s="50"/>
      <c r="T79" s="62"/>
      <c r="U79" s="56">
        <f t="shared" si="56"/>
        <v>57.136477587538032</v>
      </c>
      <c r="V79" s="56" t="s">
        <v>446</v>
      </c>
      <c r="W79" s="56">
        <f t="shared" si="57"/>
        <v>57.136477587538032</v>
      </c>
      <c r="X79" s="45"/>
      <c r="AQ79" s="4">
        <f t="shared" si="43"/>
        <v>2.9999999998835847E-2</v>
      </c>
      <c r="AR79" s="4">
        <f t="shared" si="44"/>
        <v>0</v>
      </c>
      <c r="AS79" s="4">
        <f t="shared" si="45"/>
        <v>2.9999999998835847E-2</v>
      </c>
      <c r="AT79" s="4">
        <f t="shared" si="46"/>
        <v>0</v>
      </c>
      <c r="AU79" s="4">
        <f t="shared" si="52"/>
        <v>0</v>
      </c>
      <c r="AV79" s="12">
        <f t="shared" si="53"/>
        <v>0</v>
      </c>
      <c r="AW79" s="12">
        <f t="shared" si="54"/>
        <v>0</v>
      </c>
      <c r="AX79" s="12">
        <f t="shared" si="55"/>
        <v>0</v>
      </c>
    </row>
    <row r="80" spans="1:50" ht="37.5" customHeight="1" x14ac:dyDescent="0.25">
      <c r="A80" s="67" t="s">
        <v>183</v>
      </c>
      <c r="B80" s="57" t="s">
        <v>184</v>
      </c>
      <c r="C80" s="50">
        <v>117551.8</v>
      </c>
      <c r="D80" s="50">
        <v>0</v>
      </c>
      <c r="E80" s="50">
        <f>C80</f>
        <v>117551.8</v>
      </c>
      <c r="F80" s="50"/>
      <c r="G80" s="50"/>
      <c r="H80" s="50">
        <v>120907.4</v>
      </c>
      <c r="I80" s="50">
        <v>0</v>
      </c>
      <c r="J80" s="50">
        <f>H80</f>
        <v>120907.4</v>
      </c>
      <c r="K80" s="50"/>
      <c r="L80" s="50">
        <v>115043.43</v>
      </c>
      <c r="M80" s="50">
        <v>0</v>
      </c>
      <c r="N80" s="50">
        <f>L80</f>
        <v>115043.43</v>
      </c>
      <c r="O80" s="50"/>
      <c r="P80" s="50">
        <v>43427.199999999997</v>
      </c>
      <c r="Q80" s="50">
        <v>0</v>
      </c>
      <c r="R80" s="50">
        <f>P80</f>
        <v>43427.199999999997</v>
      </c>
      <c r="S80" s="50"/>
      <c r="T80" s="62"/>
      <c r="U80" s="56">
        <f t="shared" si="56"/>
        <v>35.917735390885923</v>
      </c>
      <c r="V80" s="56" t="s">
        <v>446</v>
      </c>
      <c r="W80" s="56">
        <f t="shared" si="57"/>
        <v>35.917735390885923</v>
      </c>
      <c r="X80" s="45"/>
      <c r="AQ80" s="4">
        <f t="shared" si="43"/>
        <v>5863.9700000000012</v>
      </c>
      <c r="AR80" s="4">
        <f t="shared" si="44"/>
        <v>0</v>
      </c>
      <c r="AS80" s="4">
        <f t="shared" si="45"/>
        <v>5863.9700000000012</v>
      </c>
      <c r="AT80" s="4">
        <f t="shared" si="46"/>
        <v>0</v>
      </c>
      <c r="AU80" s="4">
        <f t="shared" si="52"/>
        <v>0</v>
      </c>
      <c r="AV80" s="12">
        <f t="shared" si="53"/>
        <v>0</v>
      </c>
      <c r="AW80" s="12">
        <f t="shared" si="54"/>
        <v>0</v>
      </c>
      <c r="AX80" s="12">
        <f t="shared" si="55"/>
        <v>0</v>
      </c>
    </row>
    <row r="81" spans="1:50" ht="52.5" customHeight="1" x14ac:dyDescent="0.25">
      <c r="A81" s="67" t="s">
        <v>185</v>
      </c>
      <c r="B81" s="57" t="s">
        <v>186</v>
      </c>
      <c r="C81" s="50">
        <v>30609.599999999999</v>
      </c>
      <c r="D81" s="50">
        <v>0</v>
      </c>
      <c r="E81" s="50">
        <f>C81</f>
        <v>30609.599999999999</v>
      </c>
      <c r="F81" s="50"/>
      <c r="G81" s="50"/>
      <c r="H81" s="50">
        <v>30609.599999999999</v>
      </c>
      <c r="I81" s="50">
        <v>0</v>
      </c>
      <c r="J81" s="50">
        <f>H81</f>
        <v>30609.599999999999</v>
      </c>
      <c r="K81" s="50"/>
      <c r="L81" s="50">
        <v>30609.54</v>
      </c>
      <c r="M81" s="50">
        <v>0</v>
      </c>
      <c r="N81" s="50">
        <f>L81</f>
        <v>30609.54</v>
      </c>
      <c r="O81" s="50"/>
      <c r="P81" s="50">
        <v>22272.45</v>
      </c>
      <c r="Q81" s="50">
        <v>0</v>
      </c>
      <c r="R81" s="50">
        <f>P81</f>
        <v>22272.45</v>
      </c>
      <c r="S81" s="50"/>
      <c r="T81" s="62"/>
      <c r="U81" s="56">
        <f t="shared" si="56"/>
        <v>72.762956719460561</v>
      </c>
      <c r="V81" s="56" t="s">
        <v>446</v>
      </c>
      <c r="W81" s="56">
        <f t="shared" si="57"/>
        <v>72.762956719460561</v>
      </c>
      <c r="X81" s="45"/>
      <c r="AQ81" s="4">
        <f t="shared" si="43"/>
        <v>5.9999999997671694E-2</v>
      </c>
      <c r="AR81" s="4">
        <f t="shared" si="44"/>
        <v>0</v>
      </c>
      <c r="AS81" s="4">
        <f t="shared" si="45"/>
        <v>5.9999999997671694E-2</v>
      </c>
      <c r="AT81" s="4">
        <f t="shared" si="46"/>
        <v>0</v>
      </c>
      <c r="AU81" s="4">
        <f t="shared" si="52"/>
        <v>0</v>
      </c>
      <c r="AV81" s="12">
        <f t="shared" si="53"/>
        <v>0</v>
      </c>
      <c r="AW81" s="12">
        <f t="shared" si="54"/>
        <v>0</v>
      </c>
      <c r="AX81" s="12">
        <f t="shared" si="55"/>
        <v>0</v>
      </c>
    </row>
    <row r="82" spans="1:50" ht="45.75" customHeight="1" x14ac:dyDescent="0.25">
      <c r="A82" s="67" t="s">
        <v>187</v>
      </c>
      <c r="B82" s="57" t="s">
        <v>106</v>
      </c>
      <c r="C82" s="50">
        <v>100737.4</v>
      </c>
      <c r="D82" s="50">
        <v>0</v>
      </c>
      <c r="E82" s="50">
        <v>100737.4</v>
      </c>
      <c r="F82" s="50"/>
      <c r="G82" s="50"/>
      <c r="H82" s="50">
        <v>97651.63</v>
      </c>
      <c r="I82" s="50">
        <v>0</v>
      </c>
      <c r="J82" s="50">
        <f>H82</f>
        <v>97651.63</v>
      </c>
      <c r="K82" s="50"/>
      <c r="L82" s="50">
        <v>91634.86</v>
      </c>
      <c r="M82" s="50">
        <v>0</v>
      </c>
      <c r="N82" s="50">
        <f>L82</f>
        <v>91634.86</v>
      </c>
      <c r="O82" s="50"/>
      <c r="P82" s="50">
        <v>46048.72</v>
      </c>
      <c r="Q82" s="50">
        <v>0</v>
      </c>
      <c r="R82" s="50">
        <f>P82</f>
        <v>46048.72</v>
      </c>
      <c r="S82" s="50"/>
      <c r="T82" s="62"/>
      <c r="U82" s="56">
        <f t="shared" si="56"/>
        <v>47.156120179458348</v>
      </c>
      <c r="V82" s="56" t="s">
        <v>446</v>
      </c>
      <c r="W82" s="56">
        <f t="shared" si="57"/>
        <v>47.156120179458348</v>
      </c>
      <c r="X82" s="45"/>
      <c r="AQ82" s="4">
        <f t="shared" si="43"/>
        <v>6016.7700000000041</v>
      </c>
      <c r="AR82" s="4">
        <f t="shared" si="44"/>
        <v>0</v>
      </c>
      <c r="AS82" s="4">
        <f t="shared" si="45"/>
        <v>6016.7700000000041</v>
      </c>
      <c r="AT82" s="4">
        <f t="shared" si="46"/>
        <v>0</v>
      </c>
      <c r="AU82" s="4">
        <f t="shared" si="52"/>
        <v>0</v>
      </c>
      <c r="AV82" s="12">
        <f t="shared" si="53"/>
        <v>0</v>
      </c>
      <c r="AW82" s="12">
        <f t="shared" si="54"/>
        <v>0</v>
      </c>
      <c r="AX82" s="12">
        <f t="shared" si="55"/>
        <v>0</v>
      </c>
    </row>
    <row r="83" spans="1:50" s="10" customFormat="1" ht="60" customHeight="1" x14ac:dyDescent="0.25">
      <c r="A83" s="65">
        <v>8</v>
      </c>
      <c r="B83" s="55" t="s">
        <v>188</v>
      </c>
      <c r="C83" s="49">
        <f t="shared" ref="C83:T83" si="61">SUM(C84:C88)</f>
        <v>6453440.0999999996</v>
      </c>
      <c r="D83" s="49">
        <f t="shared" si="61"/>
        <v>36196.800000000003</v>
      </c>
      <c r="E83" s="49">
        <f t="shared" si="61"/>
        <v>6417243.2999999998</v>
      </c>
      <c r="F83" s="49">
        <f t="shared" si="61"/>
        <v>0</v>
      </c>
      <c r="G83" s="49">
        <f t="shared" si="61"/>
        <v>0</v>
      </c>
      <c r="H83" s="49">
        <f t="shared" si="61"/>
        <v>6501470.5</v>
      </c>
      <c r="I83" s="49">
        <f t="shared" si="61"/>
        <v>36196.800000000003</v>
      </c>
      <c r="J83" s="49">
        <f t="shared" si="61"/>
        <v>6465273.7000000002</v>
      </c>
      <c r="K83" s="49">
        <f t="shared" si="61"/>
        <v>0</v>
      </c>
      <c r="L83" s="49">
        <f t="shared" si="61"/>
        <v>6453440.0999999996</v>
      </c>
      <c r="M83" s="49">
        <f t="shared" si="61"/>
        <v>36196.800000000003</v>
      </c>
      <c r="N83" s="49">
        <f t="shared" si="61"/>
        <v>6417243.2999999998</v>
      </c>
      <c r="O83" s="49">
        <f t="shared" si="61"/>
        <v>0</v>
      </c>
      <c r="P83" s="49">
        <f t="shared" si="61"/>
        <v>4536574.71</v>
      </c>
      <c r="Q83" s="49">
        <f t="shared" si="61"/>
        <v>10647.22</v>
      </c>
      <c r="R83" s="49">
        <f t="shared" si="61"/>
        <v>4525927.4899999993</v>
      </c>
      <c r="S83" s="49">
        <f t="shared" si="61"/>
        <v>0</v>
      </c>
      <c r="T83" s="49">
        <f t="shared" si="61"/>
        <v>0</v>
      </c>
      <c r="U83" s="56">
        <f t="shared" si="56"/>
        <v>69.777671220687694</v>
      </c>
      <c r="V83" s="56">
        <f t="shared" si="58"/>
        <v>29.41481014896344</v>
      </c>
      <c r="W83" s="56">
        <f t="shared" si="57"/>
        <v>70.003648724105815</v>
      </c>
      <c r="X83" s="45"/>
      <c r="Y83" s="7">
        <f>C83-C84-C85-C86-C87-C88</f>
        <v>0</v>
      </c>
      <c r="Z83" s="7">
        <f t="shared" ref="Z83:AP83" si="62">D83-D84-D85-D86-D87-D88</f>
        <v>0</v>
      </c>
      <c r="AA83" s="7">
        <f t="shared" si="62"/>
        <v>0</v>
      </c>
      <c r="AB83" s="7">
        <f t="shared" si="62"/>
        <v>0</v>
      </c>
      <c r="AC83" s="7">
        <f t="shared" si="62"/>
        <v>0</v>
      </c>
      <c r="AD83" s="7">
        <f t="shared" si="62"/>
        <v>0</v>
      </c>
      <c r="AE83" s="7">
        <f t="shared" si="62"/>
        <v>0</v>
      </c>
      <c r="AF83" s="7">
        <f t="shared" si="62"/>
        <v>0</v>
      </c>
      <c r="AG83" s="7">
        <f t="shared" si="62"/>
        <v>0</v>
      </c>
      <c r="AH83" s="7">
        <f t="shared" si="62"/>
        <v>0</v>
      </c>
      <c r="AI83" s="7">
        <f t="shared" si="62"/>
        <v>0</v>
      </c>
      <c r="AJ83" s="7">
        <f t="shared" si="62"/>
        <v>0</v>
      </c>
      <c r="AK83" s="7">
        <f t="shared" si="62"/>
        <v>0</v>
      </c>
      <c r="AL83" s="7">
        <f t="shared" si="62"/>
        <v>9.3132257461547852E-10</v>
      </c>
      <c r="AM83" s="7">
        <f t="shared" si="62"/>
        <v>0</v>
      </c>
      <c r="AN83" s="7">
        <f t="shared" si="62"/>
        <v>0</v>
      </c>
      <c r="AO83" s="7">
        <f t="shared" si="62"/>
        <v>0</v>
      </c>
      <c r="AP83" s="7">
        <f t="shared" si="62"/>
        <v>0</v>
      </c>
      <c r="AQ83" s="4">
        <f t="shared" ref="AQ83:AQ84" si="63">H83-L83</f>
        <v>48030.400000000373</v>
      </c>
      <c r="AR83" s="4">
        <f t="shared" ref="AR83:AR84" si="64">I83-M83</f>
        <v>0</v>
      </c>
      <c r="AS83" s="4">
        <f t="shared" ref="AS83:AS84" si="65">J83-N83</f>
        <v>48030.400000000373</v>
      </c>
      <c r="AT83" s="4">
        <f t="shared" ref="AT83:AT84" si="66">K83-O83</f>
        <v>0</v>
      </c>
      <c r="AU83" s="4">
        <f t="shared" si="52"/>
        <v>0</v>
      </c>
      <c r="AV83" s="12">
        <f t="shared" si="53"/>
        <v>0</v>
      </c>
      <c r="AW83" s="12">
        <f t="shared" si="54"/>
        <v>0</v>
      </c>
      <c r="AX83" s="12">
        <f t="shared" si="55"/>
        <v>9.3132257461547852E-10</v>
      </c>
    </row>
    <row r="84" spans="1:50" ht="45.75" customHeight="1" x14ac:dyDescent="0.25">
      <c r="A84" s="67" t="s">
        <v>189</v>
      </c>
      <c r="B84" s="57" t="s">
        <v>190</v>
      </c>
      <c r="C84" s="46">
        <v>152218.29999999999</v>
      </c>
      <c r="D84" s="50">
        <v>0</v>
      </c>
      <c r="E84" s="46">
        <v>152218.29999999999</v>
      </c>
      <c r="F84" s="50"/>
      <c r="G84" s="50"/>
      <c r="H84" s="50">
        <v>200248.7</v>
      </c>
      <c r="I84" s="50">
        <v>0</v>
      </c>
      <c r="J84" s="46">
        <f>H84-I84-K84</f>
        <v>200248.7</v>
      </c>
      <c r="K84" s="50"/>
      <c r="L84" s="50">
        <v>152218.29999999999</v>
      </c>
      <c r="M84" s="50">
        <v>0</v>
      </c>
      <c r="N84" s="46">
        <f>L84-M84-O84</f>
        <v>152218.29999999999</v>
      </c>
      <c r="O84" s="50"/>
      <c r="P84" s="50">
        <v>44136.22</v>
      </c>
      <c r="Q84" s="50">
        <v>0</v>
      </c>
      <c r="R84" s="46">
        <f>P84-Q84-S84</f>
        <v>44136.22</v>
      </c>
      <c r="S84" s="50"/>
      <c r="T84" s="50"/>
      <c r="U84" s="56">
        <f t="shared" si="56"/>
        <v>22.040702386582286</v>
      </c>
      <c r="V84" s="56" t="s">
        <v>446</v>
      </c>
      <c r="W84" s="56">
        <f t="shared" si="57"/>
        <v>22.040702386582286</v>
      </c>
      <c r="X84" s="45"/>
      <c r="AQ84" s="4">
        <f t="shared" si="63"/>
        <v>48030.400000000023</v>
      </c>
      <c r="AR84" s="4">
        <f t="shared" si="64"/>
        <v>0</v>
      </c>
      <c r="AS84" s="4">
        <f t="shared" si="65"/>
        <v>48030.400000000023</v>
      </c>
      <c r="AT84" s="4">
        <f t="shared" si="66"/>
        <v>0</v>
      </c>
      <c r="AU84" s="4">
        <f t="shared" si="52"/>
        <v>0</v>
      </c>
      <c r="AV84" s="12">
        <f t="shared" si="53"/>
        <v>0</v>
      </c>
      <c r="AW84" s="12">
        <f t="shared" si="54"/>
        <v>0</v>
      </c>
      <c r="AX84" s="12">
        <f t="shared" si="55"/>
        <v>0</v>
      </c>
    </row>
    <row r="85" spans="1:50" ht="17.25" customHeight="1" x14ac:dyDescent="0.25">
      <c r="A85" s="67" t="s">
        <v>191</v>
      </c>
      <c r="B85" s="57" t="s">
        <v>192</v>
      </c>
      <c r="C85" s="50">
        <v>83450.600000000006</v>
      </c>
      <c r="D85" s="50">
        <v>36196.800000000003</v>
      </c>
      <c r="E85" s="46">
        <f>C85-D85-G85</f>
        <v>47253.8</v>
      </c>
      <c r="F85" s="50"/>
      <c r="G85" s="50"/>
      <c r="H85" s="50">
        <v>83450.600000000006</v>
      </c>
      <c r="I85" s="50">
        <v>36196.800000000003</v>
      </c>
      <c r="J85" s="46">
        <f>H85-I85-K85</f>
        <v>47253.8</v>
      </c>
      <c r="K85" s="50"/>
      <c r="L85" s="50">
        <v>83450.600000000006</v>
      </c>
      <c r="M85" s="50">
        <v>36196.800000000003</v>
      </c>
      <c r="N85" s="46">
        <f>L85-M85-O85</f>
        <v>47253.8</v>
      </c>
      <c r="O85" s="50"/>
      <c r="P85" s="50">
        <v>24546.84</v>
      </c>
      <c r="Q85" s="50">
        <v>10647.22</v>
      </c>
      <c r="R85" s="46">
        <f>P85-Q85-S85</f>
        <v>13899.62</v>
      </c>
      <c r="S85" s="50"/>
      <c r="T85" s="50"/>
      <c r="U85" s="56">
        <f t="shared" si="56"/>
        <v>29.414815471668266</v>
      </c>
      <c r="V85" s="56">
        <f t="shared" si="58"/>
        <v>29.41481014896344</v>
      </c>
      <c r="W85" s="56">
        <f t="shared" si="57"/>
        <v>29.414819548904003</v>
      </c>
      <c r="X85" s="45"/>
      <c r="AQ85" s="4">
        <f t="shared" ref="AQ85:AQ120" si="67">H85-L85</f>
        <v>0</v>
      </c>
      <c r="AR85" s="4">
        <f t="shared" ref="AR85:AR120" si="68">I85-M85</f>
        <v>0</v>
      </c>
      <c r="AS85" s="4">
        <f t="shared" ref="AS85:AS120" si="69">J85-N85</f>
        <v>0</v>
      </c>
      <c r="AT85" s="4">
        <f t="shared" ref="AT85:AT120" si="70">K85-O85</f>
        <v>0</v>
      </c>
      <c r="AU85" s="4">
        <f t="shared" si="52"/>
        <v>0</v>
      </c>
      <c r="AV85" s="12">
        <f t="shared" si="53"/>
        <v>0</v>
      </c>
      <c r="AW85" s="12">
        <f t="shared" si="54"/>
        <v>0</v>
      </c>
      <c r="AX85" s="12">
        <f t="shared" si="55"/>
        <v>0</v>
      </c>
    </row>
    <row r="86" spans="1:50" ht="63" customHeight="1" x14ac:dyDescent="0.25">
      <c r="A86" s="67" t="s">
        <v>193</v>
      </c>
      <c r="B86" s="57" t="s">
        <v>198</v>
      </c>
      <c r="C86" s="50">
        <v>76952.899999999994</v>
      </c>
      <c r="D86" s="50">
        <v>0</v>
      </c>
      <c r="E86" s="46">
        <f>C86-D86-G86</f>
        <v>76952.899999999994</v>
      </c>
      <c r="F86" s="50"/>
      <c r="G86" s="50"/>
      <c r="H86" s="50">
        <v>76952.899999999994</v>
      </c>
      <c r="I86" s="50">
        <v>0</v>
      </c>
      <c r="J86" s="46">
        <f>H86-I86-K86</f>
        <v>76952.899999999994</v>
      </c>
      <c r="K86" s="50"/>
      <c r="L86" s="50">
        <v>76952.899999999994</v>
      </c>
      <c r="M86" s="50">
        <v>0</v>
      </c>
      <c r="N86" s="46">
        <f>L86-M86-O86</f>
        <v>76952.899999999994</v>
      </c>
      <c r="O86" s="50"/>
      <c r="P86" s="50">
        <v>33672.22</v>
      </c>
      <c r="Q86" s="50">
        <v>0</v>
      </c>
      <c r="R86" s="46">
        <f>P86-Q86-S86</f>
        <v>33672.22</v>
      </c>
      <c r="S86" s="50"/>
      <c r="T86" s="50"/>
      <c r="U86" s="56">
        <f t="shared" si="56"/>
        <v>43.756921441557111</v>
      </c>
      <c r="V86" s="56" t="s">
        <v>446</v>
      </c>
      <c r="W86" s="56">
        <f t="shared" si="57"/>
        <v>43.756921441557111</v>
      </c>
      <c r="X86" s="45"/>
      <c r="AQ86" s="4">
        <f t="shared" si="67"/>
        <v>0</v>
      </c>
      <c r="AR86" s="4">
        <f t="shared" si="68"/>
        <v>0</v>
      </c>
      <c r="AS86" s="4">
        <f t="shared" si="69"/>
        <v>0</v>
      </c>
      <c r="AT86" s="4">
        <f t="shared" si="70"/>
        <v>0</v>
      </c>
      <c r="AU86" s="4">
        <f t="shared" si="52"/>
        <v>0</v>
      </c>
      <c r="AV86" s="12">
        <f t="shared" si="53"/>
        <v>0</v>
      </c>
      <c r="AW86" s="12">
        <f t="shared" si="54"/>
        <v>0</v>
      </c>
      <c r="AX86" s="12">
        <f t="shared" si="55"/>
        <v>0</v>
      </c>
    </row>
    <row r="87" spans="1:50" ht="75.75" customHeight="1" x14ac:dyDescent="0.25">
      <c r="A87" s="67" t="s">
        <v>195</v>
      </c>
      <c r="B87" s="57" t="s">
        <v>194</v>
      </c>
      <c r="C87" s="50">
        <v>6102458.2999999998</v>
      </c>
      <c r="D87" s="50">
        <v>0</v>
      </c>
      <c r="E87" s="46">
        <f>C87-D87-G87</f>
        <v>6102458.2999999998</v>
      </c>
      <c r="F87" s="50"/>
      <c r="G87" s="50"/>
      <c r="H87" s="50">
        <v>6102458.2999999998</v>
      </c>
      <c r="I87" s="50">
        <v>0</v>
      </c>
      <c r="J87" s="46">
        <f>H87-I87-K87</f>
        <v>6102458.2999999998</v>
      </c>
      <c r="K87" s="50"/>
      <c r="L87" s="50">
        <v>6102458.2999999998</v>
      </c>
      <c r="M87" s="50">
        <v>0</v>
      </c>
      <c r="N87" s="46">
        <f>L87-M87-O87</f>
        <v>6102458.2999999998</v>
      </c>
      <c r="O87" s="50"/>
      <c r="P87" s="50">
        <v>4415413.93</v>
      </c>
      <c r="Q87" s="50">
        <v>0</v>
      </c>
      <c r="R87" s="46">
        <f>P87-Q87-S87</f>
        <v>4415413.93</v>
      </c>
      <c r="S87" s="50"/>
      <c r="T87" s="50"/>
      <c r="U87" s="56">
        <f t="shared" si="56"/>
        <v>72.354675983611386</v>
      </c>
      <c r="V87" s="56" t="s">
        <v>446</v>
      </c>
      <c r="W87" s="56">
        <f t="shared" si="57"/>
        <v>72.354675983611386</v>
      </c>
      <c r="X87" s="45"/>
      <c r="AQ87" s="4">
        <f t="shared" si="67"/>
        <v>0</v>
      </c>
      <c r="AR87" s="4">
        <f t="shared" si="68"/>
        <v>0</v>
      </c>
      <c r="AS87" s="4">
        <f t="shared" si="69"/>
        <v>0</v>
      </c>
      <c r="AT87" s="4">
        <f t="shared" si="70"/>
        <v>0</v>
      </c>
      <c r="AU87" s="4">
        <f t="shared" si="52"/>
        <v>0</v>
      </c>
      <c r="AV87" s="12">
        <f t="shared" si="53"/>
        <v>0</v>
      </c>
      <c r="AW87" s="12">
        <f t="shared" si="54"/>
        <v>0</v>
      </c>
      <c r="AX87" s="12">
        <f t="shared" si="55"/>
        <v>0</v>
      </c>
    </row>
    <row r="88" spans="1:50" ht="49.5" customHeight="1" x14ac:dyDescent="0.25">
      <c r="A88" s="70" t="s">
        <v>197</v>
      </c>
      <c r="B88" s="57" t="s">
        <v>196</v>
      </c>
      <c r="C88" s="50">
        <v>38360</v>
      </c>
      <c r="D88" s="50">
        <v>0</v>
      </c>
      <c r="E88" s="46">
        <f>C88-D88-G88</f>
        <v>38360</v>
      </c>
      <c r="F88" s="50"/>
      <c r="G88" s="50"/>
      <c r="H88" s="50">
        <v>38360</v>
      </c>
      <c r="I88" s="50">
        <v>0</v>
      </c>
      <c r="J88" s="46">
        <f>H88-I88-K88</f>
        <v>38360</v>
      </c>
      <c r="K88" s="50"/>
      <c r="L88" s="50">
        <v>38360</v>
      </c>
      <c r="M88" s="50">
        <v>0</v>
      </c>
      <c r="N88" s="46">
        <f>L88-M88-O88</f>
        <v>38360</v>
      </c>
      <c r="O88" s="50"/>
      <c r="P88" s="50">
        <v>18805.5</v>
      </c>
      <c r="Q88" s="50">
        <v>0</v>
      </c>
      <c r="R88" s="46">
        <f>P88-Q88-S88</f>
        <v>18805.5</v>
      </c>
      <c r="S88" s="50"/>
      <c r="T88" s="50"/>
      <c r="U88" s="56">
        <f t="shared" si="56"/>
        <v>49.023722627737222</v>
      </c>
      <c r="V88" s="56" t="s">
        <v>446</v>
      </c>
      <c r="W88" s="56">
        <f t="shared" si="57"/>
        <v>49.023722627737222</v>
      </c>
      <c r="X88" s="45"/>
      <c r="AQ88" s="4">
        <f t="shared" si="67"/>
        <v>0</v>
      </c>
      <c r="AR88" s="4">
        <f t="shared" si="68"/>
        <v>0</v>
      </c>
      <c r="AS88" s="4">
        <f t="shared" si="69"/>
        <v>0</v>
      </c>
      <c r="AT88" s="4">
        <f t="shared" si="70"/>
        <v>0</v>
      </c>
      <c r="AU88" s="4">
        <f t="shared" si="52"/>
        <v>0</v>
      </c>
      <c r="AV88" s="12">
        <f t="shared" si="53"/>
        <v>0</v>
      </c>
      <c r="AW88" s="12">
        <f t="shared" si="54"/>
        <v>0</v>
      </c>
      <c r="AX88" s="12">
        <f t="shared" si="55"/>
        <v>0</v>
      </c>
    </row>
    <row r="89" spans="1:50" s="10" customFormat="1" ht="46.5" customHeight="1" x14ac:dyDescent="0.25">
      <c r="A89" s="65">
        <v>9</v>
      </c>
      <c r="B89" s="55" t="s">
        <v>199</v>
      </c>
      <c r="C89" s="44">
        <f t="shared" ref="C89:T89" si="71">SUM(C90:C104)</f>
        <v>9240297.4000000004</v>
      </c>
      <c r="D89" s="44">
        <f t="shared" si="71"/>
        <v>838326.1</v>
      </c>
      <c r="E89" s="44">
        <f t="shared" si="71"/>
        <v>8401971.3000000007</v>
      </c>
      <c r="F89" s="44">
        <f t="shared" si="71"/>
        <v>0</v>
      </c>
      <c r="G89" s="44">
        <f t="shared" si="71"/>
        <v>0</v>
      </c>
      <c r="H89" s="44">
        <f t="shared" si="71"/>
        <v>9241767.7000000011</v>
      </c>
      <c r="I89" s="44">
        <f t="shared" si="71"/>
        <v>858324.8</v>
      </c>
      <c r="J89" s="44">
        <f t="shared" si="71"/>
        <v>8383442.8999999994</v>
      </c>
      <c r="K89" s="44">
        <f t="shared" si="71"/>
        <v>0</v>
      </c>
      <c r="L89" s="44">
        <f t="shared" si="71"/>
        <v>8652396.0300000012</v>
      </c>
      <c r="M89" s="44">
        <f t="shared" si="71"/>
        <v>614063.37000000011</v>
      </c>
      <c r="N89" s="44">
        <f t="shared" si="71"/>
        <v>8038332.6600000001</v>
      </c>
      <c r="O89" s="44">
        <f t="shared" si="71"/>
        <v>0</v>
      </c>
      <c r="P89" s="44">
        <f t="shared" si="71"/>
        <v>4460149.9799999995</v>
      </c>
      <c r="Q89" s="44">
        <f t="shared" si="71"/>
        <v>319435.40999999997</v>
      </c>
      <c r="R89" s="44">
        <f t="shared" si="71"/>
        <v>4140714.57</v>
      </c>
      <c r="S89" s="44">
        <f t="shared" si="71"/>
        <v>0</v>
      </c>
      <c r="T89" s="44">
        <f t="shared" si="71"/>
        <v>0</v>
      </c>
      <c r="U89" s="56">
        <f t="shared" si="56"/>
        <v>48.260788680070362</v>
      </c>
      <c r="V89" s="56">
        <f t="shared" si="58"/>
        <v>37.216145915858426</v>
      </c>
      <c r="W89" s="56">
        <f t="shared" si="57"/>
        <v>49.391575983657027</v>
      </c>
      <c r="X89" s="45"/>
      <c r="Y89" s="7">
        <f t="shared" ref="Y89:AP89" si="72">C89-C90-C91-C92-C93-C94-C95-C96-C97-C98-C99-C100-C101-C102-C103-C104</f>
        <v>0</v>
      </c>
      <c r="Z89" s="7">
        <f t="shared" si="72"/>
        <v>2.1827872842550278E-11</v>
      </c>
      <c r="AA89" s="7">
        <f t="shared" si="72"/>
        <v>0</v>
      </c>
      <c r="AB89" s="7">
        <f t="shared" si="72"/>
        <v>0</v>
      </c>
      <c r="AC89" s="7">
        <f t="shared" si="72"/>
        <v>0</v>
      </c>
      <c r="AD89" s="7">
        <f t="shared" si="72"/>
        <v>0</v>
      </c>
      <c r="AE89" s="7">
        <f t="shared" si="72"/>
        <v>8.0035533756017685E-11</v>
      </c>
      <c r="AF89" s="7">
        <f t="shared" si="72"/>
        <v>0</v>
      </c>
      <c r="AG89" s="7">
        <f t="shared" si="72"/>
        <v>0</v>
      </c>
      <c r="AH89" s="7">
        <f t="shared" si="72"/>
        <v>0</v>
      </c>
      <c r="AI89" s="7">
        <f t="shared" si="72"/>
        <v>9.4587448984384537E-11</v>
      </c>
      <c r="AJ89" s="7">
        <f t="shared" si="72"/>
        <v>0</v>
      </c>
      <c r="AK89" s="7">
        <f t="shared" si="72"/>
        <v>0</v>
      </c>
      <c r="AL89" s="7">
        <f t="shared" si="72"/>
        <v>0</v>
      </c>
      <c r="AM89" s="7">
        <f t="shared" si="72"/>
        <v>-2.0918378140777349E-11</v>
      </c>
      <c r="AN89" s="7">
        <f t="shared" si="72"/>
        <v>0</v>
      </c>
      <c r="AO89" s="7">
        <f t="shared" si="72"/>
        <v>0</v>
      </c>
      <c r="AP89" s="7">
        <f t="shared" si="72"/>
        <v>0</v>
      </c>
      <c r="AQ89" s="9">
        <f t="shared" si="67"/>
        <v>589371.66999999993</v>
      </c>
      <c r="AR89" s="9">
        <f t="shared" si="68"/>
        <v>244261.42999999993</v>
      </c>
      <c r="AS89" s="9">
        <f t="shared" si="69"/>
        <v>345110.23999999929</v>
      </c>
      <c r="AT89" s="9">
        <f t="shared" si="70"/>
        <v>0</v>
      </c>
      <c r="AU89" s="9">
        <f t="shared" si="52"/>
        <v>0</v>
      </c>
      <c r="AV89" s="13">
        <f t="shared" si="53"/>
        <v>1.862645149230957E-9</v>
      </c>
      <c r="AW89" s="13">
        <f t="shared" si="54"/>
        <v>9.3132257461547852E-10</v>
      </c>
      <c r="AX89" s="13">
        <f t="shared" si="55"/>
        <v>-4.6566128730773926E-10</v>
      </c>
    </row>
    <row r="90" spans="1:50" s="17" customFormat="1" ht="33.75" customHeight="1" x14ac:dyDescent="0.25">
      <c r="A90" s="67" t="s">
        <v>200</v>
      </c>
      <c r="B90" s="57" t="s">
        <v>133</v>
      </c>
      <c r="C90" s="46">
        <v>110325</v>
      </c>
      <c r="D90" s="46">
        <v>0</v>
      </c>
      <c r="E90" s="46">
        <f>C90-D90-G90</f>
        <v>110325</v>
      </c>
      <c r="F90" s="46"/>
      <c r="G90" s="46"/>
      <c r="H90" s="46">
        <v>110325</v>
      </c>
      <c r="I90" s="46">
        <v>0</v>
      </c>
      <c r="J90" s="46">
        <f t="shared" ref="J90:J104" si="73">H90-I90-K90</f>
        <v>110325</v>
      </c>
      <c r="K90" s="46"/>
      <c r="L90" s="46">
        <v>109769.88</v>
      </c>
      <c r="M90" s="46">
        <v>0</v>
      </c>
      <c r="N90" s="46">
        <f t="shared" ref="N90:N104" si="74">L90-M90-O90</f>
        <v>109769.88</v>
      </c>
      <c r="O90" s="46"/>
      <c r="P90" s="46">
        <v>0</v>
      </c>
      <c r="Q90" s="46">
        <v>0</v>
      </c>
      <c r="R90" s="46">
        <f t="shared" ref="R90:R104" si="75">P90-Q90-S90</f>
        <v>0</v>
      </c>
      <c r="S90" s="46"/>
      <c r="T90" s="46"/>
      <c r="U90" s="56">
        <f t="shared" si="56"/>
        <v>0</v>
      </c>
      <c r="V90" s="56" t="s">
        <v>446</v>
      </c>
      <c r="W90" s="56">
        <f t="shared" si="57"/>
        <v>0</v>
      </c>
      <c r="X90" s="51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5">
        <f t="shared" si="67"/>
        <v>555.11999999999534</v>
      </c>
      <c r="AR90" s="15">
        <f t="shared" si="68"/>
        <v>0</v>
      </c>
      <c r="AS90" s="15">
        <f t="shared" si="69"/>
        <v>555.11999999999534</v>
      </c>
      <c r="AT90" s="15">
        <f t="shared" si="70"/>
        <v>0</v>
      </c>
      <c r="AU90" s="15">
        <f t="shared" si="52"/>
        <v>0</v>
      </c>
      <c r="AV90" s="16">
        <f t="shared" si="53"/>
        <v>0</v>
      </c>
      <c r="AW90" s="16">
        <f t="shared" si="54"/>
        <v>0</v>
      </c>
      <c r="AX90" s="16">
        <f t="shared" si="55"/>
        <v>0</v>
      </c>
    </row>
    <row r="91" spans="1:50" ht="33" customHeight="1" x14ac:dyDescent="0.25">
      <c r="A91" s="67" t="s">
        <v>201</v>
      </c>
      <c r="B91" s="57" t="s">
        <v>202</v>
      </c>
      <c r="C91" s="46">
        <f>D91+E91</f>
        <v>20586.600000000002</v>
      </c>
      <c r="D91" s="46">
        <v>19557.2</v>
      </c>
      <c r="E91" s="46">
        <v>1029.4000000000001</v>
      </c>
      <c r="F91" s="46"/>
      <c r="G91" s="46"/>
      <c r="H91" s="46">
        <v>20586.599999999999</v>
      </c>
      <c r="I91" s="46">
        <v>19557.2</v>
      </c>
      <c r="J91" s="46">
        <f t="shared" si="73"/>
        <v>1029.3999999999978</v>
      </c>
      <c r="K91" s="46"/>
      <c r="L91" s="46">
        <v>20586.599999999999</v>
      </c>
      <c r="M91" s="46">
        <v>19557.2</v>
      </c>
      <c r="N91" s="46">
        <f t="shared" si="74"/>
        <v>1029.3999999999978</v>
      </c>
      <c r="O91" s="46"/>
      <c r="P91" s="46">
        <v>15586.6</v>
      </c>
      <c r="Q91" s="46">
        <v>14807.2</v>
      </c>
      <c r="R91" s="46">
        <f t="shared" si="75"/>
        <v>779.39999999999964</v>
      </c>
      <c r="S91" s="46"/>
      <c r="T91" s="46"/>
      <c r="U91" s="56">
        <f t="shared" si="56"/>
        <v>75.712356581465627</v>
      </c>
      <c r="V91" s="56">
        <f t="shared" si="58"/>
        <v>75.712269650052164</v>
      </c>
      <c r="W91" s="56">
        <f t="shared" si="57"/>
        <v>75.714008160093385</v>
      </c>
      <c r="X91" s="45"/>
      <c r="AQ91" s="4">
        <f t="shared" si="67"/>
        <v>0</v>
      </c>
      <c r="AR91" s="4">
        <f t="shared" si="68"/>
        <v>0</v>
      </c>
      <c r="AS91" s="4">
        <f t="shared" si="69"/>
        <v>0</v>
      </c>
      <c r="AT91" s="4">
        <f t="shared" si="70"/>
        <v>0</v>
      </c>
      <c r="AU91" s="4">
        <f t="shared" si="52"/>
        <v>1.3642420526593924E-12</v>
      </c>
      <c r="AV91" s="12">
        <f t="shared" si="53"/>
        <v>0</v>
      </c>
      <c r="AW91" s="12">
        <f t="shared" si="54"/>
        <v>0</v>
      </c>
      <c r="AX91" s="12">
        <f t="shared" si="55"/>
        <v>0</v>
      </c>
    </row>
    <row r="92" spans="1:50" ht="33" customHeight="1" x14ac:dyDescent="0.25">
      <c r="A92" s="67" t="s">
        <v>203</v>
      </c>
      <c r="B92" s="57" t="s">
        <v>204</v>
      </c>
      <c r="C92" s="46">
        <v>575425.30000000005</v>
      </c>
      <c r="D92" s="46">
        <v>253818</v>
      </c>
      <c r="E92" s="46">
        <f>C92-D92-G92</f>
        <v>321607.30000000005</v>
      </c>
      <c r="F92" s="46"/>
      <c r="G92" s="46"/>
      <c r="H92" s="46">
        <v>575425.30000000005</v>
      </c>
      <c r="I92" s="46">
        <v>253818</v>
      </c>
      <c r="J92" s="46">
        <f t="shared" si="73"/>
        <v>321607.30000000005</v>
      </c>
      <c r="K92" s="46"/>
      <c r="L92" s="46">
        <v>19483.21</v>
      </c>
      <c r="M92" s="46">
        <v>10603.93</v>
      </c>
      <c r="N92" s="46">
        <f t="shared" si="74"/>
        <v>8879.2799999999988</v>
      </c>
      <c r="O92" s="46"/>
      <c r="P92" s="46">
        <v>18802.53</v>
      </c>
      <c r="Q92" s="46">
        <v>10070.73</v>
      </c>
      <c r="R92" s="46">
        <f t="shared" si="75"/>
        <v>8731.7999999999993</v>
      </c>
      <c r="S92" s="46"/>
      <c r="T92" s="46"/>
      <c r="U92" s="56">
        <f t="shared" si="56"/>
        <v>3.2675883385732254</v>
      </c>
      <c r="V92" s="56">
        <f t="shared" si="58"/>
        <v>3.9676973264307498</v>
      </c>
      <c r="W92" s="56">
        <f t="shared" si="57"/>
        <v>2.7150503113579818</v>
      </c>
      <c r="X92" s="45"/>
      <c r="AQ92" s="4">
        <f t="shared" si="67"/>
        <v>555942.09000000008</v>
      </c>
      <c r="AR92" s="4">
        <f t="shared" si="68"/>
        <v>243214.07</v>
      </c>
      <c r="AS92" s="4">
        <f t="shared" si="69"/>
        <v>312728.02</v>
      </c>
      <c r="AT92" s="4">
        <f t="shared" si="70"/>
        <v>0</v>
      </c>
      <c r="AU92" s="4">
        <f t="shared" si="52"/>
        <v>0</v>
      </c>
      <c r="AV92" s="12">
        <f t="shared" si="53"/>
        <v>0</v>
      </c>
      <c r="AW92" s="12">
        <f t="shared" si="54"/>
        <v>0</v>
      </c>
      <c r="AX92" s="12">
        <f t="shared" si="55"/>
        <v>0</v>
      </c>
    </row>
    <row r="93" spans="1:50" ht="33" customHeight="1" x14ac:dyDescent="0.25">
      <c r="A93" s="67" t="s">
        <v>205</v>
      </c>
      <c r="B93" s="57" t="s">
        <v>206</v>
      </c>
      <c r="C93" s="46">
        <f>D93+E93</f>
        <v>181327.80000000002</v>
      </c>
      <c r="D93" s="46">
        <v>177701.2</v>
      </c>
      <c r="E93" s="46">
        <v>3626.6</v>
      </c>
      <c r="F93" s="46"/>
      <c r="G93" s="46"/>
      <c r="H93" s="46">
        <v>181370.2</v>
      </c>
      <c r="I93" s="46">
        <v>177701.2</v>
      </c>
      <c r="J93" s="46">
        <f t="shared" si="73"/>
        <v>3669</v>
      </c>
      <c r="K93" s="46"/>
      <c r="L93" s="46">
        <v>181370.2</v>
      </c>
      <c r="M93" s="46">
        <v>177701.2</v>
      </c>
      <c r="N93" s="46">
        <f t="shared" si="74"/>
        <v>3669</v>
      </c>
      <c r="O93" s="46"/>
      <c r="P93" s="46">
        <v>59416.58</v>
      </c>
      <c r="Q93" s="46">
        <v>58207.95</v>
      </c>
      <c r="R93" s="46">
        <f t="shared" si="75"/>
        <v>1208.6300000000047</v>
      </c>
      <c r="S93" s="46"/>
      <c r="T93" s="46"/>
      <c r="U93" s="56">
        <f t="shared" si="56"/>
        <v>32.759835959821402</v>
      </c>
      <c r="V93" s="56">
        <f t="shared" si="58"/>
        <v>32.756081557130727</v>
      </c>
      <c r="W93" s="56">
        <f t="shared" si="57"/>
        <v>32.941673480512527</v>
      </c>
      <c r="X93" s="45"/>
      <c r="AQ93" s="4">
        <f t="shared" si="67"/>
        <v>0</v>
      </c>
      <c r="AR93" s="4">
        <f t="shared" si="68"/>
        <v>0</v>
      </c>
      <c r="AS93" s="4">
        <f t="shared" si="69"/>
        <v>0</v>
      </c>
      <c r="AT93" s="4">
        <f t="shared" si="70"/>
        <v>0</v>
      </c>
      <c r="AU93" s="4">
        <f t="shared" si="52"/>
        <v>5.9117155615240335E-12</v>
      </c>
      <c r="AV93" s="12">
        <f t="shared" si="53"/>
        <v>0</v>
      </c>
      <c r="AW93" s="12">
        <f t="shared" si="54"/>
        <v>0</v>
      </c>
      <c r="AX93" s="12">
        <f t="shared" si="55"/>
        <v>0</v>
      </c>
    </row>
    <row r="94" spans="1:50" ht="44.25" customHeight="1" x14ac:dyDescent="0.25">
      <c r="A94" s="67" t="s">
        <v>207</v>
      </c>
      <c r="B94" s="57" t="s">
        <v>208</v>
      </c>
      <c r="C94" s="46">
        <f>D94+E94</f>
        <v>9307.2999999999993</v>
      </c>
      <c r="D94" s="46">
        <v>9120.5</v>
      </c>
      <c r="E94" s="46">
        <v>186.8</v>
      </c>
      <c r="F94" s="46"/>
      <c r="G94" s="46"/>
      <c r="H94" s="46">
        <v>9334.7999999999993</v>
      </c>
      <c r="I94" s="46">
        <v>9120.5</v>
      </c>
      <c r="J94" s="46">
        <f t="shared" si="73"/>
        <v>214.29999999999927</v>
      </c>
      <c r="K94" s="46"/>
      <c r="L94" s="46">
        <v>9334.7999999999993</v>
      </c>
      <c r="M94" s="46">
        <v>9120.5</v>
      </c>
      <c r="N94" s="46">
        <f t="shared" si="74"/>
        <v>214.29999999999927</v>
      </c>
      <c r="O94" s="46"/>
      <c r="P94" s="46">
        <v>5241.59</v>
      </c>
      <c r="Q94" s="46">
        <v>5030.78</v>
      </c>
      <c r="R94" s="46">
        <f t="shared" si="75"/>
        <v>210.8100000000004</v>
      </c>
      <c r="S94" s="46"/>
      <c r="T94" s="46"/>
      <c r="U94" s="56">
        <f t="shared" si="56"/>
        <v>56.15106911771008</v>
      </c>
      <c r="V94" s="56">
        <f t="shared" si="58"/>
        <v>55.159037333479525</v>
      </c>
      <c r="W94" s="56">
        <f t="shared" si="57"/>
        <v>98.371441903873603</v>
      </c>
      <c r="X94" s="45"/>
      <c r="AQ94" s="4">
        <f t="shared" si="67"/>
        <v>0</v>
      </c>
      <c r="AR94" s="4">
        <f t="shared" si="68"/>
        <v>0</v>
      </c>
      <c r="AS94" s="4">
        <f t="shared" si="69"/>
        <v>0</v>
      </c>
      <c r="AT94" s="4">
        <f t="shared" si="70"/>
        <v>0</v>
      </c>
      <c r="AU94" s="4">
        <f t="shared" si="52"/>
        <v>-7.3896444519050419E-13</v>
      </c>
      <c r="AV94" s="12">
        <f t="shared" si="53"/>
        <v>0</v>
      </c>
      <c r="AW94" s="12">
        <f t="shared" si="54"/>
        <v>0</v>
      </c>
      <c r="AX94" s="12">
        <f t="shared" si="55"/>
        <v>0</v>
      </c>
    </row>
    <row r="95" spans="1:50" ht="34.5" customHeight="1" x14ac:dyDescent="0.25">
      <c r="A95" s="67" t="s">
        <v>209</v>
      </c>
      <c r="B95" s="57" t="s">
        <v>96</v>
      </c>
      <c r="C95" s="46">
        <v>64252.3</v>
      </c>
      <c r="D95" s="46">
        <v>0</v>
      </c>
      <c r="E95" s="46">
        <v>64252.3</v>
      </c>
      <c r="F95" s="46"/>
      <c r="G95" s="46"/>
      <c r="H95" s="46">
        <v>64252.3</v>
      </c>
      <c r="I95" s="46">
        <v>0</v>
      </c>
      <c r="J95" s="46">
        <f t="shared" si="73"/>
        <v>64252.3</v>
      </c>
      <c r="K95" s="46"/>
      <c r="L95" s="46">
        <v>57365.35</v>
      </c>
      <c r="M95" s="46">
        <v>0</v>
      </c>
      <c r="N95" s="46">
        <f t="shared" si="74"/>
        <v>57365.35</v>
      </c>
      <c r="O95" s="46"/>
      <c r="P95" s="46">
        <v>57365.35</v>
      </c>
      <c r="Q95" s="46">
        <v>0</v>
      </c>
      <c r="R95" s="46">
        <f t="shared" si="75"/>
        <v>57365.35</v>
      </c>
      <c r="S95" s="46"/>
      <c r="T95" s="46"/>
      <c r="U95" s="56">
        <f t="shared" si="56"/>
        <v>89.281395374173371</v>
      </c>
      <c r="V95" s="56" t="s">
        <v>446</v>
      </c>
      <c r="W95" s="56">
        <f t="shared" si="57"/>
        <v>89.281395374173371</v>
      </c>
      <c r="X95" s="45"/>
      <c r="AQ95" s="4">
        <f t="shared" si="67"/>
        <v>6886.9500000000044</v>
      </c>
      <c r="AR95" s="4">
        <f t="shared" si="68"/>
        <v>0</v>
      </c>
      <c r="AS95" s="4">
        <f t="shared" si="69"/>
        <v>6886.9500000000044</v>
      </c>
      <c r="AT95" s="4">
        <f t="shared" si="70"/>
        <v>0</v>
      </c>
      <c r="AU95" s="4">
        <f t="shared" si="52"/>
        <v>0</v>
      </c>
      <c r="AV95" s="12">
        <f t="shared" si="53"/>
        <v>0</v>
      </c>
      <c r="AW95" s="12">
        <f t="shared" si="54"/>
        <v>0</v>
      </c>
      <c r="AX95" s="12">
        <f t="shared" si="55"/>
        <v>0</v>
      </c>
    </row>
    <row r="96" spans="1:50" ht="63" customHeight="1" x14ac:dyDescent="0.25">
      <c r="A96" s="67" t="s">
        <v>210</v>
      </c>
      <c r="B96" s="57" t="s">
        <v>211</v>
      </c>
      <c r="C96" s="46">
        <f>D96+E96</f>
        <v>6571619.7000000002</v>
      </c>
      <c r="D96" s="46">
        <v>290906.3</v>
      </c>
      <c r="E96" s="46">
        <v>6280713.4000000004</v>
      </c>
      <c r="F96" s="46"/>
      <c r="G96" s="46"/>
      <c r="H96" s="46">
        <v>6551059.5</v>
      </c>
      <c r="I96" s="46">
        <v>310905</v>
      </c>
      <c r="J96" s="46">
        <f t="shared" si="73"/>
        <v>6240154.5</v>
      </c>
      <c r="K96" s="46"/>
      <c r="L96" s="46">
        <v>6541381.79</v>
      </c>
      <c r="M96" s="46">
        <v>310905</v>
      </c>
      <c r="N96" s="46">
        <f t="shared" si="74"/>
        <v>6230476.79</v>
      </c>
      <c r="O96" s="46"/>
      <c r="P96" s="46">
        <v>3391886.28</v>
      </c>
      <c r="Q96" s="46">
        <v>187306.18</v>
      </c>
      <c r="R96" s="46">
        <f t="shared" si="75"/>
        <v>3204580.0999999996</v>
      </c>
      <c r="S96" s="46"/>
      <c r="T96" s="46"/>
      <c r="U96" s="56">
        <f t="shared" si="56"/>
        <v>51.776148270367557</v>
      </c>
      <c r="V96" s="56">
        <f t="shared" si="58"/>
        <v>60.245470481336739</v>
      </c>
      <c r="W96" s="56">
        <f t="shared" si="57"/>
        <v>51.354178810797066</v>
      </c>
      <c r="X96" s="45"/>
      <c r="AQ96" s="4">
        <f t="shared" si="67"/>
        <v>9677.7099999999627</v>
      </c>
      <c r="AR96" s="4">
        <f t="shared" si="68"/>
        <v>0</v>
      </c>
      <c r="AS96" s="4">
        <f t="shared" si="69"/>
        <v>9677.7099999999627</v>
      </c>
      <c r="AT96" s="4">
        <f t="shared" si="70"/>
        <v>0</v>
      </c>
      <c r="AU96" s="4">
        <f t="shared" si="52"/>
        <v>0</v>
      </c>
      <c r="AV96" s="12">
        <f t="shared" si="53"/>
        <v>0</v>
      </c>
      <c r="AW96" s="12">
        <f t="shared" si="54"/>
        <v>0</v>
      </c>
      <c r="AX96" s="12">
        <f t="shared" si="55"/>
        <v>0</v>
      </c>
    </row>
    <row r="97" spans="1:50" ht="63" customHeight="1" x14ac:dyDescent="0.25">
      <c r="A97" s="67" t="s">
        <v>212</v>
      </c>
      <c r="B97" s="57" t="s">
        <v>213</v>
      </c>
      <c r="C97" s="46">
        <f>E97+D97</f>
        <v>63608.9</v>
      </c>
      <c r="D97" s="46">
        <v>0</v>
      </c>
      <c r="E97" s="46">
        <v>63608.9</v>
      </c>
      <c r="F97" s="46"/>
      <c r="G97" s="46"/>
      <c r="H97" s="46">
        <v>63608.9</v>
      </c>
      <c r="I97" s="46">
        <v>0</v>
      </c>
      <c r="J97" s="46">
        <f t="shared" si="73"/>
        <v>63608.9</v>
      </c>
      <c r="K97" s="46"/>
      <c r="L97" s="46">
        <v>63608.9</v>
      </c>
      <c r="M97" s="46">
        <v>0</v>
      </c>
      <c r="N97" s="46">
        <f t="shared" si="74"/>
        <v>63608.9</v>
      </c>
      <c r="O97" s="46"/>
      <c r="P97" s="46">
        <v>27227.93</v>
      </c>
      <c r="Q97" s="46">
        <v>0</v>
      </c>
      <c r="R97" s="46">
        <f t="shared" si="75"/>
        <v>27227.93</v>
      </c>
      <c r="S97" s="46"/>
      <c r="T97" s="46"/>
      <c r="U97" s="56">
        <f t="shared" si="56"/>
        <v>42.805220653084703</v>
      </c>
      <c r="V97" s="56" t="s">
        <v>446</v>
      </c>
      <c r="W97" s="56">
        <f t="shared" si="57"/>
        <v>42.805220653084703</v>
      </c>
      <c r="X97" s="45"/>
      <c r="AQ97" s="4">
        <f t="shared" si="67"/>
        <v>0</v>
      </c>
      <c r="AR97" s="4">
        <f t="shared" si="68"/>
        <v>0</v>
      </c>
      <c r="AS97" s="4">
        <f t="shared" si="69"/>
        <v>0</v>
      </c>
      <c r="AT97" s="4">
        <f t="shared" si="70"/>
        <v>0</v>
      </c>
      <c r="AU97" s="4">
        <f t="shared" si="52"/>
        <v>0</v>
      </c>
      <c r="AV97" s="12">
        <f t="shared" si="53"/>
        <v>0</v>
      </c>
      <c r="AW97" s="12">
        <f t="shared" si="54"/>
        <v>0</v>
      </c>
      <c r="AX97" s="12">
        <f t="shared" si="55"/>
        <v>0</v>
      </c>
    </row>
    <row r="98" spans="1:50" ht="45.75" customHeight="1" x14ac:dyDescent="0.25">
      <c r="A98" s="67" t="s">
        <v>214</v>
      </c>
      <c r="B98" s="57" t="s">
        <v>215</v>
      </c>
      <c r="C98" s="46">
        <v>124735.4</v>
      </c>
      <c r="D98" s="46">
        <v>15806.3</v>
      </c>
      <c r="E98" s="46">
        <f>C98-D98-G98</f>
        <v>108929.09999999999</v>
      </c>
      <c r="F98" s="46"/>
      <c r="G98" s="46"/>
      <c r="H98" s="46">
        <v>124735.4</v>
      </c>
      <c r="I98" s="46">
        <v>15806.3</v>
      </c>
      <c r="J98" s="46">
        <f t="shared" si="73"/>
        <v>108929.09999999999</v>
      </c>
      <c r="K98" s="46"/>
      <c r="L98" s="46">
        <v>122235.4</v>
      </c>
      <c r="M98" s="46">
        <v>15806.3</v>
      </c>
      <c r="N98" s="46">
        <f t="shared" si="74"/>
        <v>106429.09999999999</v>
      </c>
      <c r="O98" s="46"/>
      <c r="P98" s="46">
        <v>99117.41</v>
      </c>
      <c r="Q98" s="46">
        <v>15806.3</v>
      </c>
      <c r="R98" s="46">
        <f t="shared" si="75"/>
        <v>83311.11</v>
      </c>
      <c r="S98" s="46"/>
      <c r="T98" s="46"/>
      <c r="U98" s="56">
        <f t="shared" si="56"/>
        <v>79.462133444074411</v>
      </c>
      <c r="V98" s="56">
        <f t="shared" si="58"/>
        <v>100</v>
      </c>
      <c r="W98" s="56">
        <f t="shared" si="57"/>
        <v>76.481959366229972</v>
      </c>
      <c r="X98" s="45"/>
      <c r="AQ98" s="4">
        <f t="shared" si="67"/>
        <v>2500</v>
      </c>
      <c r="AR98" s="4">
        <f t="shared" si="68"/>
        <v>0</v>
      </c>
      <c r="AS98" s="4">
        <f t="shared" si="69"/>
        <v>2500</v>
      </c>
      <c r="AT98" s="4">
        <f t="shared" si="70"/>
        <v>0</v>
      </c>
      <c r="AU98" s="4">
        <f t="shared" si="52"/>
        <v>0</v>
      </c>
      <c r="AV98" s="12">
        <f t="shared" si="53"/>
        <v>0</v>
      </c>
      <c r="AW98" s="12">
        <f t="shared" si="54"/>
        <v>0</v>
      </c>
      <c r="AX98" s="12">
        <f t="shared" si="55"/>
        <v>0</v>
      </c>
    </row>
    <row r="99" spans="1:50" ht="37.5" customHeight="1" x14ac:dyDescent="0.25">
      <c r="A99" s="67" t="s">
        <v>216</v>
      </c>
      <c r="B99" s="57" t="s">
        <v>217</v>
      </c>
      <c r="C99" s="46">
        <v>67363.3</v>
      </c>
      <c r="D99" s="46">
        <v>35912.1</v>
      </c>
      <c r="E99" s="46">
        <f>C99-D99-G99</f>
        <v>31451.200000000004</v>
      </c>
      <c r="F99" s="46"/>
      <c r="G99" s="46"/>
      <c r="H99" s="46">
        <v>89118.2</v>
      </c>
      <c r="I99" s="46">
        <v>35912.1</v>
      </c>
      <c r="J99" s="46">
        <f t="shared" si="73"/>
        <v>53206.1</v>
      </c>
      <c r="K99" s="46"/>
      <c r="L99" s="46">
        <v>84006.31</v>
      </c>
      <c r="M99" s="46">
        <v>35912.1</v>
      </c>
      <c r="N99" s="46">
        <f t="shared" si="74"/>
        <v>48094.21</v>
      </c>
      <c r="O99" s="46"/>
      <c r="P99" s="46">
        <v>23032.84</v>
      </c>
      <c r="Q99" s="46">
        <v>11117.12</v>
      </c>
      <c r="R99" s="46">
        <f t="shared" si="75"/>
        <v>11915.72</v>
      </c>
      <c r="S99" s="46"/>
      <c r="T99" s="46"/>
      <c r="U99" s="56">
        <f t="shared" si="56"/>
        <v>25.845270663007106</v>
      </c>
      <c r="V99" s="56">
        <f t="shared" si="58"/>
        <v>30.956474280256518</v>
      </c>
      <c r="W99" s="56">
        <f t="shared" si="57"/>
        <v>22.395402030970132</v>
      </c>
      <c r="X99" s="45"/>
      <c r="AQ99" s="4">
        <f t="shared" si="67"/>
        <v>5111.8899999999994</v>
      </c>
      <c r="AR99" s="4">
        <f t="shared" si="68"/>
        <v>0</v>
      </c>
      <c r="AS99" s="4">
        <f t="shared" si="69"/>
        <v>5111.8899999999994</v>
      </c>
      <c r="AT99" s="4">
        <f t="shared" si="70"/>
        <v>0</v>
      </c>
      <c r="AU99" s="4">
        <f t="shared" si="52"/>
        <v>0</v>
      </c>
      <c r="AV99" s="12">
        <f t="shared" si="53"/>
        <v>0</v>
      </c>
      <c r="AW99" s="12">
        <f t="shared" si="54"/>
        <v>0</v>
      </c>
      <c r="AX99" s="12">
        <f t="shared" si="55"/>
        <v>0</v>
      </c>
    </row>
    <row r="100" spans="1:50" ht="44.25" customHeight="1" x14ac:dyDescent="0.25">
      <c r="A100" s="67" t="s">
        <v>218</v>
      </c>
      <c r="B100" s="57" t="s">
        <v>219</v>
      </c>
      <c r="C100" s="46">
        <v>32370</v>
      </c>
      <c r="D100" s="46">
        <v>0</v>
      </c>
      <c r="E100" s="46">
        <v>32370</v>
      </c>
      <c r="F100" s="46"/>
      <c r="G100" s="46"/>
      <c r="H100" s="46">
        <v>32470</v>
      </c>
      <c r="I100" s="46">
        <v>0</v>
      </c>
      <c r="J100" s="46">
        <f t="shared" si="73"/>
        <v>32470</v>
      </c>
      <c r="K100" s="46"/>
      <c r="L100" s="46">
        <v>31169.57</v>
      </c>
      <c r="M100" s="46">
        <v>0</v>
      </c>
      <c r="N100" s="46">
        <f t="shared" si="74"/>
        <v>31169.57</v>
      </c>
      <c r="O100" s="46"/>
      <c r="P100" s="46">
        <v>21269.86</v>
      </c>
      <c r="Q100" s="46">
        <v>0</v>
      </c>
      <c r="R100" s="46">
        <f t="shared" si="75"/>
        <v>21269.86</v>
      </c>
      <c r="S100" s="46"/>
      <c r="T100" s="46"/>
      <c r="U100" s="56">
        <f t="shared" si="56"/>
        <v>65.506190329534959</v>
      </c>
      <c r="V100" s="56" t="s">
        <v>446</v>
      </c>
      <c r="W100" s="56">
        <f t="shared" si="57"/>
        <v>65.506190329534959</v>
      </c>
      <c r="X100" s="45"/>
      <c r="AQ100" s="4">
        <f t="shared" si="67"/>
        <v>1300.4300000000003</v>
      </c>
      <c r="AR100" s="4">
        <f t="shared" si="68"/>
        <v>0</v>
      </c>
      <c r="AS100" s="4">
        <f t="shared" si="69"/>
        <v>1300.4300000000003</v>
      </c>
      <c r="AT100" s="4">
        <f t="shared" si="70"/>
        <v>0</v>
      </c>
      <c r="AU100" s="4">
        <f t="shared" si="52"/>
        <v>0</v>
      </c>
      <c r="AV100" s="12">
        <f t="shared" si="53"/>
        <v>0</v>
      </c>
      <c r="AW100" s="12">
        <f t="shared" si="54"/>
        <v>0</v>
      </c>
      <c r="AX100" s="12">
        <f t="shared" si="55"/>
        <v>0</v>
      </c>
    </row>
    <row r="101" spans="1:50" ht="44.25" customHeight="1" x14ac:dyDescent="0.25">
      <c r="A101" s="67" t="s">
        <v>220</v>
      </c>
      <c r="B101" s="57" t="s">
        <v>221</v>
      </c>
      <c r="C101" s="46">
        <v>6750</v>
      </c>
      <c r="D101" s="46">
        <v>0</v>
      </c>
      <c r="E101" s="46">
        <f>C101-D101-G101</f>
        <v>6750</v>
      </c>
      <c r="F101" s="46"/>
      <c r="G101" s="46"/>
      <c r="H101" s="46">
        <v>6750</v>
      </c>
      <c r="I101" s="46">
        <v>0</v>
      </c>
      <c r="J101" s="46">
        <f t="shared" si="73"/>
        <v>6750</v>
      </c>
      <c r="K101" s="46"/>
      <c r="L101" s="46">
        <v>6550</v>
      </c>
      <c r="M101" s="46">
        <v>0</v>
      </c>
      <c r="N101" s="46">
        <f t="shared" si="74"/>
        <v>6550</v>
      </c>
      <c r="O101" s="46"/>
      <c r="P101" s="46">
        <v>6003.78</v>
      </c>
      <c r="Q101" s="46">
        <v>0</v>
      </c>
      <c r="R101" s="46">
        <f t="shared" si="75"/>
        <v>6003.78</v>
      </c>
      <c r="S101" s="46"/>
      <c r="T101" s="46"/>
      <c r="U101" s="56">
        <f t="shared" si="56"/>
        <v>88.944888888888883</v>
      </c>
      <c r="V101" s="56" t="s">
        <v>446</v>
      </c>
      <c r="W101" s="56">
        <f t="shared" si="57"/>
        <v>88.944888888888883</v>
      </c>
      <c r="X101" s="45"/>
      <c r="AQ101" s="4">
        <f t="shared" si="67"/>
        <v>200</v>
      </c>
      <c r="AR101" s="4">
        <f t="shared" si="68"/>
        <v>0</v>
      </c>
      <c r="AS101" s="4">
        <f t="shared" si="69"/>
        <v>200</v>
      </c>
      <c r="AT101" s="4">
        <f t="shared" si="70"/>
        <v>0</v>
      </c>
      <c r="AU101" s="4">
        <f t="shared" si="52"/>
        <v>0</v>
      </c>
      <c r="AV101" s="12">
        <f t="shared" si="53"/>
        <v>0</v>
      </c>
      <c r="AW101" s="12">
        <f t="shared" si="54"/>
        <v>0</v>
      </c>
      <c r="AX101" s="12">
        <f t="shared" si="55"/>
        <v>0</v>
      </c>
    </row>
    <row r="102" spans="1:50" ht="45" customHeight="1" x14ac:dyDescent="0.25">
      <c r="A102" s="67" t="s">
        <v>222</v>
      </c>
      <c r="B102" s="57" t="s">
        <v>223</v>
      </c>
      <c r="C102" s="46">
        <v>35103</v>
      </c>
      <c r="D102" s="46">
        <v>29603</v>
      </c>
      <c r="E102" s="46">
        <f>C102-D102-G102</f>
        <v>5500</v>
      </c>
      <c r="F102" s="46"/>
      <c r="G102" s="46"/>
      <c r="H102" s="46">
        <v>35290.5</v>
      </c>
      <c r="I102" s="46">
        <v>29603</v>
      </c>
      <c r="J102" s="46">
        <f t="shared" si="73"/>
        <v>5687.5</v>
      </c>
      <c r="K102" s="46"/>
      <c r="L102" s="46">
        <v>34066.239999999998</v>
      </c>
      <c r="M102" s="46">
        <v>28555.64</v>
      </c>
      <c r="N102" s="46">
        <f t="shared" si="74"/>
        <v>5510.5999999999985</v>
      </c>
      <c r="O102" s="46"/>
      <c r="P102" s="46">
        <v>15649.29</v>
      </c>
      <c r="Q102" s="46">
        <v>12799.94</v>
      </c>
      <c r="R102" s="46">
        <f t="shared" si="75"/>
        <v>2849.3500000000004</v>
      </c>
      <c r="S102" s="46"/>
      <c r="T102" s="46"/>
      <c r="U102" s="56">
        <f t="shared" si="56"/>
        <v>44.34420028052876</v>
      </c>
      <c r="V102" s="56">
        <f t="shared" si="58"/>
        <v>43.238658244096889</v>
      </c>
      <c r="W102" s="56">
        <f t="shared" si="57"/>
        <v>50.098461538461542</v>
      </c>
      <c r="X102" s="45"/>
      <c r="AQ102" s="4">
        <f t="shared" si="67"/>
        <v>1224.260000000002</v>
      </c>
      <c r="AR102" s="4">
        <f t="shared" si="68"/>
        <v>1047.3600000000006</v>
      </c>
      <c r="AS102" s="4">
        <f t="shared" si="69"/>
        <v>176.90000000000146</v>
      </c>
      <c r="AT102" s="4">
        <f t="shared" si="70"/>
        <v>0</v>
      </c>
      <c r="AU102" s="4">
        <f t="shared" ref="AU102:AU120" si="76">C102-D102-E102-F102-G102</f>
        <v>0</v>
      </c>
      <c r="AV102" s="12">
        <f t="shared" ref="AV102:AV133" si="77">H102-I102-J102-K102</f>
        <v>0</v>
      </c>
      <c r="AW102" s="12">
        <f t="shared" ref="AW102:AW133" si="78">L102-M102-N102-O102</f>
        <v>0</v>
      </c>
      <c r="AX102" s="12">
        <f t="shared" ref="AX102:AX133" si="79">P102-Q102-R102-S102-T102</f>
        <v>0</v>
      </c>
    </row>
    <row r="103" spans="1:50" ht="46.5" customHeight="1" x14ac:dyDescent="0.25">
      <c r="A103" s="67" t="s">
        <v>224</v>
      </c>
      <c r="B103" s="57" t="s">
        <v>225</v>
      </c>
      <c r="C103" s="46">
        <v>9700</v>
      </c>
      <c r="D103" s="46">
        <v>0</v>
      </c>
      <c r="E103" s="46">
        <f>C103-D103-G103</f>
        <v>9700</v>
      </c>
      <c r="F103" s="46"/>
      <c r="G103" s="46"/>
      <c r="H103" s="46">
        <v>9600</v>
      </c>
      <c r="I103" s="46">
        <v>0</v>
      </c>
      <c r="J103" s="46">
        <f t="shared" si="73"/>
        <v>9600</v>
      </c>
      <c r="K103" s="46"/>
      <c r="L103" s="46">
        <v>4100</v>
      </c>
      <c r="M103" s="46">
        <v>0</v>
      </c>
      <c r="N103" s="46">
        <f t="shared" si="74"/>
        <v>4100</v>
      </c>
      <c r="O103" s="46"/>
      <c r="P103" s="46">
        <v>3166</v>
      </c>
      <c r="Q103" s="46">
        <v>0</v>
      </c>
      <c r="R103" s="46">
        <f t="shared" si="75"/>
        <v>3166</v>
      </c>
      <c r="S103" s="46"/>
      <c r="T103" s="46"/>
      <c r="U103" s="56">
        <f t="shared" si="56"/>
        <v>32.979166666666664</v>
      </c>
      <c r="V103" s="56" t="s">
        <v>446</v>
      </c>
      <c r="W103" s="56">
        <f t="shared" si="57"/>
        <v>32.979166666666664</v>
      </c>
      <c r="X103" s="45"/>
      <c r="AQ103" s="4">
        <f t="shared" si="67"/>
        <v>5500</v>
      </c>
      <c r="AR103" s="4">
        <f t="shared" si="68"/>
        <v>0</v>
      </c>
      <c r="AS103" s="4">
        <f t="shared" si="69"/>
        <v>5500</v>
      </c>
      <c r="AT103" s="4">
        <f t="shared" si="70"/>
        <v>0</v>
      </c>
      <c r="AU103" s="4">
        <f t="shared" si="76"/>
        <v>0</v>
      </c>
      <c r="AV103" s="12">
        <f t="shared" si="77"/>
        <v>0</v>
      </c>
      <c r="AW103" s="12">
        <f t="shared" si="78"/>
        <v>0</v>
      </c>
      <c r="AX103" s="12">
        <f t="shared" si="79"/>
        <v>0</v>
      </c>
    </row>
    <row r="104" spans="1:50" ht="47.25" customHeight="1" x14ac:dyDescent="0.25">
      <c r="A104" s="67" t="s">
        <v>226</v>
      </c>
      <c r="B104" s="57" t="s">
        <v>106</v>
      </c>
      <c r="C104" s="46">
        <f>D104+E104</f>
        <v>1367822.8</v>
      </c>
      <c r="D104" s="46">
        <v>5901.5</v>
      </c>
      <c r="E104" s="46">
        <v>1361921.3</v>
      </c>
      <c r="F104" s="46"/>
      <c r="G104" s="46"/>
      <c r="H104" s="46">
        <v>1367841</v>
      </c>
      <c r="I104" s="46">
        <v>5901.5</v>
      </c>
      <c r="J104" s="46">
        <f t="shared" si="73"/>
        <v>1361939.5</v>
      </c>
      <c r="K104" s="46"/>
      <c r="L104" s="46">
        <v>1367367.78</v>
      </c>
      <c r="M104" s="46">
        <v>5901.5</v>
      </c>
      <c r="N104" s="46">
        <f t="shared" si="74"/>
        <v>1361466.28</v>
      </c>
      <c r="O104" s="46"/>
      <c r="P104" s="46">
        <v>716383.94</v>
      </c>
      <c r="Q104" s="46">
        <v>4289.21</v>
      </c>
      <c r="R104" s="46">
        <f t="shared" si="75"/>
        <v>712094.73</v>
      </c>
      <c r="S104" s="46"/>
      <c r="T104" s="46"/>
      <c r="U104" s="56">
        <f t="shared" si="56"/>
        <v>52.373334327600936</v>
      </c>
      <c r="V104" s="56">
        <f t="shared" si="58"/>
        <v>72.6799966110311</v>
      </c>
      <c r="W104" s="56">
        <f t="shared" si="57"/>
        <v>52.285342337159612</v>
      </c>
      <c r="X104" s="45"/>
      <c r="AQ104" s="4">
        <f t="shared" si="67"/>
        <v>473.21999999997206</v>
      </c>
      <c r="AR104" s="4">
        <f t="shared" si="68"/>
        <v>0</v>
      </c>
      <c r="AS104" s="4">
        <f t="shared" si="69"/>
        <v>473.21999999997206</v>
      </c>
      <c r="AT104" s="4">
        <f t="shared" si="70"/>
        <v>0</v>
      </c>
      <c r="AU104" s="4">
        <f t="shared" si="76"/>
        <v>0</v>
      </c>
      <c r="AV104" s="12">
        <f t="shared" si="77"/>
        <v>0</v>
      </c>
      <c r="AW104" s="12">
        <f t="shared" si="78"/>
        <v>0</v>
      </c>
      <c r="AX104" s="12">
        <f t="shared" si="79"/>
        <v>0</v>
      </c>
    </row>
    <row r="105" spans="1:50" s="10" customFormat="1" ht="45" customHeight="1" x14ac:dyDescent="0.25">
      <c r="A105" s="65">
        <v>10</v>
      </c>
      <c r="B105" s="55" t="s">
        <v>227</v>
      </c>
      <c r="C105" s="49">
        <f t="shared" ref="C105:T105" si="80">SUM(C106:C110)</f>
        <v>287286.8</v>
      </c>
      <c r="D105" s="49">
        <f t="shared" si="80"/>
        <v>281937.2</v>
      </c>
      <c r="E105" s="49">
        <f t="shared" si="80"/>
        <v>5349.5999999999913</v>
      </c>
      <c r="F105" s="49">
        <f t="shared" si="80"/>
        <v>0</v>
      </c>
      <c r="G105" s="49">
        <f t="shared" si="80"/>
        <v>0</v>
      </c>
      <c r="H105" s="49">
        <f t="shared" si="80"/>
        <v>293286.8</v>
      </c>
      <c r="I105" s="49">
        <f t="shared" si="80"/>
        <v>282108.2</v>
      </c>
      <c r="J105" s="49">
        <f t="shared" si="80"/>
        <v>11178.599999999991</v>
      </c>
      <c r="K105" s="49">
        <f t="shared" si="80"/>
        <v>0</v>
      </c>
      <c r="L105" s="49">
        <f t="shared" si="80"/>
        <v>278804.08</v>
      </c>
      <c r="M105" s="49">
        <f t="shared" si="80"/>
        <v>274752.5</v>
      </c>
      <c r="N105" s="49">
        <f t="shared" si="80"/>
        <v>4051.5799999999881</v>
      </c>
      <c r="O105" s="49">
        <f t="shared" si="80"/>
        <v>0</v>
      </c>
      <c r="P105" s="49">
        <f t="shared" si="80"/>
        <v>125055.45</v>
      </c>
      <c r="Q105" s="49">
        <f t="shared" si="80"/>
        <v>123218.47</v>
      </c>
      <c r="R105" s="49">
        <f t="shared" si="80"/>
        <v>1836.9800000000043</v>
      </c>
      <c r="S105" s="49">
        <f t="shared" si="80"/>
        <v>0</v>
      </c>
      <c r="T105" s="49">
        <f t="shared" si="80"/>
        <v>0</v>
      </c>
      <c r="U105" s="56">
        <f t="shared" si="56"/>
        <v>42.639303916848625</v>
      </c>
      <c r="V105" s="56">
        <f t="shared" si="58"/>
        <v>43.677734287766178</v>
      </c>
      <c r="W105" s="56">
        <f t="shared" si="57"/>
        <v>16.433005922029643</v>
      </c>
      <c r="X105" s="43"/>
      <c r="Y105" s="7">
        <f>C105-C106-C107-C108-C109-C110</f>
        <v>-2.9103830456733704E-11</v>
      </c>
      <c r="Z105" s="7">
        <f t="shared" ref="Z105:AP105" si="81">D105-D106-D107-D108-D109-D110</f>
        <v>-1.4551915228366852E-11</v>
      </c>
      <c r="AA105" s="7">
        <f t="shared" si="81"/>
        <v>0</v>
      </c>
      <c r="AB105" s="7">
        <f t="shared" si="81"/>
        <v>0</v>
      </c>
      <c r="AC105" s="7">
        <f t="shared" si="81"/>
        <v>0</v>
      </c>
      <c r="AD105" s="7">
        <f t="shared" si="81"/>
        <v>-2.9103830456733704E-11</v>
      </c>
      <c r="AE105" s="7">
        <f t="shared" si="81"/>
        <v>-1.4551915228366852E-11</v>
      </c>
      <c r="AF105" s="7">
        <f t="shared" si="81"/>
        <v>0</v>
      </c>
      <c r="AG105" s="7">
        <f t="shared" si="81"/>
        <v>0</v>
      </c>
      <c r="AH105" s="7">
        <f t="shared" si="81"/>
        <v>-1.1368683772161603E-12</v>
      </c>
      <c r="AI105" s="7">
        <f t="shared" si="81"/>
        <v>-2.9103830456733704E-11</v>
      </c>
      <c r="AJ105" s="7">
        <f t="shared" si="81"/>
        <v>0</v>
      </c>
      <c r="AK105" s="7">
        <f t="shared" si="81"/>
        <v>0</v>
      </c>
      <c r="AL105" s="7">
        <f t="shared" si="81"/>
        <v>-1.1368683772161603E-12</v>
      </c>
      <c r="AM105" s="7">
        <f t="shared" si="81"/>
        <v>7.2759576141834259E-12</v>
      </c>
      <c r="AN105" s="7">
        <f t="shared" si="81"/>
        <v>0</v>
      </c>
      <c r="AO105" s="7">
        <f t="shared" si="81"/>
        <v>0</v>
      </c>
      <c r="AP105" s="7">
        <f t="shared" si="81"/>
        <v>0</v>
      </c>
      <c r="AQ105" s="9">
        <f t="shared" si="67"/>
        <v>14482.719999999972</v>
      </c>
      <c r="AR105" s="9">
        <f t="shared" si="68"/>
        <v>7355.7000000000116</v>
      </c>
      <c r="AS105" s="9">
        <f t="shared" si="69"/>
        <v>7127.0200000000032</v>
      </c>
      <c r="AT105" s="9">
        <f t="shared" si="70"/>
        <v>0</v>
      </c>
      <c r="AU105" s="4">
        <f t="shared" si="76"/>
        <v>-1.4551915228366852E-11</v>
      </c>
      <c r="AV105" s="12">
        <f t="shared" si="77"/>
        <v>-1.4551915228366852E-11</v>
      </c>
      <c r="AW105" s="12">
        <f t="shared" si="78"/>
        <v>2.8194335754960775E-11</v>
      </c>
      <c r="AX105" s="12">
        <f t="shared" si="79"/>
        <v>-8.4128259913995862E-12</v>
      </c>
    </row>
    <row r="106" spans="1:50" ht="21" customHeight="1" x14ac:dyDescent="0.25">
      <c r="A106" s="67" t="s">
        <v>228</v>
      </c>
      <c r="B106" s="57" t="s">
        <v>229</v>
      </c>
      <c r="C106" s="50">
        <v>2530.4</v>
      </c>
      <c r="D106" s="50">
        <v>2530.4</v>
      </c>
      <c r="E106" s="46">
        <f>C106-D106-G106</f>
        <v>0</v>
      </c>
      <c r="F106" s="50"/>
      <c r="G106" s="50"/>
      <c r="H106" s="50">
        <v>2530.4</v>
      </c>
      <c r="I106" s="50">
        <v>2530.4</v>
      </c>
      <c r="J106" s="46">
        <f>H106-I106-K106</f>
        <v>0</v>
      </c>
      <c r="K106" s="50"/>
      <c r="L106" s="50">
        <v>2530.4</v>
      </c>
      <c r="M106" s="50">
        <v>2530.4</v>
      </c>
      <c r="N106" s="46">
        <f>L106-M106-O106</f>
        <v>0</v>
      </c>
      <c r="O106" s="50"/>
      <c r="P106" s="50">
        <v>2516.67</v>
      </c>
      <c r="Q106" s="50">
        <v>2516.67</v>
      </c>
      <c r="R106" s="46">
        <f>P106-Q106-S106</f>
        <v>0</v>
      </c>
      <c r="S106" s="50"/>
      <c r="T106" s="50"/>
      <c r="U106" s="56">
        <f t="shared" si="56"/>
        <v>99.457398039835596</v>
      </c>
      <c r="V106" s="56">
        <f t="shared" si="58"/>
        <v>99.457398039835596</v>
      </c>
      <c r="W106" s="56" t="s">
        <v>446</v>
      </c>
      <c r="X106" s="45"/>
      <c r="AQ106" s="4">
        <f t="shared" si="67"/>
        <v>0</v>
      </c>
      <c r="AR106" s="4">
        <f t="shared" si="68"/>
        <v>0</v>
      </c>
      <c r="AS106" s="4">
        <f t="shared" si="69"/>
        <v>0</v>
      </c>
      <c r="AT106" s="4">
        <f t="shared" si="70"/>
        <v>0</v>
      </c>
      <c r="AU106" s="4">
        <f t="shared" si="76"/>
        <v>0</v>
      </c>
      <c r="AV106" s="12">
        <f t="shared" si="77"/>
        <v>0</v>
      </c>
      <c r="AW106" s="12">
        <f t="shared" si="78"/>
        <v>0</v>
      </c>
      <c r="AX106" s="12">
        <f t="shared" si="79"/>
        <v>0</v>
      </c>
    </row>
    <row r="107" spans="1:50" ht="61.5" customHeight="1" x14ac:dyDescent="0.25">
      <c r="A107" s="67" t="s">
        <v>231</v>
      </c>
      <c r="B107" s="57" t="s">
        <v>230</v>
      </c>
      <c r="C107" s="50">
        <v>3000</v>
      </c>
      <c r="D107" s="50">
        <v>3000</v>
      </c>
      <c r="E107" s="46">
        <f>C107-D107-F107</f>
        <v>0</v>
      </c>
      <c r="F107" s="50"/>
      <c r="G107" s="50"/>
      <c r="H107" s="50">
        <v>3171</v>
      </c>
      <c r="I107" s="50">
        <v>3171</v>
      </c>
      <c r="J107" s="46">
        <f>I107-H107-K107</f>
        <v>0</v>
      </c>
      <c r="K107" s="50"/>
      <c r="L107" s="50">
        <v>0</v>
      </c>
      <c r="M107" s="50">
        <v>0</v>
      </c>
      <c r="N107" s="46">
        <f>M107-L107-O107</f>
        <v>0</v>
      </c>
      <c r="O107" s="50"/>
      <c r="P107" s="50">
        <v>0</v>
      </c>
      <c r="Q107" s="50">
        <v>0</v>
      </c>
      <c r="R107" s="46">
        <f>Q107-P107-S107</f>
        <v>0</v>
      </c>
      <c r="S107" s="50"/>
      <c r="T107" s="50"/>
      <c r="U107" s="56">
        <f t="shared" si="56"/>
        <v>0</v>
      </c>
      <c r="V107" s="56">
        <f t="shared" si="58"/>
        <v>0</v>
      </c>
      <c r="W107" s="56" t="s">
        <v>446</v>
      </c>
      <c r="X107" s="45"/>
      <c r="AQ107" s="4">
        <f t="shared" si="67"/>
        <v>3171</v>
      </c>
      <c r="AR107" s="4">
        <f t="shared" si="68"/>
        <v>3171</v>
      </c>
      <c r="AS107" s="4">
        <f t="shared" si="69"/>
        <v>0</v>
      </c>
      <c r="AT107" s="4">
        <f t="shared" si="70"/>
        <v>0</v>
      </c>
      <c r="AU107" s="4">
        <f t="shared" si="76"/>
        <v>0</v>
      </c>
      <c r="AV107" s="12">
        <f t="shared" si="77"/>
        <v>0</v>
      </c>
      <c r="AW107" s="12">
        <f t="shared" si="78"/>
        <v>0</v>
      </c>
      <c r="AX107" s="12">
        <f t="shared" si="79"/>
        <v>0</v>
      </c>
    </row>
    <row r="108" spans="1:50" ht="47.25" customHeight="1" x14ac:dyDescent="0.25">
      <c r="A108" s="67" t="s">
        <v>233</v>
      </c>
      <c r="B108" s="57" t="s">
        <v>232</v>
      </c>
      <c r="C108" s="50">
        <v>209397.9</v>
      </c>
      <c r="D108" s="50">
        <v>205870</v>
      </c>
      <c r="E108" s="46">
        <f>C108-D108-G108</f>
        <v>3527.8999999999942</v>
      </c>
      <c r="F108" s="50"/>
      <c r="G108" s="50"/>
      <c r="H108" s="50">
        <v>215397.9</v>
      </c>
      <c r="I108" s="50">
        <v>205870</v>
      </c>
      <c r="J108" s="46">
        <f>H108-I108-K108</f>
        <v>9527.8999999999942</v>
      </c>
      <c r="K108" s="50"/>
      <c r="L108" s="50">
        <v>208797.9</v>
      </c>
      <c r="M108" s="50">
        <v>205870</v>
      </c>
      <c r="N108" s="46">
        <f>L108-M108-O108</f>
        <v>2927.8999999999942</v>
      </c>
      <c r="O108" s="50"/>
      <c r="P108" s="50">
        <v>85487.2</v>
      </c>
      <c r="Q108" s="50">
        <v>84227.199999999997</v>
      </c>
      <c r="R108" s="46">
        <f>P108-Q108-S108</f>
        <v>1260</v>
      </c>
      <c r="S108" s="50"/>
      <c r="T108" s="50"/>
      <c r="U108" s="56">
        <f t="shared" si="56"/>
        <v>39.68803781281062</v>
      </c>
      <c r="V108" s="56">
        <f t="shared" si="58"/>
        <v>40.912809054257544</v>
      </c>
      <c r="W108" s="56">
        <f t="shared" si="57"/>
        <v>13.224320154493654</v>
      </c>
      <c r="X108" s="45"/>
      <c r="AQ108" s="4">
        <f t="shared" si="67"/>
        <v>6600</v>
      </c>
      <c r="AR108" s="4">
        <f t="shared" si="68"/>
        <v>0</v>
      </c>
      <c r="AS108" s="4">
        <f t="shared" si="69"/>
        <v>6600</v>
      </c>
      <c r="AT108" s="4">
        <f t="shared" si="70"/>
        <v>0</v>
      </c>
      <c r="AU108" s="4">
        <f t="shared" si="76"/>
        <v>0</v>
      </c>
      <c r="AV108" s="12">
        <f t="shared" si="77"/>
        <v>0</v>
      </c>
      <c r="AW108" s="12">
        <f t="shared" si="78"/>
        <v>0</v>
      </c>
      <c r="AX108" s="12">
        <f t="shared" si="79"/>
        <v>0</v>
      </c>
    </row>
    <row r="109" spans="1:50" ht="43.5" customHeight="1" x14ac:dyDescent="0.25">
      <c r="A109" s="67" t="s">
        <v>235</v>
      </c>
      <c r="B109" s="57" t="s">
        <v>234</v>
      </c>
      <c r="C109" s="50">
        <v>71095.5</v>
      </c>
      <c r="D109" s="50">
        <v>70536.800000000003</v>
      </c>
      <c r="E109" s="46">
        <f>C109-D109-G109</f>
        <v>558.69999999999709</v>
      </c>
      <c r="F109" s="50"/>
      <c r="G109" s="50"/>
      <c r="H109" s="50">
        <v>71095.5</v>
      </c>
      <c r="I109" s="50">
        <v>70536.800000000003</v>
      </c>
      <c r="J109" s="46">
        <f>H109-I109-K109</f>
        <v>558.69999999999709</v>
      </c>
      <c r="K109" s="50"/>
      <c r="L109" s="50">
        <v>66555</v>
      </c>
      <c r="M109" s="50">
        <v>66352.100000000006</v>
      </c>
      <c r="N109" s="46">
        <f>L109-M109-O109</f>
        <v>202.89999999999418</v>
      </c>
      <c r="O109" s="50"/>
      <c r="P109" s="50">
        <v>36480.800000000003</v>
      </c>
      <c r="Q109" s="50">
        <v>36474.6</v>
      </c>
      <c r="R109" s="46">
        <f>P109-Q109-S109</f>
        <v>6.2000000000043656</v>
      </c>
      <c r="S109" s="50"/>
      <c r="T109" s="50"/>
      <c r="U109" s="56">
        <f t="shared" si="56"/>
        <v>51.312389673045409</v>
      </c>
      <c r="V109" s="56">
        <f t="shared" si="58"/>
        <v>51.710029374737722</v>
      </c>
      <c r="W109" s="56">
        <f t="shared" si="57"/>
        <v>1.1097189905144795</v>
      </c>
      <c r="X109" s="45"/>
      <c r="AQ109" s="4">
        <f t="shared" si="67"/>
        <v>4540.5</v>
      </c>
      <c r="AR109" s="4">
        <f t="shared" si="68"/>
        <v>4184.6999999999971</v>
      </c>
      <c r="AS109" s="4">
        <f t="shared" si="69"/>
        <v>355.80000000000291</v>
      </c>
      <c r="AT109" s="4">
        <f t="shared" si="70"/>
        <v>0</v>
      </c>
      <c r="AU109" s="4">
        <f t="shared" si="76"/>
        <v>0</v>
      </c>
      <c r="AV109" s="12">
        <f t="shared" si="77"/>
        <v>0</v>
      </c>
      <c r="AW109" s="12">
        <f t="shared" si="78"/>
        <v>0</v>
      </c>
      <c r="AX109" s="12">
        <f t="shared" si="79"/>
        <v>0</v>
      </c>
    </row>
    <row r="110" spans="1:50" ht="42.75" customHeight="1" x14ac:dyDescent="0.25">
      <c r="A110" s="67" t="s">
        <v>493</v>
      </c>
      <c r="B110" s="57" t="s">
        <v>236</v>
      </c>
      <c r="C110" s="50">
        <v>1263</v>
      </c>
      <c r="D110" s="50">
        <v>0</v>
      </c>
      <c r="E110" s="46">
        <f>C110-D110-G110</f>
        <v>1263</v>
      </c>
      <c r="F110" s="50"/>
      <c r="G110" s="50"/>
      <c r="H110" s="50">
        <v>1092</v>
      </c>
      <c r="I110" s="50">
        <v>0</v>
      </c>
      <c r="J110" s="46">
        <f>H110-I110-K110</f>
        <v>1092</v>
      </c>
      <c r="K110" s="50"/>
      <c r="L110" s="50">
        <v>920.78</v>
      </c>
      <c r="M110" s="50">
        <v>0</v>
      </c>
      <c r="N110" s="46">
        <f>L110-M110-O110</f>
        <v>920.78</v>
      </c>
      <c r="O110" s="50"/>
      <c r="P110" s="50">
        <v>570.78</v>
      </c>
      <c r="Q110" s="50">
        <v>0</v>
      </c>
      <c r="R110" s="46">
        <f>P110-Q110-S110</f>
        <v>570.78</v>
      </c>
      <c r="S110" s="50"/>
      <c r="T110" s="50"/>
      <c r="U110" s="56">
        <f t="shared" si="56"/>
        <v>52.269230769230766</v>
      </c>
      <c r="V110" s="56" t="s">
        <v>446</v>
      </c>
      <c r="W110" s="56">
        <f t="shared" si="57"/>
        <v>52.269230769230766</v>
      </c>
      <c r="X110" s="45"/>
      <c r="AQ110" s="4">
        <f t="shared" si="67"/>
        <v>171.22000000000003</v>
      </c>
      <c r="AR110" s="4">
        <f t="shared" si="68"/>
        <v>0</v>
      </c>
      <c r="AS110" s="4">
        <f t="shared" si="69"/>
        <v>171.22000000000003</v>
      </c>
      <c r="AT110" s="4">
        <f t="shared" si="70"/>
        <v>0</v>
      </c>
      <c r="AU110" s="4">
        <f t="shared" si="76"/>
        <v>0</v>
      </c>
      <c r="AV110" s="12">
        <f t="shared" si="77"/>
        <v>0</v>
      </c>
      <c r="AW110" s="12">
        <f t="shared" si="78"/>
        <v>0</v>
      </c>
      <c r="AX110" s="12">
        <f t="shared" si="79"/>
        <v>0</v>
      </c>
    </row>
    <row r="111" spans="1:50" s="10" customFormat="1" ht="43.5" customHeight="1" x14ac:dyDescent="0.25">
      <c r="A111" s="65">
        <v>11</v>
      </c>
      <c r="B111" s="55" t="s">
        <v>237</v>
      </c>
      <c r="C111" s="44">
        <f>SUM(C112:C121)</f>
        <v>4196267.5</v>
      </c>
      <c r="D111" s="44">
        <v>865523.9</v>
      </c>
      <c r="E111" s="44">
        <f t="shared" ref="E111:T111" si="82">SUM(E112:E121)</f>
        <v>3330743.6000000006</v>
      </c>
      <c r="F111" s="44">
        <f t="shared" si="82"/>
        <v>0</v>
      </c>
      <c r="G111" s="44">
        <f t="shared" si="82"/>
        <v>0</v>
      </c>
      <c r="H111" s="44">
        <f t="shared" si="82"/>
        <v>4190307</v>
      </c>
      <c r="I111" s="44">
        <f t="shared" si="82"/>
        <v>865523.9</v>
      </c>
      <c r="J111" s="44">
        <f t="shared" si="82"/>
        <v>3324783.1000000006</v>
      </c>
      <c r="K111" s="44">
        <f t="shared" si="82"/>
        <v>0</v>
      </c>
      <c r="L111" s="44">
        <f t="shared" si="82"/>
        <v>3413019.42</v>
      </c>
      <c r="M111" s="44">
        <f t="shared" si="82"/>
        <v>865523.9</v>
      </c>
      <c r="N111" s="44">
        <f t="shared" si="82"/>
        <v>2547495.5199999996</v>
      </c>
      <c r="O111" s="44">
        <f t="shared" si="82"/>
        <v>0</v>
      </c>
      <c r="P111" s="44">
        <f t="shared" si="82"/>
        <v>1643448.47</v>
      </c>
      <c r="Q111" s="44">
        <f t="shared" si="82"/>
        <v>543374.19999999995</v>
      </c>
      <c r="R111" s="44">
        <f t="shared" si="82"/>
        <v>1100074.27</v>
      </c>
      <c r="S111" s="44">
        <f t="shared" si="82"/>
        <v>0</v>
      </c>
      <c r="T111" s="44">
        <f t="shared" si="82"/>
        <v>0</v>
      </c>
      <c r="U111" s="56">
        <f t="shared" si="56"/>
        <v>39.220240187652124</v>
      </c>
      <c r="V111" s="56">
        <f t="shared" si="58"/>
        <v>62.779803076495057</v>
      </c>
      <c r="W111" s="56">
        <f t="shared" si="57"/>
        <v>33.087098824581965</v>
      </c>
      <c r="X111" s="45"/>
      <c r="Y111" s="7">
        <f>C111-C112-C113-C114-C115-C116-C117-C118-C119-C120-C121</f>
        <v>0</v>
      </c>
      <c r="Z111" s="7">
        <f t="shared" ref="Z111:AP111" si="83">D111-D112-D113-D114-D115-D116-D117-D118-D119-D120-D121</f>
        <v>4.3655745685100555E-11</v>
      </c>
      <c r="AA111" s="7">
        <f t="shared" si="83"/>
        <v>9.3132257461547852E-10</v>
      </c>
      <c r="AB111" s="7">
        <f t="shared" si="83"/>
        <v>0</v>
      </c>
      <c r="AC111" s="7">
        <f t="shared" si="83"/>
        <v>0</v>
      </c>
      <c r="AD111" s="7">
        <f t="shared" si="83"/>
        <v>0</v>
      </c>
      <c r="AE111" s="7">
        <f t="shared" si="83"/>
        <v>4.3655745685100555E-11</v>
      </c>
      <c r="AF111" s="7">
        <f t="shared" si="83"/>
        <v>9.3132257461547852E-10</v>
      </c>
      <c r="AG111" s="7">
        <f t="shared" si="83"/>
        <v>0</v>
      </c>
      <c r="AH111" s="7">
        <f t="shared" si="83"/>
        <v>0</v>
      </c>
      <c r="AI111" s="7">
        <f t="shared" si="83"/>
        <v>4.3655745685100555E-11</v>
      </c>
      <c r="AJ111" s="7">
        <f t="shared" si="83"/>
        <v>0</v>
      </c>
      <c r="AK111" s="7">
        <f t="shared" si="83"/>
        <v>0</v>
      </c>
      <c r="AL111" s="7">
        <f t="shared" si="83"/>
        <v>0</v>
      </c>
      <c r="AM111" s="7">
        <f t="shared" si="83"/>
        <v>-2.1827872842550278E-11</v>
      </c>
      <c r="AN111" s="7">
        <f t="shared" si="83"/>
        <v>0</v>
      </c>
      <c r="AO111" s="7">
        <f t="shared" si="83"/>
        <v>0</v>
      </c>
      <c r="AP111" s="7">
        <f t="shared" si="83"/>
        <v>0</v>
      </c>
      <c r="AQ111" s="9">
        <f t="shared" si="67"/>
        <v>777287.58000000007</v>
      </c>
      <c r="AR111" s="9">
        <f t="shared" si="68"/>
        <v>0</v>
      </c>
      <c r="AS111" s="9">
        <f t="shared" si="69"/>
        <v>777287.58000000101</v>
      </c>
      <c r="AT111" s="9">
        <f t="shared" si="70"/>
        <v>0</v>
      </c>
      <c r="AU111" s="4">
        <f t="shared" si="76"/>
        <v>-4.6566128730773926E-10</v>
      </c>
      <c r="AV111" s="12">
        <f t="shared" si="77"/>
        <v>-4.6566128730773926E-10</v>
      </c>
      <c r="AW111" s="12">
        <f t="shared" si="78"/>
        <v>4.6566128730773926E-10</v>
      </c>
      <c r="AX111" s="12">
        <f t="shared" si="79"/>
        <v>0</v>
      </c>
    </row>
    <row r="112" spans="1:50" ht="33" customHeight="1" x14ac:dyDescent="0.25">
      <c r="A112" s="67" t="s">
        <v>238</v>
      </c>
      <c r="B112" s="57" t="s">
        <v>239</v>
      </c>
      <c r="C112" s="46">
        <v>288679.8</v>
      </c>
      <c r="D112" s="46">
        <v>0</v>
      </c>
      <c r="E112" s="46">
        <f t="shared" ref="E112:E121" si="84">C112-D112-G112</f>
        <v>288679.8</v>
      </c>
      <c r="F112" s="46"/>
      <c r="G112" s="46"/>
      <c r="H112" s="46">
        <v>288679.8</v>
      </c>
      <c r="I112" s="46">
        <v>0</v>
      </c>
      <c r="J112" s="46">
        <f t="shared" ref="J112:J121" si="85">H112-I112-K112</f>
        <v>288679.8</v>
      </c>
      <c r="K112" s="46"/>
      <c r="L112" s="46">
        <v>0</v>
      </c>
      <c r="M112" s="46">
        <v>0</v>
      </c>
      <c r="N112" s="46">
        <f t="shared" ref="N112:N121" si="86">L112-M112-O112</f>
        <v>0</v>
      </c>
      <c r="O112" s="46"/>
      <c r="P112" s="46">
        <v>0</v>
      </c>
      <c r="Q112" s="46">
        <v>0</v>
      </c>
      <c r="R112" s="46">
        <f t="shared" ref="R112:R121" si="87">P112-Q112-S112</f>
        <v>0</v>
      </c>
      <c r="S112" s="46"/>
      <c r="T112" s="48"/>
      <c r="U112" s="56">
        <f t="shared" si="56"/>
        <v>0</v>
      </c>
      <c r="V112" s="56" t="s">
        <v>446</v>
      </c>
      <c r="W112" s="56">
        <f t="shared" si="57"/>
        <v>0</v>
      </c>
      <c r="X112" s="43"/>
      <c r="AQ112" s="4">
        <f t="shared" si="67"/>
        <v>288679.8</v>
      </c>
      <c r="AR112" s="4">
        <f t="shared" si="68"/>
        <v>0</v>
      </c>
      <c r="AS112" s="4">
        <f t="shared" si="69"/>
        <v>288679.8</v>
      </c>
      <c r="AT112" s="4">
        <f t="shared" si="70"/>
        <v>0</v>
      </c>
      <c r="AU112" s="4">
        <f t="shared" si="76"/>
        <v>0</v>
      </c>
      <c r="AV112" s="12">
        <f t="shared" si="77"/>
        <v>0</v>
      </c>
      <c r="AW112" s="12">
        <f t="shared" si="78"/>
        <v>0</v>
      </c>
      <c r="AX112" s="12">
        <f t="shared" si="79"/>
        <v>0</v>
      </c>
    </row>
    <row r="113" spans="1:50" ht="59.25" customHeight="1" x14ac:dyDescent="0.25">
      <c r="A113" s="67" t="s">
        <v>240</v>
      </c>
      <c r="B113" s="57" t="s">
        <v>241</v>
      </c>
      <c r="C113" s="46">
        <v>987935</v>
      </c>
      <c r="D113" s="46">
        <v>784463.6</v>
      </c>
      <c r="E113" s="46">
        <f t="shared" si="84"/>
        <v>203471.40000000002</v>
      </c>
      <c r="F113" s="46"/>
      <c r="G113" s="46"/>
      <c r="H113" s="46">
        <v>987935</v>
      </c>
      <c r="I113" s="46">
        <v>784463.6</v>
      </c>
      <c r="J113" s="46">
        <f t="shared" si="85"/>
        <v>203471.40000000002</v>
      </c>
      <c r="K113" s="46"/>
      <c r="L113" s="46">
        <v>955961.19</v>
      </c>
      <c r="M113" s="46">
        <v>784463.6</v>
      </c>
      <c r="N113" s="46">
        <f t="shared" si="86"/>
        <v>171497.58999999997</v>
      </c>
      <c r="O113" s="46"/>
      <c r="P113" s="46">
        <v>696055.78</v>
      </c>
      <c r="Q113" s="46">
        <v>526524.6</v>
      </c>
      <c r="R113" s="46">
        <f t="shared" si="87"/>
        <v>169531.18000000005</v>
      </c>
      <c r="S113" s="46"/>
      <c r="T113" s="48"/>
      <c r="U113" s="56">
        <f t="shared" si="56"/>
        <v>70.455625117037059</v>
      </c>
      <c r="V113" s="56">
        <f t="shared" si="58"/>
        <v>67.119060718687265</v>
      </c>
      <c r="W113" s="56">
        <f t="shared" si="57"/>
        <v>83.319414915314894</v>
      </c>
      <c r="X113" s="45"/>
      <c r="AQ113" s="4">
        <f t="shared" si="67"/>
        <v>31973.810000000056</v>
      </c>
      <c r="AR113" s="4">
        <f t="shared" si="68"/>
        <v>0</v>
      </c>
      <c r="AS113" s="4">
        <f t="shared" si="69"/>
        <v>31973.810000000056</v>
      </c>
      <c r="AT113" s="4">
        <f t="shared" si="70"/>
        <v>0</v>
      </c>
      <c r="AU113" s="4">
        <f t="shared" si="76"/>
        <v>0</v>
      </c>
      <c r="AV113" s="12">
        <f t="shared" si="77"/>
        <v>0</v>
      </c>
      <c r="AW113" s="12">
        <f t="shared" si="78"/>
        <v>0</v>
      </c>
      <c r="AX113" s="12">
        <f t="shared" si="79"/>
        <v>0</v>
      </c>
    </row>
    <row r="114" spans="1:50" ht="27.75" customHeight="1" x14ac:dyDescent="0.25">
      <c r="A114" s="67" t="s">
        <v>242</v>
      </c>
      <c r="B114" s="57" t="s">
        <v>243</v>
      </c>
      <c r="C114" s="46">
        <v>153229.6</v>
      </c>
      <c r="D114" s="46">
        <v>81060.3</v>
      </c>
      <c r="E114" s="46">
        <f t="shared" si="84"/>
        <v>72169.3</v>
      </c>
      <c r="F114" s="46"/>
      <c r="G114" s="46"/>
      <c r="H114" s="46">
        <v>153229.6</v>
      </c>
      <c r="I114" s="46">
        <v>81060.3</v>
      </c>
      <c r="J114" s="46">
        <f t="shared" si="85"/>
        <v>72169.3</v>
      </c>
      <c r="K114" s="46"/>
      <c r="L114" s="46">
        <v>150833.19</v>
      </c>
      <c r="M114" s="46">
        <v>81060.3</v>
      </c>
      <c r="N114" s="46">
        <f t="shared" si="86"/>
        <v>69772.89</v>
      </c>
      <c r="O114" s="46"/>
      <c r="P114" s="46">
        <v>31944.38</v>
      </c>
      <c r="Q114" s="46">
        <v>16849.599999999999</v>
      </c>
      <c r="R114" s="46">
        <f t="shared" si="87"/>
        <v>15094.780000000002</v>
      </c>
      <c r="S114" s="46"/>
      <c r="T114" s="48"/>
      <c r="U114" s="56">
        <f t="shared" si="56"/>
        <v>20.847395020283287</v>
      </c>
      <c r="V114" s="56">
        <f t="shared" si="58"/>
        <v>20.786500913517465</v>
      </c>
      <c r="W114" s="56">
        <f t="shared" si="57"/>
        <v>20.915791063513161</v>
      </c>
      <c r="X114" s="45"/>
      <c r="AQ114" s="4">
        <f t="shared" si="67"/>
        <v>2396.4100000000035</v>
      </c>
      <c r="AR114" s="4">
        <f t="shared" si="68"/>
        <v>0</v>
      </c>
      <c r="AS114" s="4">
        <f t="shared" si="69"/>
        <v>2396.4100000000035</v>
      </c>
      <c r="AT114" s="4">
        <f t="shared" si="70"/>
        <v>0</v>
      </c>
      <c r="AU114" s="4">
        <f t="shared" si="76"/>
        <v>0</v>
      </c>
      <c r="AV114" s="12">
        <f t="shared" si="77"/>
        <v>0</v>
      </c>
      <c r="AW114" s="12">
        <f t="shared" si="78"/>
        <v>0</v>
      </c>
      <c r="AX114" s="12">
        <f t="shared" si="79"/>
        <v>0</v>
      </c>
    </row>
    <row r="115" spans="1:50" ht="43.5" customHeight="1" x14ac:dyDescent="0.25">
      <c r="A115" s="67" t="s">
        <v>244</v>
      </c>
      <c r="B115" s="47" t="s">
        <v>245</v>
      </c>
      <c r="C115" s="46">
        <v>1085598.1000000001</v>
      </c>
      <c r="D115" s="46">
        <v>0</v>
      </c>
      <c r="E115" s="46">
        <f t="shared" si="84"/>
        <v>1085598.1000000001</v>
      </c>
      <c r="F115" s="46"/>
      <c r="G115" s="46"/>
      <c r="H115" s="46">
        <v>1079637.6000000001</v>
      </c>
      <c r="I115" s="46">
        <v>0</v>
      </c>
      <c r="J115" s="46">
        <f t="shared" si="85"/>
        <v>1079637.6000000001</v>
      </c>
      <c r="K115" s="46"/>
      <c r="L115" s="46">
        <v>714179.34</v>
      </c>
      <c r="M115" s="46">
        <v>0</v>
      </c>
      <c r="N115" s="46">
        <f t="shared" si="86"/>
        <v>714179.34</v>
      </c>
      <c r="O115" s="46"/>
      <c r="P115" s="46">
        <v>374320.51</v>
      </c>
      <c r="Q115" s="46">
        <v>0</v>
      </c>
      <c r="R115" s="46">
        <f t="shared" si="87"/>
        <v>374320.51</v>
      </c>
      <c r="S115" s="46"/>
      <c r="T115" s="48"/>
      <c r="U115" s="56">
        <f t="shared" si="56"/>
        <v>34.670940508185339</v>
      </c>
      <c r="V115" s="56" t="s">
        <v>446</v>
      </c>
      <c r="W115" s="56">
        <f t="shared" si="57"/>
        <v>34.670940508185339</v>
      </c>
      <c r="X115" s="45"/>
      <c r="AQ115" s="4">
        <f t="shared" si="67"/>
        <v>365458.26000000013</v>
      </c>
      <c r="AR115" s="4">
        <f t="shared" si="68"/>
        <v>0</v>
      </c>
      <c r="AS115" s="4">
        <f t="shared" si="69"/>
        <v>365458.26000000013</v>
      </c>
      <c r="AT115" s="4">
        <f t="shared" si="70"/>
        <v>0</v>
      </c>
      <c r="AU115" s="4">
        <f t="shared" si="76"/>
        <v>0</v>
      </c>
      <c r="AV115" s="12">
        <f t="shared" si="77"/>
        <v>0</v>
      </c>
      <c r="AW115" s="12">
        <f t="shared" si="78"/>
        <v>0</v>
      </c>
      <c r="AX115" s="12">
        <f t="shared" si="79"/>
        <v>0</v>
      </c>
    </row>
    <row r="116" spans="1:50" ht="33" customHeight="1" x14ac:dyDescent="0.25">
      <c r="A116" s="67" t="s">
        <v>246</v>
      </c>
      <c r="B116" s="47" t="s">
        <v>249</v>
      </c>
      <c r="C116" s="46">
        <v>135000</v>
      </c>
      <c r="D116" s="46">
        <v>0</v>
      </c>
      <c r="E116" s="46">
        <f>C116-D116-G116</f>
        <v>135000</v>
      </c>
      <c r="F116" s="46"/>
      <c r="G116" s="46"/>
      <c r="H116" s="46">
        <v>135000</v>
      </c>
      <c r="I116" s="46">
        <v>0</v>
      </c>
      <c r="J116" s="46">
        <f>H116-I116-K116</f>
        <v>135000</v>
      </c>
      <c r="K116" s="46"/>
      <c r="L116" s="46">
        <v>135000</v>
      </c>
      <c r="M116" s="46">
        <v>0</v>
      </c>
      <c r="N116" s="46">
        <f>L116-M116-O116</f>
        <v>135000</v>
      </c>
      <c r="O116" s="46"/>
      <c r="P116" s="46">
        <v>135000</v>
      </c>
      <c r="Q116" s="46">
        <v>0</v>
      </c>
      <c r="R116" s="46">
        <f>P116-Q116-S116</f>
        <v>135000</v>
      </c>
      <c r="S116" s="46"/>
      <c r="T116" s="48"/>
      <c r="U116" s="56">
        <f t="shared" si="56"/>
        <v>100</v>
      </c>
      <c r="V116" s="56" t="s">
        <v>446</v>
      </c>
      <c r="W116" s="56">
        <f t="shared" si="57"/>
        <v>100</v>
      </c>
      <c r="X116" s="45"/>
      <c r="AQ116" s="4">
        <f t="shared" si="67"/>
        <v>0</v>
      </c>
      <c r="AR116" s="4">
        <f t="shared" si="68"/>
        <v>0</v>
      </c>
      <c r="AS116" s="4">
        <f t="shared" si="69"/>
        <v>0</v>
      </c>
      <c r="AT116" s="4">
        <f t="shared" si="70"/>
        <v>0</v>
      </c>
      <c r="AU116" s="4">
        <f t="shared" si="76"/>
        <v>0</v>
      </c>
      <c r="AV116" s="12">
        <f t="shared" si="77"/>
        <v>0</v>
      </c>
      <c r="AW116" s="12">
        <f t="shared" si="78"/>
        <v>0</v>
      </c>
      <c r="AX116" s="12">
        <f t="shared" si="79"/>
        <v>0</v>
      </c>
    </row>
    <row r="117" spans="1:50" ht="75.75" customHeight="1" x14ac:dyDescent="0.25">
      <c r="A117" s="67" t="s">
        <v>248</v>
      </c>
      <c r="B117" s="47" t="s">
        <v>247</v>
      </c>
      <c r="C117" s="46">
        <v>168050.5</v>
      </c>
      <c r="D117" s="46">
        <v>0</v>
      </c>
      <c r="E117" s="46">
        <f t="shared" si="84"/>
        <v>168050.5</v>
      </c>
      <c r="F117" s="46"/>
      <c r="G117" s="46"/>
      <c r="H117" s="46">
        <v>168050.5</v>
      </c>
      <c r="I117" s="46">
        <v>0</v>
      </c>
      <c r="J117" s="46">
        <f t="shared" si="85"/>
        <v>168050.5</v>
      </c>
      <c r="K117" s="46"/>
      <c r="L117" s="46">
        <v>174660.47</v>
      </c>
      <c r="M117" s="46">
        <v>0</v>
      </c>
      <c r="N117" s="46">
        <f t="shared" si="86"/>
        <v>174660.47</v>
      </c>
      <c r="O117" s="46"/>
      <c r="P117" s="46">
        <v>0</v>
      </c>
      <c r="Q117" s="46">
        <v>0</v>
      </c>
      <c r="R117" s="46">
        <f t="shared" si="87"/>
        <v>0</v>
      </c>
      <c r="S117" s="46"/>
      <c r="T117" s="48"/>
      <c r="U117" s="56">
        <f t="shared" si="56"/>
        <v>0</v>
      </c>
      <c r="V117" s="56" t="s">
        <v>446</v>
      </c>
      <c r="W117" s="56">
        <f t="shared" si="57"/>
        <v>0</v>
      </c>
      <c r="X117" s="45"/>
      <c r="AQ117" s="4">
        <f t="shared" si="67"/>
        <v>-6609.9700000000012</v>
      </c>
      <c r="AR117" s="4">
        <f t="shared" si="68"/>
        <v>0</v>
      </c>
      <c r="AS117" s="39">
        <f t="shared" si="69"/>
        <v>-6609.9700000000012</v>
      </c>
      <c r="AT117" s="4">
        <f t="shared" si="70"/>
        <v>0</v>
      </c>
      <c r="AU117" s="4">
        <f t="shared" si="76"/>
        <v>0</v>
      </c>
      <c r="AV117" s="12">
        <f t="shared" si="77"/>
        <v>0</v>
      </c>
      <c r="AW117" s="12">
        <f t="shared" si="78"/>
        <v>0</v>
      </c>
      <c r="AX117" s="12">
        <f t="shared" si="79"/>
        <v>0</v>
      </c>
    </row>
    <row r="118" spans="1:50" ht="105" customHeight="1" x14ac:dyDescent="0.25">
      <c r="A118" s="67" t="s">
        <v>250</v>
      </c>
      <c r="B118" s="47" t="s">
        <v>251</v>
      </c>
      <c r="C118" s="46">
        <v>537944.80000000005</v>
      </c>
      <c r="D118" s="46">
        <v>0</v>
      </c>
      <c r="E118" s="46">
        <f t="shared" si="84"/>
        <v>537944.80000000005</v>
      </c>
      <c r="F118" s="46"/>
      <c r="G118" s="46"/>
      <c r="H118" s="46">
        <v>537944.80000000005</v>
      </c>
      <c r="I118" s="46">
        <v>0</v>
      </c>
      <c r="J118" s="46">
        <f t="shared" si="85"/>
        <v>537944.80000000005</v>
      </c>
      <c r="K118" s="46"/>
      <c r="L118" s="46">
        <v>456964.16</v>
      </c>
      <c r="M118" s="46">
        <v>0</v>
      </c>
      <c r="N118" s="46">
        <f t="shared" si="86"/>
        <v>456964.16</v>
      </c>
      <c r="O118" s="46"/>
      <c r="P118" s="46">
        <v>164648.24</v>
      </c>
      <c r="Q118" s="46">
        <v>0</v>
      </c>
      <c r="R118" s="46">
        <f t="shared" si="87"/>
        <v>164648.24</v>
      </c>
      <c r="S118" s="46"/>
      <c r="T118" s="48"/>
      <c r="U118" s="56">
        <f t="shared" si="56"/>
        <v>30.606902418240679</v>
      </c>
      <c r="V118" s="56" t="s">
        <v>446</v>
      </c>
      <c r="W118" s="56">
        <f t="shared" si="57"/>
        <v>30.606902418240679</v>
      </c>
      <c r="X118" s="45"/>
      <c r="AQ118" s="4">
        <f t="shared" si="67"/>
        <v>80980.640000000072</v>
      </c>
      <c r="AR118" s="4">
        <f t="shared" si="68"/>
        <v>0</v>
      </c>
      <c r="AS118" s="4">
        <f t="shared" si="69"/>
        <v>80980.640000000072</v>
      </c>
      <c r="AT118" s="4">
        <f t="shared" si="70"/>
        <v>0</v>
      </c>
      <c r="AU118" s="4">
        <f t="shared" si="76"/>
        <v>0</v>
      </c>
      <c r="AV118" s="12">
        <f t="shared" si="77"/>
        <v>0</v>
      </c>
      <c r="AW118" s="12">
        <f t="shared" si="78"/>
        <v>0</v>
      </c>
      <c r="AX118" s="12">
        <f t="shared" si="79"/>
        <v>0</v>
      </c>
    </row>
    <row r="119" spans="1:50" ht="61.5" customHeight="1" x14ac:dyDescent="0.25">
      <c r="A119" s="67" t="s">
        <v>252</v>
      </c>
      <c r="B119" s="47" t="s">
        <v>253</v>
      </c>
      <c r="C119" s="46">
        <v>256048.2</v>
      </c>
      <c r="D119" s="46">
        <v>0</v>
      </c>
      <c r="E119" s="46">
        <f t="shared" si="84"/>
        <v>256048.2</v>
      </c>
      <c r="F119" s="46"/>
      <c r="G119" s="46"/>
      <c r="H119" s="46">
        <v>256048.2</v>
      </c>
      <c r="I119" s="46">
        <v>0</v>
      </c>
      <c r="J119" s="46">
        <f t="shared" si="85"/>
        <v>256048.2</v>
      </c>
      <c r="K119" s="46"/>
      <c r="L119" s="46">
        <v>242736.36</v>
      </c>
      <c r="M119" s="46">
        <v>0</v>
      </c>
      <c r="N119" s="46">
        <f t="shared" si="86"/>
        <v>242736.36</v>
      </c>
      <c r="O119" s="46"/>
      <c r="P119" s="46">
        <v>0</v>
      </c>
      <c r="Q119" s="46">
        <v>0</v>
      </c>
      <c r="R119" s="46">
        <f t="shared" si="87"/>
        <v>0</v>
      </c>
      <c r="S119" s="46"/>
      <c r="T119" s="48"/>
      <c r="U119" s="56">
        <f t="shared" si="56"/>
        <v>0</v>
      </c>
      <c r="V119" s="56" t="s">
        <v>446</v>
      </c>
      <c r="W119" s="56">
        <f t="shared" si="57"/>
        <v>0</v>
      </c>
      <c r="X119" s="45"/>
      <c r="AQ119" s="4">
        <f t="shared" si="67"/>
        <v>13311.840000000026</v>
      </c>
      <c r="AR119" s="4">
        <f t="shared" si="68"/>
        <v>0</v>
      </c>
      <c r="AS119" s="4">
        <f t="shared" si="69"/>
        <v>13311.840000000026</v>
      </c>
      <c r="AT119" s="4">
        <f t="shared" si="70"/>
        <v>0</v>
      </c>
      <c r="AU119" s="4">
        <f t="shared" si="76"/>
        <v>0</v>
      </c>
      <c r="AV119" s="12">
        <f t="shared" si="77"/>
        <v>0</v>
      </c>
      <c r="AW119" s="12">
        <f t="shared" si="78"/>
        <v>0</v>
      </c>
      <c r="AX119" s="12">
        <f t="shared" si="79"/>
        <v>0</v>
      </c>
    </row>
    <row r="120" spans="1:50" ht="63.75" customHeight="1" x14ac:dyDescent="0.25">
      <c r="A120" s="67" t="s">
        <v>254</v>
      </c>
      <c r="B120" s="47" t="s">
        <v>255</v>
      </c>
      <c r="C120" s="46">
        <v>24632</v>
      </c>
      <c r="D120" s="46">
        <v>0</v>
      </c>
      <c r="E120" s="46">
        <f t="shared" si="84"/>
        <v>24632</v>
      </c>
      <c r="F120" s="46"/>
      <c r="G120" s="46"/>
      <c r="H120" s="46">
        <v>24632</v>
      </c>
      <c r="I120" s="46">
        <v>0</v>
      </c>
      <c r="J120" s="46">
        <f t="shared" si="85"/>
        <v>24632</v>
      </c>
      <c r="K120" s="46"/>
      <c r="L120" s="46">
        <v>24609.42</v>
      </c>
      <c r="M120" s="46">
        <v>0</v>
      </c>
      <c r="N120" s="46">
        <f t="shared" si="86"/>
        <v>24609.42</v>
      </c>
      <c r="O120" s="46"/>
      <c r="P120" s="46">
        <v>0</v>
      </c>
      <c r="Q120" s="46">
        <v>0</v>
      </c>
      <c r="R120" s="46">
        <f t="shared" si="87"/>
        <v>0</v>
      </c>
      <c r="S120" s="46"/>
      <c r="T120" s="48"/>
      <c r="U120" s="56">
        <f t="shared" si="56"/>
        <v>0</v>
      </c>
      <c r="V120" s="56" t="s">
        <v>446</v>
      </c>
      <c r="W120" s="56">
        <f t="shared" si="57"/>
        <v>0</v>
      </c>
      <c r="X120" s="45"/>
      <c r="AQ120" s="4">
        <f t="shared" si="67"/>
        <v>22.580000000001746</v>
      </c>
      <c r="AR120" s="4">
        <f t="shared" si="68"/>
        <v>0</v>
      </c>
      <c r="AS120" s="4">
        <f t="shared" si="69"/>
        <v>22.580000000001746</v>
      </c>
      <c r="AT120" s="4">
        <f t="shared" si="70"/>
        <v>0</v>
      </c>
      <c r="AU120" s="4">
        <f t="shared" si="76"/>
        <v>0</v>
      </c>
      <c r="AV120" s="12">
        <f t="shared" si="77"/>
        <v>0</v>
      </c>
      <c r="AW120" s="12">
        <f t="shared" si="78"/>
        <v>0</v>
      </c>
      <c r="AX120" s="12">
        <f t="shared" si="79"/>
        <v>0</v>
      </c>
    </row>
    <row r="121" spans="1:50" ht="48.75" customHeight="1" x14ac:dyDescent="0.25">
      <c r="A121" s="67" t="s">
        <v>256</v>
      </c>
      <c r="B121" s="47" t="s">
        <v>257</v>
      </c>
      <c r="C121" s="46">
        <v>559149.5</v>
      </c>
      <c r="D121" s="46">
        <v>0</v>
      </c>
      <c r="E121" s="46">
        <f t="shared" si="84"/>
        <v>559149.5</v>
      </c>
      <c r="F121" s="46"/>
      <c r="G121" s="46"/>
      <c r="H121" s="46">
        <v>559149.5</v>
      </c>
      <c r="I121" s="46">
        <v>0</v>
      </c>
      <c r="J121" s="46">
        <f t="shared" si="85"/>
        <v>559149.5</v>
      </c>
      <c r="K121" s="46"/>
      <c r="L121" s="46">
        <v>558075.29</v>
      </c>
      <c r="M121" s="46">
        <v>0</v>
      </c>
      <c r="N121" s="46">
        <f t="shared" si="86"/>
        <v>558075.29</v>
      </c>
      <c r="O121" s="46"/>
      <c r="P121" s="46">
        <v>241479.56</v>
      </c>
      <c r="Q121" s="46">
        <v>0</v>
      </c>
      <c r="R121" s="46">
        <f t="shared" si="87"/>
        <v>241479.56</v>
      </c>
      <c r="S121" s="46"/>
      <c r="T121" s="48"/>
      <c r="U121" s="56">
        <f t="shared" si="56"/>
        <v>43.186940165376164</v>
      </c>
      <c r="V121" s="56" t="s">
        <v>446</v>
      </c>
      <c r="W121" s="56">
        <f t="shared" si="57"/>
        <v>43.186940165376164</v>
      </c>
      <c r="X121" s="45"/>
      <c r="AQ121" s="4">
        <f t="shared" ref="AQ121:AQ122" si="88">H121-L121</f>
        <v>1074.2099999999627</v>
      </c>
      <c r="AR121" s="4">
        <f t="shared" ref="AR121:AR122" si="89">I121-M121</f>
        <v>0</v>
      </c>
      <c r="AS121" s="4">
        <f t="shared" ref="AS121:AS122" si="90">J121-N121</f>
        <v>1074.2099999999627</v>
      </c>
      <c r="AT121" s="4">
        <f t="shared" ref="AT121:AT122" si="91">K121-O121</f>
        <v>0</v>
      </c>
      <c r="AU121" s="4">
        <f t="shared" ref="AU121:AU122" si="92">C121-D121-E121-F121-G121</f>
        <v>0</v>
      </c>
      <c r="AV121" s="12">
        <f t="shared" si="77"/>
        <v>0</v>
      </c>
      <c r="AW121" s="12">
        <f t="shared" si="78"/>
        <v>0</v>
      </c>
      <c r="AX121" s="12">
        <f t="shared" si="79"/>
        <v>0</v>
      </c>
    </row>
    <row r="122" spans="1:50" s="10" customFormat="1" ht="57.75" x14ac:dyDescent="0.25">
      <c r="A122" s="65">
        <v>12</v>
      </c>
      <c r="B122" s="55" t="s">
        <v>258</v>
      </c>
      <c r="C122" s="52">
        <f t="shared" ref="C122:T122" si="93">SUM(C123:C128)</f>
        <v>4993855.5999999996</v>
      </c>
      <c r="D122" s="52">
        <f t="shared" si="93"/>
        <v>0</v>
      </c>
      <c r="E122" s="52">
        <f t="shared" si="93"/>
        <v>4993855.5999999996</v>
      </c>
      <c r="F122" s="52">
        <f t="shared" si="93"/>
        <v>0</v>
      </c>
      <c r="G122" s="52">
        <f t="shared" si="93"/>
        <v>0</v>
      </c>
      <c r="H122" s="52">
        <f t="shared" si="93"/>
        <v>4993855.5999999996</v>
      </c>
      <c r="I122" s="52">
        <f t="shared" si="93"/>
        <v>0</v>
      </c>
      <c r="J122" s="52">
        <f t="shared" si="93"/>
        <v>4993855.5999999996</v>
      </c>
      <c r="K122" s="52">
        <f t="shared" si="93"/>
        <v>0</v>
      </c>
      <c r="L122" s="52">
        <f t="shared" si="93"/>
        <v>4738068.6400000006</v>
      </c>
      <c r="M122" s="52">
        <f t="shared" si="93"/>
        <v>0</v>
      </c>
      <c r="N122" s="52">
        <f t="shared" si="93"/>
        <v>4738068.6400000006</v>
      </c>
      <c r="O122" s="52">
        <f t="shared" si="93"/>
        <v>0</v>
      </c>
      <c r="P122" s="52">
        <f t="shared" si="93"/>
        <v>1711453.7200000002</v>
      </c>
      <c r="Q122" s="52">
        <f t="shared" si="93"/>
        <v>0</v>
      </c>
      <c r="R122" s="52">
        <f t="shared" si="93"/>
        <v>1711453.7200000002</v>
      </c>
      <c r="S122" s="52">
        <f t="shared" si="93"/>
        <v>0</v>
      </c>
      <c r="T122" s="52">
        <f t="shared" si="93"/>
        <v>0</v>
      </c>
      <c r="U122" s="56">
        <f t="shared" si="56"/>
        <v>34.2711895794504</v>
      </c>
      <c r="V122" s="56" t="s">
        <v>446</v>
      </c>
      <c r="W122" s="56">
        <f t="shared" si="57"/>
        <v>34.2711895794504</v>
      </c>
      <c r="X122" s="45"/>
      <c r="Y122" s="37">
        <f>C122-C123-C124-C125-C126-C127-C128</f>
        <v>-2.0372681319713593E-10</v>
      </c>
      <c r="Z122" s="37">
        <f t="shared" ref="Z122:AP122" si="94">D122-D123-D124-D125-D126-D127-D128</f>
        <v>0</v>
      </c>
      <c r="AA122" s="37">
        <f t="shared" si="94"/>
        <v>-2.0372681319713593E-10</v>
      </c>
      <c r="AB122" s="37">
        <f t="shared" si="94"/>
        <v>0</v>
      </c>
      <c r="AC122" s="37">
        <f t="shared" si="94"/>
        <v>0</v>
      </c>
      <c r="AD122" s="37">
        <f t="shared" si="94"/>
        <v>-2.0372681319713593E-10</v>
      </c>
      <c r="AE122" s="37">
        <f t="shared" si="94"/>
        <v>0</v>
      </c>
      <c r="AF122" s="37">
        <f t="shared" si="94"/>
        <v>-2.0372681319713593E-10</v>
      </c>
      <c r="AG122" s="37">
        <f t="shared" si="94"/>
        <v>0</v>
      </c>
      <c r="AH122" s="37">
        <f t="shared" si="94"/>
        <v>2.3283064365386963E-10</v>
      </c>
      <c r="AI122" s="37">
        <f t="shared" si="94"/>
        <v>0</v>
      </c>
      <c r="AJ122" s="37">
        <f t="shared" si="94"/>
        <v>2.3283064365386963E-10</v>
      </c>
      <c r="AK122" s="37">
        <f t="shared" si="94"/>
        <v>0</v>
      </c>
      <c r="AL122" s="37">
        <f t="shared" si="94"/>
        <v>2.0372681319713593E-10</v>
      </c>
      <c r="AM122" s="37">
        <f t="shared" si="94"/>
        <v>0</v>
      </c>
      <c r="AN122" s="37">
        <f t="shared" si="94"/>
        <v>2.0372681319713593E-10</v>
      </c>
      <c r="AO122" s="37">
        <f t="shared" si="94"/>
        <v>0</v>
      </c>
      <c r="AP122" s="37">
        <f t="shared" si="94"/>
        <v>0</v>
      </c>
      <c r="AQ122" s="4">
        <f t="shared" si="88"/>
        <v>255786.95999999903</v>
      </c>
      <c r="AR122" s="4">
        <f t="shared" si="89"/>
        <v>0</v>
      </c>
      <c r="AS122" s="4">
        <f t="shared" si="90"/>
        <v>255786.95999999903</v>
      </c>
      <c r="AT122" s="4">
        <f t="shared" si="91"/>
        <v>0</v>
      </c>
      <c r="AU122" s="4">
        <f t="shared" si="92"/>
        <v>0</v>
      </c>
      <c r="AV122" s="12">
        <f t="shared" si="77"/>
        <v>0</v>
      </c>
      <c r="AW122" s="12">
        <f t="shared" si="78"/>
        <v>0</v>
      </c>
      <c r="AX122" s="12">
        <f t="shared" si="79"/>
        <v>0</v>
      </c>
    </row>
    <row r="123" spans="1:50" ht="75" x14ac:dyDescent="0.25">
      <c r="A123" s="67" t="s">
        <v>259</v>
      </c>
      <c r="B123" s="57" t="s">
        <v>260</v>
      </c>
      <c r="C123" s="46">
        <v>4450027.8</v>
      </c>
      <c r="D123" s="46">
        <v>0</v>
      </c>
      <c r="E123" s="46">
        <v>4450027.8</v>
      </c>
      <c r="F123" s="46"/>
      <c r="G123" s="46"/>
      <c r="H123" s="46">
        <v>4450027.8</v>
      </c>
      <c r="I123" s="46">
        <v>0</v>
      </c>
      <c r="J123" s="46">
        <f t="shared" ref="J123:J128" si="95">H123-I123-K123</f>
        <v>4450027.8</v>
      </c>
      <c r="K123" s="46"/>
      <c r="L123" s="46">
        <v>4314273.9000000004</v>
      </c>
      <c r="M123" s="46">
        <v>0</v>
      </c>
      <c r="N123" s="46">
        <f t="shared" ref="N123:N128" si="96">L123-M123-O123</f>
        <v>4314273.9000000004</v>
      </c>
      <c r="O123" s="46"/>
      <c r="P123" s="46">
        <v>1441177</v>
      </c>
      <c r="Q123" s="46"/>
      <c r="R123" s="46">
        <f t="shared" ref="R123:R128" si="97">P123-Q123-S123</f>
        <v>1441177</v>
      </c>
      <c r="S123" s="46"/>
      <c r="T123" s="46"/>
      <c r="U123" s="56">
        <f t="shared" si="56"/>
        <v>32.385797679735845</v>
      </c>
      <c r="V123" s="56" t="s">
        <v>446</v>
      </c>
      <c r="W123" s="56">
        <f t="shared" si="57"/>
        <v>32.385797679735845</v>
      </c>
      <c r="X123" s="45"/>
      <c r="AQ123" s="4">
        <f t="shared" ref="AQ123:AT127" si="98">H123-L123</f>
        <v>135753.89999999944</v>
      </c>
      <c r="AR123" s="4">
        <f t="shared" si="98"/>
        <v>0</v>
      </c>
      <c r="AS123" s="4">
        <f t="shared" si="98"/>
        <v>135753.89999999944</v>
      </c>
      <c r="AT123" s="4">
        <f t="shared" si="98"/>
        <v>0</v>
      </c>
      <c r="AU123" s="4">
        <f>C123-D123-E123-F123-G123</f>
        <v>0</v>
      </c>
      <c r="AV123" s="12">
        <f t="shared" si="77"/>
        <v>0</v>
      </c>
      <c r="AW123" s="12">
        <f t="shared" si="78"/>
        <v>0</v>
      </c>
      <c r="AX123" s="12">
        <f t="shared" si="79"/>
        <v>0</v>
      </c>
    </row>
    <row r="124" spans="1:50" ht="45" x14ac:dyDescent="0.25">
      <c r="A124" s="67" t="s">
        <v>261</v>
      </c>
      <c r="B124" s="57" t="s">
        <v>262</v>
      </c>
      <c r="C124" s="46">
        <v>21854.5</v>
      </c>
      <c r="D124" s="46">
        <v>0</v>
      </c>
      <c r="E124" s="46">
        <f>C124-D124-G124</f>
        <v>21854.5</v>
      </c>
      <c r="F124" s="46"/>
      <c r="G124" s="46"/>
      <c r="H124" s="46">
        <v>21854.5</v>
      </c>
      <c r="I124" s="46">
        <v>0</v>
      </c>
      <c r="J124" s="46">
        <f t="shared" si="95"/>
        <v>21854.5</v>
      </c>
      <c r="K124" s="46"/>
      <c r="L124" s="46">
        <v>383.61</v>
      </c>
      <c r="M124" s="46">
        <v>0</v>
      </c>
      <c r="N124" s="46">
        <f t="shared" si="96"/>
        <v>383.61</v>
      </c>
      <c r="O124" s="46"/>
      <c r="P124" s="46">
        <v>383.61</v>
      </c>
      <c r="Q124" s="46">
        <v>0</v>
      </c>
      <c r="R124" s="46">
        <f t="shared" si="97"/>
        <v>383.61</v>
      </c>
      <c r="S124" s="46"/>
      <c r="T124" s="46"/>
      <c r="U124" s="56">
        <f t="shared" si="56"/>
        <v>1.7552906724015651</v>
      </c>
      <c r="V124" s="56" t="s">
        <v>446</v>
      </c>
      <c r="W124" s="56">
        <f t="shared" si="57"/>
        <v>1.7552906724015651</v>
      </c>
      <c r="X124" s="45"/>
      <c r="AQ124" s="4">
        <f t="shared" si="98"/>
        <v>21470.89</v>
      </c>
      <c r="AR124" s="4">
        <f t="shared" si="98"/>
        <v>0</v>
      </c>
      <c r="AS124" s="4">
        <f t="shared" si="98"/>
        <v>21470.89</v>
      </c>
      <c r="AT124" s="4">
        <f t="shared" si="98"/>
        <v>0</v>
      </c>
      <c r="AU124" s="4">
        <f>C124-D124-E124-F124-G124</f>
        <v>0</v>
      </c>
      <c r="AV124" s="12">
        <f t="shared" si="77"/>
        <v>0</v>
      </c>
      <c r="AW124" s="12">
        <f t="shared" si="78"/>
        <v>0</v>
      </c>
      <c r="AX124" s="12">
        <f t="shared" si="79"/>
        <v>0</v>
      </c>
    </row>
    <row r="125" spans="1:50" ht="45" x14ac:dyDescent="0.25">
      <c r="A125" s="67" t="s">
        <v>263</v>
      </c>
      <c r="B125" s="57" t="s">
        <v>264</v>
      </c>
      <c r="C125" s="46">
        <v>301000</v>
      </c>
      <c r="D125" s="46">
        <v>0</v>
      </c>
      <c r="E125" s="46">
        <v>301000</v>
      </c>
      <c r="F125" s="46"/>
      <c r="G125" s="46"/>
      <c r="H125" s="46">
        <v>301000</v>
      </c>
      <c r="I125" s="46">
        <v>0</v>
      </c>
      <c r="J125" s="46">
        <f t="shared" si="95"/>
        <v>301000</v>
      </c>
      <c r="K125" s="46"/>
      <c r="L125" s="46">
        <v>215793.67</v>
      </c>
      <c r="M125" s="46">
        <v>0</v>
      </c>
      <c r="N125" s="46">
        <f t="shared" si="96"/>
        <v>215793.67</v>
      </c>
      <c r="O125" s="46"/>
      <c r="P125" s="46">
        <v>144870.76</v>
      </c>
      <c r="Q125" s="46">
        <v>0</v>
      </c>
      <c r="R125" s="46">
        <f t="shared" si="97"/>
        <v>144870.76</v>
      </c>
      <c r="S125" s="46"/>
      <c r="T125" s="46"/>
      <c r="U125" s="56">
        <f t="shared" si="56"/>
        <v>48.129820598006646</v>
      </c>
      <c r="V125" s="56" t="s">
        <v>446</v>
      </c>
      <c r="W125" s="56">
        <f t="shared" si="57"/>
        <v>48.129820598006646</v>
      </c>
      <c r="X125" s="45"/>
      <c r="AQ125" s="4">
        <f t="shared" si="98"/>
        <v>85206.329999999987</v>
      </c>
      <c r="AR125" s="4">
        <f t="shared" si="98"/>
        <v>0</v>
      </c>
      <c r="AS125" s="4">
        <f t="shared" si="98"/>
        <v>85206.329999999987</v>
      </c>
      <c r="AT125" s="4">
        <f t="shared" si="98"/>
        <v>0</v>
      </c>
      <c r="AU125" s="4">
        <f>C125-D125-E125-F125-G125</f>
        <v>0</v>
      </c>
      <c r="AV125" s="12">
        <f t="shared" si="77"/>
        <v>0</v>
      </c>
      <c r="AW125" s="12">
        <f t="shared" si="78"/>
        <v>0</v>
      </c>
      <c r="AX125" s="12">
        <f t="shared" si="79"/>
        <v>0</v>
      </c>
    </row>
    <row r="126" spans="1:50" ht="60" x14ac:dyDescent="0.25">
      <c r="A126" s="67" t="s">
        <v>265</v>
      </c>
      <c r="B126" s="57" t="s">
        <v>266</v>
      </c>
      <c r="C126" s="46">
        <v>12646.1</v>
      </c>
      <c r="D126" s="46">
        <v>0</v>
      </c>
      <c r="E126" s="46">
        <v>12646.1</v>
      </c>
      <c r="F126" s="46"/>
      <c r="G126" s="46"/>
      <c r="H126" s="46">
        <v>12445.1</v>
      </c>
      <c r="I126" s="46">
        <v>0</v>
      </c>
      <c r="J126" s="46">
        <f t="shared" si="95"/>
        <v>12445.1</v>
      </c>
      <c r="K126" s="46"/>
      <c r="L126" s="46">
        <v>0</v>
      </c>
      <c r="M126" s="46">
        <v>0</v>
      </c>
      <c r="N126" s="46">
        <f t="shared" si="96"/>
        <v>0</v>
      </c>
      <c r="O126" s="46"/>
      <c r="P126" s="46">
        <v>0</v>
      </c>
      <c r="Q126" s="46">
        <v>0</v>
      </c>
      <c r="R126" s="46">
        <f t="shared" si="97"/>
        <v>0</v>
      </c>
      <c r="S126" s="46"/>
      <c r="T126" s="46"/>
      <c r="U126" s="56">
        <f t="shared" si="56"/>
        <v>0</v>
      </c>
      <c r="V126" s="56" t="s">
        <v>446</v>
      </c>
      <c r="W126" s="56">
        <f t="shared" si="57"/>
        <v>0</v>
      </c>
      <c r="X126" s="45"/>
      <c r="AQ126" s="4">
        <f t="shared" si="98"/>
        <v>12445.1</v>
      </c>
      <c r="AR126" s="4">
        <f t="shared" si="98"/>
        <v>0</v>
      </c>
      <c r="AS126" s="4">
        <f t="shared" si="98"/>
        <v>12445.1</v>
      </c>
      <c r="AT126" s="4">
        <f t="shared" si="98"/>
        <v>0</v>
      </c>
      <c r="AU126" s="4">
        <f>C126-D126-E126-F126-G126</f>
        <v>0</v>
      </c>
      <c r="AV126" s="12">
        <f t="shared" si="77"/>
        <v>0</v>
      </c>
      <c r="AW126" s="12">
        <f t="shared" si="78"/>
        <v>0</v>
      </c>
      <c r="AX126" s="12">
        <f t="shared" si="79"/>
        <v>0</v>
      </c>
    </row>
    <row r="127" spans="1:50" ht="60" customHeight="1" x14ac:dyDescent="0.25">
      <c r="A127" s="67" t="s">
        <v>267</v>
      </c>
      <c r="B127" s="57" t="s">
        <v>106</v>
      </c>
      <c r="C127" s="46">
        <v>208327.2</v>
      </c>
      <c r="D127" s="46">
        <v>0</v>
      </c>
      <c r="E127" s="46">
        <v>208327.2</v>
      </c>
      <c r="F127" s="46"/>
      <c r="G127" s="46"/>
      <c r="H127" s="46">
        <v>208327.2</v>
      </c>
      <c r="I127" s="46">
        <v>0</v>
      </c>
      <c r="J127" s="46">
        <f t="shared" si="95"/>
        <v>208327.2</v>
      </c>
      <c r="K127" s="46"/>
      <c r="L127" s="46">
        <v>207416.46</v>
      </c>
      <c r="M127" s="46">
        <v>0</v>
      </c>
      <c r="N127" s="46">
        <f t="shared" si="96"/>
        <v>207416.46</v>
      </c>
      <c r="O127" s="46"/>
      <c r="P127" s="46">
        <v>125022.35</v>
      </c>
      <c r="Q127" s="46">
        <v>0</v>
      </c>
      <c r="R127" s="46">
        <f t="shared" si="97"/>
        <v>125022.35</v>
      </c>
      <c r="S127" s="46"/>
      <c r="T127" s="46"/>
      <c r="U127" s="56">
        <f t="shared" si="56"/>
        <v>60.012494767845972</v>
      </c>
      <c r="V127" s="56" t="s">
        <v>446</v>
      </c>
      <c r="W127" s="56">
        <f t="shared" si="57"/>
        <v>60.012494767845972</v>
      </c>
      <c r="X127" s="45"/>
      <c r="AQ127" s="4">
        <f t="shared" si="98"/>
        <v>910.74000000001979</v>
      </c>
      <c r="AR127" s="4">
        <f t="shared" si="98"/>
        <v>0</v>
      </c>
      <c r="AS127" s="4">
        <f t="shared" si="98"/>
        <v>910.74000000001979</v>
      </c>
      <c r="AT127" s="4">
        <f t="shared" si="98"/>
        <v>0</v>
      </c>
      <c r="AU127" s="4">
        <f>C127-D127-E127-F127-G127</f>
        <v>0</v>
      </c>
      <c r="AV127" s="12">
        <f t="shared" si="77"/>
        <v>0</v>
      </c>
      <c r="AW127" s="12">
        <f t="shared" si="78"/>
        <v>0</v>
      </c>
      <c r="AX127" s="12">
        <f t="shared" si="79"/>
        <v>0</v>
      </c>
    </row>
    <row r="128" spans="1:50" ht="45.75" customHeight="1" x14ac:dyDescent="0.25">
      <c r="A128" s="67" t="s">
        <v>479</v>
      </c>
      <c r="B128" s="57" t="s">
        <v>480</v>
      </c>
      <c r="C128" s="46">
        <v>0</v>
      </c>
      <c r="D128" s="46">
        <v>0</v>
      </c>
      <c r="E128" s="46">
        <f>C128-D128-G128</f>
        <v>0</v>
      </c>
      <c r="F128" s="46"/>
      <c r="G128" s="46"/>
      <c r="H128" s="46">
        <v>201</v>
      </c>
      <c r="I128" s="46">
        <v>0</v>
      </c>
      <c r="J128" s="46">
        <f t="shared" si="95"/>
        <v>201</v>
      </c>
      <c r="K128" s="46"/>
      <c r="L128" s="46">
        <v>201</v>
      </c>
      <c r="M128" s="46">
        <v>0</v>
      </c>
      <c r="N128" s="46">
        <f t="shared" si="96"/>
        <v>201</v>
      </c>
      <c r="O128" s="46"/>
      <c r="P128" s="46">
        <v>0</v>
      </c>
      <c r="Q128" s="46">
        <v>0</v>
      </c>
      <c r="R128" s="46">
        <f t="shared" si="97"/>
        <v>0</v>
      </c>
      <c r="S128" s="46"/>
      <c r="T128" s="46"/>
      <c r="U128" s="56">
        <f t="shared" si="56"/>
        <v>0</v>
      </c>
      <c r="V128" s="56" t="s">
        <v>446</v>
      </c>
      <c r="W128" s="56">
        <f t="shared" si="57"/>
        <v>0</v>
      </c>
      <c r="X128" s="43"/>
      <c r="AQ128" s="4">
        <f t="shared" ref="AQ128:AQ130" si="99">H128-L128</f>
        <v>0</v>
      </c>
      <c r="AR128" s="4">
        <f t="shared" ref="AR128:AR130" si="100">I128-M128</f>
        <v>0</v>
      </c>
      <c r="AS128" s="4">
        <f t="shared" ref="AS128:AS130" si="101">J128-N128</f>
        <v>0</v>
      </c>
      <c r="AT128" s="4">
        <f t="shared" ref="AT128:AT130" si="102">K128-O128</f>
        <v>0</v>
      </c>
      <c r="AU128" s="4">
        <f t="shared" ref="AU128:AU130" si="103">C128-D128-E128-F128-G128</f>
        <v>0</v>
      </c>
      <c r="AV128" s="12">
        <f t="shared" si="77"/>
        <v>0</v>
      </c>
      <c r="AW128" s="12">
        <f t="shared" si="78"/>
        <v>0</v>
      </c>
      <c r="AX128" s="12">
        <f t="shared" si="79"/>
        <v>0</v>
      </c>
    </row>
    <row r="129" spans="1:50" s="10" customFormat="1" ht="47.25" customHeight="1" x14ac:dyDescent="0.25">
      <c r="A129" s="65">
        <v>13</v>
      </c>
      <c r="B129" s="63" t="s">
        <v>268</v>
      </c>
      <c r="C129" s="52">
        <f t="shared" ref="C129:T129" si="104">SUM(C130:C135)</f>
        <v>920574.7</v>
      </c>
      <c r="D129" s="52">
        <f t="shared" si="104"/>
        <v>0</v>
      </c>
      <c r="E129" s="52">
        <f t="shared" si="104"/>
        <v>920574.7</v>
      </c>
      <c r="F129" s="52">
        <f t="shared" si="104"/>
        <v>0</v>
      </c>
      <c r="G129" s="52">
        <f t="shared" si="104"/>
        <v>0</v>
      </c>
      <c r="H129" s="52">
        <f t="shared" si="104"/>
        <v>921774.7</v>
      </c>
      <c r="I129" s="52">
        <f t="shared" si="104"/>
        <v>0</v>
      </c>
      <c r="J129" s="52">
        <f t="shared" si="104"/>
        <v>921774.7</v>
      </c>
      <c r="K129" s="52">
        <f t="shared" si="104"/>
        <v>0</v>
      </c>
      <c r="L129" s="52">
        <f t="shared" si="104"/>
        <v>478728.38999999996</v>
      </c>
      <c r="M129" s="52">
        <f t="shared" si="104"/>
        <v>0</v>
      </c>
      <c r="N129" s="52">
        <f t="shared" si="104"/>
        <v>478728.38999999996</v>
      </c>
      <c r="O129" s="52">
        <f t="shared" si="104"/>
        <v>0</v>
      </c>
      <c r="P129" s="52">
        <f t="shared" si="104"/>
        <v>384837.44000000006</v>
      </c>
      <c r="Q129" s="52">
        <f t="shared" si="104"/>
        <v>0</v>
      </c>
      <c r="R129" s="52">
        <f t="shared" si="104"/>
        <v>384837.44000000006</v>
      </c>
      <c r="S129" s="52">
        <f t="shared" si="104"/>
        <v>0</v>
      </c>
      <c r="T129" s="52">
        <f t="shared" si="104"/>
        <v>0</v>
      </c>
      <c r="U129" s="56">
        <f t="shared" si="56"/>
        <v>41.749620596008988</v>
      </c>
      <c r="V129" s="56" t="s">
        <v>446</v>
      </c>
      <c r="W129" s="56">
        <f t="shared" si="57"/>
        <v>41.749620596008988</v>
      </c>
      <c r="X129" s="45"/>
      <c r="Y129" s="7">
        <f>C129-C130-C131-C132-C133-C134-C135</f>
        <v>0</v>
      </c>
      <c r="Z129" s="7">
        <f t="shared" ref="Z129:AO129" si="105">D129-D130-D131-D132-D133-D134-D135</f>
        <v>0</v>
      </c>
      <c r="AA129" s="7">
        <f t="shared" si="105"/>
        <v>0</v>
      </c>
      <c r="AB129" s="7">
        <f t="shared" si="105"/>
        <v>0</v>
      </c>
      <c r="AC129" s="7">
        <f t="shared" si="105"/>
        <v>0</v>
      </c>
      <c r="AD129" s="7">
        <f t="shared" si="105"/>
        <v>0</v>
      </c>
      <c r="AE129" s="7">
        <f t="shared" si="105"/>
        <v>0</v>
      </c>
      <c r="AF129" s="7">
        <f t="shared" si="105"/>
        <v>0</v>
      </c>
      <c r="AG129" s="7">
        <f t="shared" si="105"/>
        <v>0</v>
      </c>
      <c r="AH129" s="7">
        <f t="shared" si="105"/>
        <v>-3.637978807091713E-11</v>
      </c>
      <c r="AI129" s="7">
        <f t="shared" si="105"/>
        <v>0</v>
      </c>
      <c r="AJ129" s="7">
        <f t="shared" si="105"/>
        <v>-3.637978807091713E-11</v>
      </c>
      <c r="AK129" s="7">
        <f t="shared" si="105"/>
        <v>0</v>
      </c>
      <c r="AL129" s="7">
        <f t="shared" si="105"/>
        <v>4.0017766878008842E-11</v>
      </c>
      <c r="AM129" s="7">
        <f t="shared" si="105"/>
        <v>0</v>
      </c>
      <c r="AN129" s="7">
        <f t="shared" si="105"/>
        <v>4.0017766878008842E-11</v>
      </c>
      <c r="AO129" s="7">
        <f t="shared" si="105"/>
        <v>0</v>
      </c>
      <c r="AP129" s="8"/>
      <c r="AQ129" s="4">
        <f t="shared" si="99"/>
        <v>443046.31</v>
      </c>
      <c r="AR129" s="4">
        <f t="shared" si="100"/>
        <v>0</v>
      </c>
      <c r="AS129" s="4">
        <f t="shared" si="101"/>
        <v>443046.31</v>
      </c>
      <c r="AT129" s="4">
        <f t="shared" si="102"/>
        <v>0</v>
      </c>
      <c r="AU129" s="4">
        <f t="shared" si="103"/>
        <v>0</v>
      </c>
      <c r="AV129" s="12">
        <f t="shared" si="77"/>
        <v>0</v>
      </c>
      <c r="AW129" s="12">
        <f t="shared" si="78"/>
        <v>0</v>
      </c>
      <c r="AX129" s="12">
        <f t="shared" si="79"/>
        <v>0</v>
      </c>
    </row>
    <row r="130" spans="1:50" ht="19.5" customHeight="1" x14ac:dyDescent="0.25">
      <c r="A130" s="67" t="s">
        <v>269</v>
      </c>
      <c r="B130" s="57" t="s">
        <v>270</v>
      </c>
      <c r="C130" s="46">
        <f>D130+E130</f>
        <v>661178.69999999995</v>
      </c>
      <c r="D130" s="46">
        <v>0</v>
      </c>
      <c r="E130" s="46">
        <v>661178.69999999995</v>
      </c>
      <c r="F130" s="46"/>
      <c r="G130" s="46"/>
      <c r="H130" s="46">
        <v>661178.69999999995</v>
      </c>
      <c r="I130" s="46">
        <v>0</v>
      </c>
      <c r="J130" s="46">
        <f t="shared" ref="J130:J135" si="106">H130-I130-K130</f>
        <v>661178.69999999995</v>
      </c>
      <c r="K130" s="46"/>
      <c r="L130" s="46">
        <v>407271.3</v>
      </c>
      <c r="M130" s="46">
        <v>0</v>
      </c>
      <c r="N130" s="46">
        <f t="shared" ref="N130:N135" si="107">L130-M130-O130</f>
        <v>407271.3</v>
      </c>
      <c r="O130" s="46"/>
      <c r="P130" s="46">
        <v>340350.21</v>
      </c>
      <c r="Q130" s="46">
        <v>0</v>
      </c>
      <c r="R130" s="46">
        <f t="shared" ref="R130:R135" si="108">P130-Q130-S130</f>
        <v>340350.21</v>
      </c>
      <c r="S130" s="46"/>
      <c r="T130" s="46"/>
      <c r="U130" s="56">
        <f t="shared" si="56"/>
        <v>51.476281676950585</v>
      </c>
      <c r="V130" s="56" t="s">
        <v>446</v>
      </c>
      <c r="W130" s="56">
        <f t="shared" si="57"/>
        <v>51.476281676950585</v>
      </c>
      <c r="X130" s="45"/>
      <c r="AQ130" s="4">
        <f t="shared" si="99"/>
        <v>253907.39999999997</v>
      </c>
      <c r="AR130" s="4">
        <f t="shared" si="100"/>
        <v>0</v>
      </c>
      <c r="AS130" s="4">
        <f t="shared" si="101"/>
        <v>253907.39999999997</v>
      </c>
      <c r="AT130" s="4">
        <f t="shared" si="102"/>
        <v>0</v>
      </c>
      <c r="AU130" s="4">
        <f t="shared" si="103"/>
        <v>0</v>
      </c>
      <c r="AV130" s="12">
        <f t="shared" si="77"/>
        <v>0</v>
      </c>
      <c r="AW130" s="12">
        <f t="shared" si="78"/>
        <v>0</v>
      </c>
      <c r="AX130" s="12">
        <f t="shared" si="79"/>
        <v>0</v>
      </c>
    </row>
    <row r="131" spans="1:50" ht="45" x14ac:dyDescent="0.25">
      <c r="A131" s="67" t="s">
        <v>271</v>
      </c>
      <c r="B131" s="57" t="s">
        <v>272</v>
      </c>
      <c r="C131" s="46">
        <v>17144.8</v>
      </c>
      <c r="D131" s="46">
        <v>0</v>
      </c>
      <c r="E131" s="46">
        <v>17144.8</v>
      </c>
      <c r="F131" s="46"/>
      <c r="G131" s="46"/>
      <c r="H131" s="46">
        <v>17144.8</v>
      </c>
      <c r="I131" s="46">
        <v>0</v>
      </c>
      <c r="J131" s="46">
        <f t="shared" si="106"/>
        <v>17144.8</v>
      </c>
      <c r="K131" s="46"/>
      <c r="L131" s="46">
        <v>17144.79</v>
      </c>
      <c r="M131" s="46">
        <v>0</v>
      </c>
      <c r="N131" s="46">
        <f t="shared" si="107"/>
        <v>17144.79</v>
      </c>
      <c r="O131" s="46"/>
      <c r="P131" s="46">
        <v>6542.09</v>
      </c>
      <c r="Q131" s="46">
        <v>0</v>
      </c>
      <c r="R131" s="46">
        <f t="shared" si="108"/>
        <v>6542.09</v>
      </c>
      <c r="S131" s="46"/>
      <c r="T131" s="46"/>
      <c r="U131" s="56">
        <f t="shared" si="56"/>
        <v>38.157867108394385</v>
      </c>
      <c r="V131" s="56" t="s">
        <v>446</v>
      </c>
      <c r="W131" s="56">
        <f t="shared" si="57"/>
        <v>38.157867108394385</v>
      </c>
      <c r="X131" s="45"/>
      <c r="AQ131" s="4">
        <f t="shared" ref="AQ131:AQ171" si="109">H131-L131</f>
        <v>9.9999999983992893E-3</v>
      </c>
      <c r="AR131" s="4">
        <f t="shared" ref="AR131:AR171" si="110">I131-M131</f>
        <v>0</v>
      </c>
      <c r="AS131" s="4">
        <f t="shared" ref="AS131:AS171" si="111">J131-N131</f>
        <v>9.9999999983992893E-3</v>
      </c>
      <c r="AT131" s="4">
        <f t="shared" ref="AT131:AT171" si="112">K131-O131</f>
        <v>0</v>
      </c>
      <c r="AU131" s="4">
        <f t="shared" ref="AU131:AU171" si="113">C131-D131-E131-F131-G131</f>
        <v>0</v>
      </c>
      <c r="AV131" s="12">
        <f t="shared" si="77"/>
        <v>0</v>
      </c>
      <c r="AW131" s="12">
        <f t="shared" si="78"/>
        <v>0</v>
      </c>
      <c r="AX131" s="12">
        <f t="shared" si="79"/>
        <v>0</v>
      </c>
    </row>
    <row r="132" spans="1:50" s="3" customFormat="1" ht="45" x14ac:dyDescent="0.25">
      <c r="A132" s="67" t="s">
        <v>273</v>
      </c>
      <c r="B132" s="64" t="s">
        <v>280</v>
      </c>
      <c r="C132" s="53">
        <v>188451.20000000001</v>
      </c>
      <c r="D132" s="53">
        <v>0</v>
      </c>
      <c r="E132" s="53">
        <f>C132-D132-G132</f>
        <v>188451.20000000001</v>
      </c>
      <c r="F132" s="53"/>
      <c r="G132" s="53"/>
      <c r="H132" s="53">
        <v>188451.20000000001</v>
      </c>
      <c r="I132" s="53">
        <v>0</v>
      </c>
      <c r="J132" s="53">
        <f>H132-I132-K132</f>
        <v>188451.20000000001</v>
      </c>
      <c r="K132" s="53"/>
      <c r="L132" s="53">
        <v>13216.93</v>
      </c>
      <c r="M132" s="53">
        <v>0</v>
      </c>
      <c r="N132" s="53">
        <f>L132-M132-O132</f>
        <v>13216.93</v>
      </c>
      <c r="O132" s="53"/>
      <c r="P132" s="53">
        <v>7755.04</v>
      </c>
      <c r="Q132" s="53">
        <v>0</v>
      </c>
      <c r="R132" s="53">
        <f>P132-Q132-S132</f>
        <v>7755.04</v>
      </c>
      <c r="S132" s="53"/>
      <c r="T132" s="53"/>
      <c r="U132" s="56">
        <f t="shared" si="56"/>
        <v>4.1151449287667043</v>
      </c>
      <c r="V132" s="56" t="s">
        <v>446</v>
      </c>
      <c r="W132" s="56">
        <f t="shared" si="57"/>
        <v>4.1151449287667043</v>
      </c>
      <c r="X132" s="45"/>
      <c r="Y132" s="2"/>
      <c r="Z132" s="2"/>
      <c r="AA132" s="2"/>
      <c r="AB132" s="2"/>
      <c r="AC132" s="2"/>
      <c r="AD132" s="2"/>
      <c r="AE132" s="2"/>
      <c r="AF132" s="2"/>
      <c r="AQ132" s="4">
        <f t="shared" si="109"/>
        <v>175234.27000000002</v>
      </c>
      <c r="AR132" s="4">
        <f t="shared" si="110"/>
        <v>0</v>
      </c>
      <c r="AS132" s="4">
        <f t="shared" si="111"/>
        <v>175234.27000000002</v>
      </c>
      <c r="AT132" s="4">
        <f t="shared" si="112"/>
        <v>0</v>
      </c>
      <c r="AU132" s="4">
        <f t="shared" si="113"/>
        <v>0</v>
      </c>
      <c r="AV132" s="12">
        <f t="shared" si="77"/>
        <v>0</v>
      </c>
      <c r="AW132" s="12">
        <f t="shared" si="78"/>
        <v>0</v>
      </c>
      <c r="AX132" s="12">
        <f t="shared" si="79"/>
        <v>0</v>
      </c>
    </row>
    <row r="133" spans="1:50" s="3" customFormat="1" ht="75" x14ac:dyDescent="0.25">
      <c r="A133" s="67" t="s">
        <v>275</v>
      </c>
      <c r="B133" s="57" t="s">
        <v>274</v>
      </c>
      <c r="C133" s="46">
        <v>14300</v>
      </c>
      <c r="D133" s="46">
        <v>0</v>
      </c>
      <c r="E133" s="46">
        <v>14300</v>
      </c>
      <c r="F133" s="46"/>
      <c r="G133" s="46"/>
      <c r="H133" s="46">
        <v>15500</v>
      </c>
      <c r="I133" s="46">
        <v>0</v>
      </c>
      <c r="J133" s="46">
        <f t="shared" si="106"/>
        <v>15500</v>
      </c>
      <c r="K133" s="46"/>
      <c r="L133" s="46">
        <v>10985.97</v>
      </c>
      <c r="M133" s="46">
        <v>0</v>
      </c>
      <c r="N133" s="46">
        <f t="shared" si="107"/>
        <v>10985.97</v>
      </c>
      <c r="O133" s="46"/>
      <c r="P133" s="46">
        <v>80.7</v>
      </c>
      <c r="Q133" s="46">
        <v>0</v>
      </c>
      <c r="R133" s="46">
        <f t="shared" si="108"/>
        <v>80.7</v>
      </c>
      <c r="S133" s="46"/>
      <c r="T133" s="46"/>
      <c r="U133" s="56">
        <f t="shared" si="56"/>
        <v>0.52064516129032257</v>
      </c>
      <c r="V133" s="56" t="s">
        <v>446</v>
      </c>
      <c r="W133" s="56">
        <f t="shared" si="57"/>
        <v>0.52064516129032257</v>
      </c>
      <c r="X133" s="45"/>
      <c r="Y133" s="2"/>
      <c r="Z133" s="2"/>
      <c r="AA133" s="2"/>
      <c r="AB133" s="2"/>
      <c r="AC133" s="2"/>
      <c r="AD133" s="2"/>
      <c r="AE133" s="2"/>
      <c r="AF133" s="2"/>
      <c r="AQ133" s="4">
        <f t="shared" si="109"/>
        <v>4514.0300000000007</v>
      </c>
      <c r="AR133" s="4">
        <f t="shared" si="110"/>
        <v>0</v>
      </c>
      <c r="AS133" s="4">
        <f t="shared" si="111"/>
        <v>4514.0300000000007</v>
      </c>
      <c r="AT133" s="4">
        <f t="shared" si="112"/>
        <v>0</v>
      </c>
      <c r="AU133" s="4">
        <f t="shared" si="113"/>
        <v>0</v>
      </c>
      <c r="AV133" s="12">
        <f t="shared" si="77"/>
        <v>0</v>
      </c>
      <c r="AW133" s="12">
        <f t="shared" si="78"/>
        <v>0</v>
      </c>
      <c r="AX133" s="12">
        <f t="shared" si="79"/>
        <v>0</v>
      </c>
    </row>
    <row r="134" spans="1:50" s="3" customFormat="1" ht="63" customHeight="1" x14ac:dyDescent="0.25">
      <c r="A134" s="67" t="s">
        <v>277</v>
      </c>
      <c r="B134" s="57" t="s">
        <v>276</v>
      </c>
      <c r="C134" s="46">
        <v>4500</v>
      </c>
      <c r="D134" s="46">
        <v>0</v>
      </c>
      <c r="E134" s="46">
        <v>4500</v>
      </c>
      <c r="F134" s="46"/>
      <c r="G134" s="46"/>
      <c r="H134" s="46">
        <v>4500</v>
      </c>
      <c r="I134" s="46">
        <v>0</v>
      </c>
      <c r="J134" s="46">
        <f t="shared" si="106"/>
        <v>4500</v>
      </c>
      <c r="K134" s="46"/>
      <c r="L134" s="46">
        <v>4500</v>
      </c>
      <c r="M134" s="46">
        <v>0</v>
      </c>
      <c r="N134" s="46">
        <f t="shared" si="107"/>
        <v>4500</v>
      </c>
      <c r="O134" s="46"/>
      <c r="P134" s="46">
        <v>4500</v>
      </c>
      <c r="Q134" s="46">
        <v>0</v>
      </c>
      <c r="R134" s="46">
        <f t="shared" si="108"/>
        <v>4500</v>
      </c>
      <c r="S134" s="46"/>
      <c r="T134" s="46"/>
      <c r="U134" s="56">
        <f t="shared" si="56"/>
        <v>100</v>
      </c>
      <c r="V134" s="56" t="s">
        <v>446</v>
      </c>
      <c r="W134" s="56">
        <f t="shared" si="57"/>
        <v>100</v>
      </c>
      <c r="X134" s="43"/>
      <c r="Y134" s="2"/>
      <c r="Z134" s="2"/>
      <c r="AA134" s="2"/>
      <c r="AB134" s="2"/>
      <c r="AC134" s="2"/>
      <c r="AD134" s="2"/>
      <c r="AE134" s="2"/>
      <c r="AF134" s="2"/>
      <c r="AQ134" s="4">
        <f t="shared" si="109"/>
        <v>0</v>
      </c>
      <c r="AR134" s="4">
        <f t="shared" si="110"/>
        <v>0</v>
      </c>
      <c r="AS134" s="4">
        <f t="shared" si="111"/>
        <v>0</v>
      </c>
      <c r="AT134" s="4">
        <f t="shared" si="112"/>
        <v>0</v>
      </c>
      <c r="AU134" s="4">
        <f t="shared" si="113"/>
        <v>0</v>
      </c>
      <c r="AV134" s="12">
        <f t="shared" ref="AV134:AV165" si="114">H134-I134-J134-K134</f>
        <v>0</v>
      </c>
      <c r="AW134" s="12">
        <f t="shared" ref="AW134:AW165" si="115">L134-M134-N134-O134</f>
        <v>0</v>
      </c>
      <c r="AX134" s="12">
        <f t="shared" ref="AX134:AX165" si="116">P134-Q134-R134-S134-T134</f>
        <v>0</v>
      </c>
    </row>
    <row r="135" spans="1:50" s="3" customFormat="1" ht="45" x14ac:dyDescent="0.25">
      <c r="A135" s="70" t="s">
        <v>279</v>
      </c>
      <c r="B135" s="57" t="s">
        <v>278</v>
      </c>
      <c r="C135" s="46">
        <v>35000</v>
      </c>
      <c r="D135" s="46">
        <v>0</v>
      </c>
      <c r="E135" s="46">
        <v>35000</v>
      </c>
      <c r="F135" s="46"/>
      <c r="G135" s="46"/>
      <c r="H135" s="46">
        <v>35000</v>
      </c>
      <c r="I135" s="46">
        <v>0</v>
      </c>
      <c r="J135" s="46">
        <f t="shared" si="106"/>
        <v>35000</v>
      </c>
      <c r="K135" s="46"/>
      <c r="L135" s="46">
        <v>25609.4</v>
      </c>
      <c r="M135" s="46">
        <v>0</v>
      </c>
      <c r="N135" s="46">
        <f t="shared" si="107"/>
        <v>25609.4</v>
      </c>
      <c r="O135" s="46"/>
      <c r="P135" s="46">
        <v>25609.4</v>
      </c>
      <c r="Q135" s="46">
        <v>0</v>
      </c>
      <c r="R135" s="46">
        <f t="shared" si="108"/>
        <v>25609.4</v>
      </c>
      <c r="S135" s="46"/>
      <c r="T135" s="46"/>
      <c r="U135" s="56">
        <f t="shared" ref="U135:U171" si="117">P135/H135%</f>
        <v>73.169714285714292</v>
      </c>
      <c r="V135" s="56" t="s">
        <v>446</v>
      </c>
      <c r="W135" s="56">
        <f t="shared" ref="W135:W171" si="118">R135/J135%</f>
        <v>73.169714285714292</v>
      </c>
      <c r="X135" s="45"/>
      <c r="Y135" s="2"/>
      <c r="Z135" s="2"/>
      <c r="AA135" s="2"/>
      <c r="AB135" s="2"/>
      <c r="AC135" s="2"/>
      <c r="AD135" s="2"/>
      <c r="AE135" s="2"/>
      <c r="AF135" s="2"/>
      <c r="AQ135" s="4">
        <f t="shared" si="109"/>
        <v>9390.5999999999985</v>
      </c>
      <c r="AR135" s="4">
        <f t="shared" si="110"/>
        <v>0</v>
      </c>
      <c r="AS135" s="4">
        <f t="shared" si="111"/>
        <v>9390.5999999999985</v>
      </c>
      <c r="AT135" s="4">
        <f t="shared" si="112"/>
        <v>0</v>
      </c>
      <c r="AU135" s="4">
        <f t="shared" si="113"/>
        <v>0</v>
      </c>
      <c r="AV135" s="12">
        <f t="shared" si="114"/>
        <v>0</v>
      </c>
      <c r="AW135" s="12">
        <f t="shared" si="115"/>
        <v>0</v>
      </c>
      <c r="AX135" s="12">
        <f t="shared" si="116"/>
        <v>0</v>
      </c>
    </row>
    <row r="136" spans="1:50" s="10" customFormat="1" ht="85.5" customHeight="1" x14ac:dyDescent="0.25">
      <c r="A136" s="65">
        <v>14</v>
      </c>
      <c r="B136" s="55" t="s">
        <v>281</v>
      </c>
      <c r="C136" s="44">
        <f t="shared" ref="C136:T136" si="119">SUM(C137:C142)</f>
        <v>640304.6</v>
      </c>
      <c r="D136" s="44">
        <f t="shared" si="119"/>
        <v>0</v>
      </c>
      <c r="E136" s="44">
        <f t="shared" si="119"/>
        <v>640304.6</v>
      </c>
      <c r="F136" s="44">
        <f t="shared" si="119"/>
        <v>0</v>
      </c>
      <c r="G136" s="44">
        <f t="shared" si="119"/>
        <v>0</v>
      </c>
      <c r="H136" s="44">
        <f t="shared" si="119"/>
        <v>640304.6</v>
      </c>
      <c r="I136" s="44">
        <f t="shared" si="119"/>
        <v>0</v>
      </c>
      <c r="J136" s="44">
        <f t="shared" si="119"/>
        <v>640304.6</v>
      </c>
      <c r="K136" s="44">
        <f t="shared" si="119"/>
        <v>0</v>
      </c>
      <c r="L136" s="44">
        <f t="shared" si="119"/>
        <v>566739.41999999993</v>
      </c>
      <c r="M136" s="44">
        <f t="shared" si="119"/>
        <v>0</v>
      </c>
      <c r="N136" s="44">
        <f t="shared" si="119"/>
        <v>566739.41999999993</v>
      </c>
      <c r="O136" s="44">
        <f t="shared" si="119"/>
        <v>0</v>
      </c>
      <c r="P136" s="44">
        <f t="shared" si="119"/>
        <v>208870.52</v>
      </c>
      <c r="Q136" s="44">
        <f t="shared" si="119"/>
        <v>0</v>
      </c>
      <c r="R136" s="44">
        <f t="shared" si="119"/>
        <v>208870.52</v>
      </c>
      <c r="S136" s="44">
        <f t="shared" si="119"/>
        <v>0</v>
      </c>
      <c r="T136" s="44">
        <f t="shared" si="119"/>
        <v>0</v>
      </c>
      <c r="U136" s="56">
        <f t="shared" si="117"/>
        <v>32.620493433906304</v>
      </c>
      <c r="V136" s="56" t="s">
        <v>446</v>
      </c>
      <c r="W136" s="56">
        <f t="shared" si="118"/>
        <v>32.620493433906304</v>
      </c>
      <c r="X136" s="45"/>
      <c r="Y136" s="7">
        <f>C136-C137-C138-C139-C140-C141-C142</f>
        <v>0</v>
      </c>
      <c r="Z136" s="7">
        <f t="shared" ref="Z136:AO136" si="120">D136-D137-D138-D139-D140-D141-D142</f>
        <v>0</v>
      </c>
      <c r="AA136" s="7">
        <f t="shared" si="120"/>
        <v>0</v>
      </c>
      <c r="AB136" s="7">
        <f t="shared" si="120"/>
        <v>0</v>
      </c>
      <c r="AC136" s="7">
        <f t="shared" si="120"/>
        <v>0</v>
      </c>
      <c r="AD136" s="7">
        <f t="shared" si="120"/>
        <v>0</v>
      </c>
      <c r="AE136" s="7">
        <f t="shared" si="120"/>
        <v>0</v>
      </c>
      <c r="AF136" s="7">
        <f t="shared" si="120"/>
        <v>0</v>
      </c>
      <c r="AG136" s="7">
        <f t="shared" si="120"/>
        <v>0</v>
      </c>
      <c r="AH136" s="7">
        <f t="shared" si="120"/>
        <v>0</v>
      </c>
      <c r="AI136" s="7">
        <f t="shared" si="120"/>
        <v>0</v>
      </c>
      <c r="AJ136" s="7">
        <f t="shared" si="120"/>
        <v>0</v>
      </c>
      <c r="AK136" s="7">
        <f t="shared" si="120"/>
        <v>0</v>
      </c>
      <c r="AL136" s="7">
        <f t="shared" si="120"/>
        <v>0</v>
      </c>
      <c r="AM136" s="7">
        <f t="shared" si="120"/>
        <v>0</v>
      </c>
      <c r="AN136" s="7">
        <f t="shared" si="120"/>
        <v>0</v>
      </c>
      <c r="AO136" s="7">
        <f t="shared" si="120"/>
        <v>0</v>
      </c>
      <c r="AP136" s="8"/>
      <c r="AQ136" s="4">
        <f t="shared" si="109"/>
        <v>73565.180000000051</v>
      </c>
      <c r="AR136" s="4">
        <f t="shared" si="110"/>
        <v>0</v>
      </c>
      <c r="AS136" s="4">
        <f t="shared" si="111"/>
        <v>73565.180000000051</v>
      </c>
      <c r="AT136" s="4">
        <f t="shared" si="112"/>
        <v>0</v>
      </c>
      <c r="AU136" s="4">
        <f t="shared" si="113"/>
        <v>0</v>
      </c>
      <c r="AV136" s="12">
        <f t="shared" si="114"/>
        <v>0</v>
      </c>
      <c r="AW136" s="12">
        <f t="shared" si="115"/>
        <v>0</v>
      </c>
      <c r="AX136" s="12">
        <f t="shared" si="116"/>
        <v>0</v>
      </c>
    </row>
    <row r="137" spans="1:50" ht="60.75" customHeight="1" x14ac:dyDescent="0.25">
      <c r="A137" s="67" t="s">
        <v>282</v>
      </c>
      <c r="B137" s="57" t="s">
        <v>283</v>
      </c>
      <c r="C137" s="46">
        <v>12656</v>
      </c>
      <c r="D137" s="46">
        <v>0</v>
      </c>
      <c r="E137" s="46">
        <f t="shared" ref="E137:E142" si="121">C137-D137-G137</f>
        <v>12656</v>
      </c>
      <c r="F137" s="46"/>
      <c r="G137" s="46"/>
      <c r="H137" s="46">
        <v>12656</v>
      </c>
      <c r="I137" s="46">
        <v>0</v>
      </c>
      <c r="J137" s="53">
        <f t="shared" ref="J137:J142" si="122">H137-I137-K137</f>
        <v>12656</v>
      </c>
      <c r="K137" s="46"/>
      <c r="L137" s="46">
        <v>12656</v>
      </c>
      <c r="M137" s="46">
        <v>0</v>
      </c>
      <c r="N137" s="53">
        <f t="shared" ref="N137:N142" si="123">L137-M137-O137</f>
        <v>12656</v>
      </c>
      <c r="O137" s="46"/>
      <c r="P137" s="46">
        <v>0</v>
      </c>
      <c r="Q137" s="46">
        <v>0</v>
      </c>
      <c r="R137" s="53">
        <f t="shared" ref="R137:R142" si="124">P137-Q137-S137</f>
        <v>0</v>
      </c>
      <c r="S137" s="46"/>
      <c r="T137" s="46"/>
      <c r="U137" s="56">
        <f t="shared" si="117"/>
        <v>0</v>
      </c>
      <c r="V137" s="56" t="s">
        <v>446</v>
      </c>
      <c r="W137" s="56">
        <f t="shared" si="118"/>
        <v>0</v>
      </c>
      <c r="X137" s="45"/>
      <c r="AQ137" s="4">
        <f t="shared" si="109"/>
        <v>0</v>
      </c>
      <c r="AR137" s="4">
        <f t="shared" si="110"/>
        <v>0</v>
      </c>
      <c r="AS137" s="4">
        <f t="shared" si="111"/>
        <v>0</v>
      </c>
      <c r="AT137" s="4">
        <f t="shared" si="112"/>
        <v>0</v>
      </c>
      <c r="AU137" s="4">
        <f t="shared" si="113"/>
        <v>0</v>
      </c>
      <c r="AV137" s="12">
        <f t="shared" si="114"/>
        <v>0</v>
      </c>
      <c r="AW137" s="12">
        <f t="shared" si="115"/>
        <v>0</v>
      </c>
      <c r="AX137" s="12">
        <f t="shared" si="116"/>
        <v>0</v>
      </c>
    </row>
    <row r="138" spans="1:50" ht="90" x14ac:dyDescent="0.25">
      <c r="A138" s="67" t="s">
        <v>284</v>
      </c>
      <c r="B138" s="57" t="s">
        <v>285</v>
      </c>
      <c r="C138" s="46">
        <v>160007.4</v>
      </c>
      <c r="D138" s="46">
        <v>0</v>
      </c>
      <c r="E138" s="46">
        <f t="shared" si="121"/>
        <v>160007.4</v>
      </c>
      <c r="F138" s="46"/>
      <c r="G138" s="46"/>
      <c r="H138" s="46">
        <v>160007.4</v>
      </c>
      <c r="I138" s="46">
        <v>0</v>
      </c>
      <c r="J138" s="53">
        <f t="shared" si="122"/>
        <v>160007.4</v>
      </c>
      <c r="K138" s="46"/>
      <c r="L138" s="46">
        <v>139055.67000000001</v>
      </c>
      <c r="M138" s="46">
        <v>0</v>
      </c>
      <c r="N138" s="53">
        <f t="shared" si="123"/>
        <v>139055.67000000001</v>
      </c>
      <c r="O138" s="46"/>
      <c r="P138" s="46">
        <v>22948.06</v>
      </c>
      <c r="Q138" s="46">
        <v>0</v>
      </c>
      <c r="R138" s="53">
        <f t="shared" si="124"/>
        <v>22948.06</v>
      </c>
      <c r="S138" s="46"/>
      <c r="T138" s="46"/>
      <c r="U138" s="56">
        <f t="shared" si="117"/>
        <v>14.341874188318792</v>
      </c>
      <c r="V138" s="56" t="s">
        <v>446</v>
      </c>
      <c r="W138" s="56">
        <f t="shared" si="118"/>
        <v>14.341874188318792</v>
      </c>
      <c r="X138" s="45"/>
      <c r="AQ138" s="4">
        <f t="shared" si="109"/>
        <v>20951.729999999981</v>
      </c>
      <c r="AR138" s="4">
        <f t="shared" si="110"/>
        <v>0</v>
      </c>
      <c r="AS138" s="4">
        <f t="shared" si="111"/>
        <v>20951.729999999981</v>
      </c>
      <c r="AT138" s="4">
        <f t="shared" si="112"/>
        <v>0</v>
      </c>
      <c r="AU138" s="4">
        <f t="shared" si="113"/>
        <v>0</v>
      </c>
      <c r="AV138" s="12">
        <f t="shared" si="114"/>
        <v>0</v>
      </c>
      <c r="AW138" s="12">
        <f t="shared" si="115"/>
        <v>0</v>
      </c>
      <c r="AX138" s="12">
        <f t="shared" si="116"/>
        <v>0</v>
      </c>
    </row>
    <row r="139" spans="1:50" ht="90" x14ac:dyDescent="0.25">
      <c r="A139" s="67" t="s">
        <v>286</v>
      </c>
      <c r="B139" s="57" t="s">
        <v>287</v>
      </c>
      <c r="C139" s="46">
        <v>5954</v>
      </c>
      <c r="D139" s="46">
        <v>0</v>
      </c>
      <c r="E139" s="46">
        <f t="shared" si="121"/>
        <v>5954</v>
      </c>
      <c r="F139" s="46"/>
      <c r="G139" s="46"/>
      <c r="H139" s="46">
        <v>5954</v>
      </c>
      <c r="I139" s="46">
        <v>0</v>
      </c>
      <c r="J139" s="53">
        <f t="shared" si="122"/>
        <v>5954</v>
      </c>
      <c r="K139" s="46"/>
      <c r="L139" s="46">
        <v>5953.09</v>
      </c>
      <c r="M139" s="46">
        <v>0</v>
      </c>
      <c r="N139" s="53">
        <f t="shared" si="123"/>
        <v>5953.09</v>
      </c>
      <c r="O139" s="46"/>
      <c r="P139" s="46">
        <v>600</v>
      </c>
      <c r="Q139" s="46">
        <v>0</v>
      </c>
      <c r="R139" s="53">
        <f t="shared" si="124"/>
        <v>600</v>
      </c>
      <c r="S139" s="46"/>
      <c r="T139" s="46"/>
      <c r="U139" s="56">
        <f t="shared" si="117"/>
        <v>10.077258985555929</v>
      </c>
      <c r="V139" s="56" t="s">
        <v>446</v>
      </c>
      <c r="W139" s="56">
        <f t="shared" si="118"/>
        <v>10.077258985555929</v>
      </c>
      <c r="X139" s="45"/>
      <c r="AQ139" s="4">
        <f t="shared" si="109"/>
        <v>0.90999999999985448</v>
      </c>
      <c r="AR139" s="4">
        <f t="shared" si="110"/>
        <v>0</v>
      </c>
      <c r="AS139" s="4">
        <f t="shared" si="111"/>
        <v>0.90999999999985448</v>
      </c>
      <c r="AT139" s="4">
        <f t="shared" si="112"/>
        <v>0</v>
      </c>
      <c r="AU139" s="4">
        <f t="shared" si="113"/>
        <v>0</v>
      </c>
      <c r="AV139" s="12">
        <f t="shared" si="114"/>
        <v>0</v>
      </c>
      <c r="AW139" s="12">
        <f t="shared" si="115"/>
        <v>0</v>
      </c>
      <c r="AX139" s="12">
        <f t="shared" si="116"/>
        <v>0</v>
      </c>
    </row>
    <row r="140" spans="1:50" ht="75" x14ac:dyDescent="0.25">
      <c r="A140" s="67" t="s">
        <v>288</v>
      </c>
      <c r="B140" s="57" t="s">
        <v>289</v>
      </c>
      <c r="C140" s="46">
        <v>46660</v>
      </c>
      <c r="D140" s="46">
        <v>0</v>
      </c>
      <c r="E140" s="46">
        <f t="shared" si="121"/>
        <v>46660</v>
      </c>
      <c r="F140" s="46"/>
      <c r="G140" s="46"/>
      <c r="H140" s="46">
        <v>46660</v>
      </c>
      <c r="I140" s="46">
        <v>0</v>
      </c>
      <c r="J140" s="53">
        <f t="shared" si="122"/>
        <v>46660</v>
      </c>
      <c r="K140" s="46"/>
      <c r="L140" s="46">
        <v>23364.19</v>
      </c>
      <c r="M140" s="46">
        <v>0</v>
      </c>
      <c r="N140" s="53">
        <f t="shared" si="123"/>
        <v>23364.19</v>
      </c>
      <c r="O140" s="46"/>
      <c r="P140" s="46">
        <v>0</v>
      </c>
      <c r="Q140" s="46">
        <v>0</v>
      </c>
      <c r="R140" s="53">
        <f t="shared" si="124"/>
        <v>0</v>
      </c>
      <c r="S140" s="46"/>
      <c r="T140" s="46"/>
      <c r="U140" s="56">
        <f t="shared" si="117"/>
        <v>0</v>
      </c>
      <c r="V140" s="56" t="s">
        <v>446</v>
      </c>
      <c r="W140" s="56">
        <f t="shared" si="118"/>
        <v>0</v>
      </c>
      <c r="X140" s="45"/>
      <c r="AQ140" s="4">
        <f t="shared" si="109"/>
        <v>23295.81</v>
      </c>
      <c r="AR140" s="4">
        <f t="shared" si="110"/>
        <v>0</v>
      </c>
      <c r="AS140" s="4">
        <f t="shared" si="111"/>
        <v>23295.81</v>
      </c>
      <c r="AT140" s="4">
        <f t="shared" si="112"/>
        <v>0</v>
      </c>
      <c r="AU140" s="4">
        <f t="shared" si="113"/>
        <v>0</v>
      </c>
      <c r="AV140" s="12">
        <f t="shared" si="114"/>
        <v>0</v>
      </c>
      <c r="AW140" s="12">
        <f t="shared" si="115"/>
        <v>0</v>
      </c>
      <c r="AX140" s="12">
        <f t="shared" si="116"/>
        <v>0</v>
      </c>
    </row>
    <row r="141" spans="1:50" ht="60" x14ac:dyDescent="0.25">
      <c r="A141" s="67" t="s">
        <v>290</v>
      </c>
      <c r="B141" s="57" t="s">
        <v>291</v>
      </c>
      <c r="C141" s="46">
        <v>10500</v>
      </c>
      <c r="D141" s="46">
        <v>0</v>
      </c>
      <c r="E141" s="46">
        <f t="shared" si="121"/>
        <v>10500</v>
      </c>
      <c r="F141" s="46"/>
      <c r="G141" s="46"/>
      <c r="H141" s="46">
        <v>10500</v>
      </c>
      <c r="I141" s="46">
        <v>0</v>
      </c>
      <c r="J141" s="53">
        <f t="shared" si="122"/>
        <v>10500</v>
      </c>
      <c r="K141" s="46"/>
      <c r="L141" s="46">
        <v>0</v>
      </c>
      <c r="M141" s="46">
        <v>0</v>
      </c>
      <c r="N141" s="53">
        <f t="shared" si="123"/>
        <v>0</v>
      </c>
      <c r="O141" s="46"/>
      <c r="P141" s="46">
        <v>0</v>
      </c>
      <c r="Q141" s="46">
        <v>0</v>
      </c>
      <c r="R141" s="53">
        <f t="shared" si="124"/>
        <v>0</v>
      </c>
      <c r="S141" s="46"/>
      <c r="T141" s="46"/>
      <c r="U141" s="56">
        <f t="shared" si="117"/>
        <v>0</v>
      </c>
      <c r="V141" s="56" t="s">
        <v>446</v>
      </c>
      <c r="W141" s="56">
        <f t="shared" si="118"/>
        <v>0</v>
      </c>
      <c r="X141" s="45"/>
      <c r="AQ141" s="4">
        <f t="shared" si="109"/>
        <v>10500</v>
      </c>
      <c r="AR141" s="4">
        <f t="shared" si="110"/>
        <v>0</v>
      </c>
      <c r="AS141" s="4">
        <f t="shared" si="111"/>
        <v>10500</v>
      </c>
      <c r="AT141" s="4">
        <f t="shared" si="112"/>
        <v>0</v>
      </c>
      <c r="AU141" s="4">
        <f t="shared" si="113"/>
        <v>0</v>
      </c>
      <c r="AV141" s="12">
        <f t="shared" si="114"/>
        <v>0</v>
      </c>
      <c r="AW141" s="12">
        <f t="shared" si="115"/>
        <v>0</v>
      </c>
      <c r="AX141" s="12">
        <f t="shared" si="116"/>
        <v>0</v>
      </c>
    </row>
    <row r="142" spans="1:50" ht="45" x14ac:dyDescent="0.25">
      <c r="A142" s="67" t="s">
        <v>292</v>
      </c>
      <c r="B142" s="57" t="s">
        <v>158</v>
      </c>
      <c r="C142" s="46">
        <v>404527.2</v>
      </c>
      <c r="D142" s="46">
        <v>0</v>
      </c>
      <c r="E142" s="46">
        <f t="shared" si="121"/>
        <v>404527.2</v>
      </c>
      <c r="F142" s="46"/>
      <c r="G142" s="46"/>
      <c r="H142" s="46">
        <v>404527.2</v>
      </c>
      <c r="I142" s="46">
        <v>0</v>
      </c>
      <c r="J142" s="46">
        <f t="shared" si="122"/>
        <v>404527.2</v>
      </c>
      <c r="K142" s="46"/>
      <c r="L142" s="46">
        <v>385710.47</v>
      </c>
      <c r="M142" s="46">
        <v>0</v>
      </c>
      <c r="N142" s="46">
        <f t="shared" si="123"/>
        <v>385710.47</v>
      </c>
      <c r="O142" s="46"/>
      <c r="P142" s="46">
        <v>185322.46</v>
      </c>
      <c r="Q142" s="46">
        <v>0</v>
      </c>
      <c r="R142" s="46">
        <f t="shared" si="124"/>
        <v>185322.46</v>
      </c>
      <c r="S142" s="46"/>
      <c r="T142" s="46"/>
      <c r="U142" s="56">
        <f t="shared" si="117"/>
        <v>45.812113499413634</v>
      </c>
      <c r="V142" s="56" t="s">
        <v>446</v>
      </c>
      <c r="W142" s="56">
        <f t="shared" si="118"/>
        <v>45.812113499413634</v>
      </c>
      <c r="X142" s="45"/>
      <c r="AQ142" s="4">
        <f t="shared" si="109"/>
        <v>18816.73000000004</v>
      </c>
      <c r="AR142" s="4">
        <f t="shared" si="110"/>
        <v>0</v>
      </c>
      <c r="AS142" s="4">
        <f t="shared" si="111"/>
        <v>18816.73000000004</v>
      </c>
      <c r="AT142" s="4">
        <f t="shared" si="112"/>
        <v>0</v>
      </c>
      <c r="AU142" s="4">
        <f t="shared" si="113"/>
        <v>0</v>
      </c>
      <c r="AV142" s="12">
        <f t="shared" si="114"/>
        <v>0</v>
      </c>
      <c r="AW142" s="12">
        <f t="shared" si="115"/>
        <v>0</v>
      </c>
      <c r="AX142" s="12">
        <f t="shared" si="116"/>
        <v>0</v>
      </c>
    </row>
    <row r="143" spans="1:50" s="10" customFormat="1" ht="71.25" x14ac:dyDescent="0.25">
      <c r="A143" s="65">
        <v>15</v>
      </c>
      <c r="B143" s="66" t="s">
        <v>293</v>
      </c>
      <c r="C143" s="44">
        <f>SUM(C144:C156)</f>
        <v>684494.60000000009</v>
      </c>
      <c r="D143" s="44">
        <f>SUM(D144:D155)</f>
        <v>215112.8</v>
      </c>
      <c r="E143" s="44">
        <f>SUM(E144:E156)</f>
        <v>469381.8</v>
      </c>
      <c r="F143" s="44">
        <f>SUM(F144:F155)</f>
        <v>0</v>
      </c>
      <c r="G143" s="44">
        <f>SUM(G144:G155)</f>
        <v>0</v>
      </c>
      <c r="H143" s="44">
        <f>SUM(H144:H156)</f>
        <v>680300.20000000007</v>
      </c>
      <c r="I143" s="44">
        <f>SUM(I144:I156)</f>
        <v>210918.39999999999</v>
      </c>
      <c r="J143" s="44">
        <f>SUM(J144:J156)</f>
        <v>469381.8</v>
      </c>
      <c r="K143" s="44">
        <f>SUM(K144:K155)</f>
        <v>0</v>
      </c>
      <c r="L143" s="44">
        <f>SUM(L144:L156)</f>
        <v>392952.36999999994</v>
      </c>
      <c r="M143" s="44">
        <f>SUM(M144:M156)</f>
        <v>210918.39999999999</v>
      </c>
      <c r="N143" s="44">
        <f>SUM(N144:N156)</f>
        <v>182033.96999999997</v>
      </c>
      <c r="O143" s="44">
        <f>SUM(O144:O155)</f>
        <v>0</v>
      </c>
      <c r="P143" s="44">
        <f>SUM(P144:P156)</f>
        <v>107230.98000000001</v>
      </c>
      <c r="Q143" s="44">
        <f t="shared" ref="Q143:R143" si="125">SUM(Q144:Q156)</f>
        <v>11117.4</v>
      </c>
      <c r="R143" s="44">
        <f t="shared" si="125"/>
        <v>96113.580000000016</v>
      </c>
      <c r="S143" s="44">
        <f>SUM(S144:S155)</f>
        <v>0</v>
      </c>
      <c r="T143" s="44">
        <f>SUM(T144:T155)</f>
        <v>0</v>
      </c>
      <c r="U143" s="56">
        <f t="shared" si="117"/>
        <v>15.762303171452839</v>
      </c>
      <c r="V143" s="56">
        <f t="shared" ref="V143:V168" si="126">Q143/I143%</f>
        <v>5.2709483857264239</v>
      </c>
      <c r="W143" s="56">
        <f t="shared" si="118"/>
        <v>20.476631177433809</v>
      </c>
      <c r="X143" s="45"/>
      <c r="Y143" s="7">
        <f>C143-C144-C145-C146-C147-C148-C149-C150-C151-C152-C153-C154-C155-C156</f>
        <v>5.2750692702829838E-11</v>
      </c>
      <c r="Z143" s="7">
        <f t="shared" ref="Z143:AO143" si="127">D143-D144-D145-D146-D147-D148-D149-D150-D151-D152-D153-D154-D155-D156</f>
        <v>-3.637978807091713E-12</v>
      </c>
      <c r="AA143" s="7">
        <f t="shared" si="127"/>
        <v>-7.8216544352471828E-11</v>
      </c>
      <c r="AB143" s="7">
        <f t="shared" si="127"/>
        <v>0</v>
      </c>
      <c r="AC143" s="7">
        <f t="shared" si="127"/>
        <v>0</v>
      </c>
      <c r="AD143" s="7">
        <f t="shared" si="127"/>
        <v>2.3646862246096134E-11</v>
      </c>
      <c r="AE143" s="7">
        <f t="shared" si="127"/>
        <v>0</v>
      </c>
      <c r="AF143" s="7">
        <f t="shared" si="127"/>
        <v>-7.8216544352471828E-11</v>
      </c>
      <c r="AG143" s="7">
        <f t="shared" si="127"/>
        <v>0</v>
      </c>
      <c r="AH143" s="7">
        <f t="shared" si="127"/>
        <v>-6.2755134422332048E-11</v>
      </c>
      <c r="AI143" s="7">
        <f t="shared" si="127"/>
        <v>0</v>
      </c>
      <c r="AJ143" s="7">
        <f t="shared" si="127"/>
        <v>-1.9099388737231493E-11</v>
      </c>
      <c r="AK143" s="7">
        <f t="shared" si="127"/>
        <v>0</v>
      </c>
      <c r="AL143" s="7">
        <f t="shared" si="127"/>
        <v>5.9117155615240335E-12</v>
      </c>
      <c r="AM143" s="7">
        <f t="shared" si="127"/>
        <v>0</v>
      </c>
      <c r="AN143" s="7">
        <f t="shared" si="127"/>
        <v>1.3187673175707459E-11</v>
      </c>
      <c r="AO143" s="7">
        <f t="shared" si="127"/>
        <v>0</v>
      </c>
      <c r="AP143" s="8"/>
      <c r="AQ143" s="9">
        <f t="shared" si="109"/>
        <v>287347.83000000013</v>
      </c>
      <c r="AR143" s="9">
        <f t="shared" si="110"/>
        <v>0</v>
      </c>
      <c r="AS143" s="9">
        <f t="shared" si="111"/>
        <v>287347.83</v>
      </c>
      <c r="AT143" s="9">
        <f t="shared" si="112"/>
        <v>0</v>
      </c>
      <c r="AU143" s="4">
        <f t="shared" si="113"/>
        <v>1.1641532182693481E-10</v>
      </c>
      <c r="AV143" s="12">
        <f t="shared" si="114"/>
        <v>5.8207660913467407E-11</v>
      </c>
      <c r="AW143" s="12">
        <f t="shared" si="115"/>
        <v>-2.9103830456733704E-11</v>
      </c>
      <c r="AX143" s="12">
        <f t="shared" si="116"/>
        <v>0</v>
      </c>
    </row>
    <row r="144" spans="1:50" ht="36" customHeight="1" x14ac:dyDescent="0.25">
      <c r="A144" s="67" t="s">
        <v>294</v>
      </c>
      <c r="B144" s="68" t="s">
        <v>295</v>
      </c>
      <c r="C144" s="46">
        <v>269477.90000000002</v>
      </c>
      <c r="D144" s="46">
        <v>192353.9</v>
      </c>
      <c r="E144" s="46">
        <f t="shared" ref="E144:E150" si="128">C144-D144-G144</f>
        <v>77124.000000000029</v>
      </c>
      <c r="F144" s="46"/>
      <c r="G144" s="46"/>
      <c r="H144" s="46">
        <v>269477.90000000002</v>
      </c>
      <c r="I144" s="46">
        <v>192353.9</v>
      </c>
      <c r="J144" s="46">
        <f t="shared" ref="J144:J155" si="129">H144-I144-K144</f>
        <v>77124.000000000029</v>
      </c>
      <c r="K144" s="46"/>
      <c r="L144" s="46">
        <v>193056.74</v>
      </c>
      <c r="M144" s="46">
        <v>192353.9</v>
      </c>
      <c r="N144" s="46">
        <f t="shared" ref="N144:N155" si="130">L144-M144-O144</f>
        <v>702.83999999999651</v>
      </c>
      <c r="O144" s="46"/>
      <c r="P144" s="46">
        <v>0</v>
      </c>
      <c r="Q144" s="46">
        <v>0</v>
      </c>
      <c r="R144" s="46">
        <f t="shared" ref="R144:R155" si="131">P144-Q144-S144</f>
        <v>0</v>
      </c>
      <c r="S144" s="46"/>
      <c r="T144" s="46"/>
      <c r="U144" s="56">
        <f t="shared" si="117"/>
        <v>0</v>
      </c>
      <c r="V144" s="56">
        <f t="shared" si="126"/>
        <v>0</v>
      </c>
      <c r="W144" s="56">
        <f t="shared" si="118"/>
        <v>0</v>
      </c>
      <c r="X144" s="45"/>
      <c r="AQ144" s="4">
        <f t="shared" si="109"/>
        <v>76421.160000000033</v>
      </c>
      <c r="AR144" s="4">
        <f t="shared" si="110"/>
        <v>0</v>
      </c>
      <c r="AS144" s="4">
        <f t="shared" si="111"/>
        <v>76421.160000000033</v>
      </c>
      <c r="AT144" s="4">
        <f t="shared" si="112"/>
        <v>0</v>
      </c>
      <c r="AU144" s="4">
        <f t="shared" si="113"/>
        <v>0</v>
      </c>
      <c r="AV144" s="12">
        <f t="shared" si="114"/>
        <v>0</v>
      </c>
      <c r="AW144" s="12">
        <f t="shared" si="115"/>
        <v>0</v>
      </c>
      <c r="AX144" s="12">
        <f t="shared" si="116"/>
        <v>0</v>
      </c>
    </row>
    <row r="145" spans="1:50" ht="45" x14ac:dyDescent="0.25">
      <c r="A145" s="67" t="s">
        <v>296</v>
      </c>
      <c r="B145" s="69" t="s">
        <v>297</v>
      </c>
      <c r="C145" s="46">
        <v>198225</v>
      </c>
      <c r="D145" s="46">
        <v>0</v>
      </c>
      <c r="E145" s="46">
        <f t="shared" si="128"/>
        <v>198225</v>
      </c>
      <c r="F145" s="46"/>
      <c r="G145" s="46"/>
      <c r="H145" s="46">
        <v>198225</v>
      </c>
      <c r="I145" s="46">
        <v>0</v>
      </c>
      <c r="J145" s="46">
        <f t="shared" si="129"/>
        <v>198225</v>
      </c>
      <c r="K145" s="46"/>
      <c r="L145" s="46">
        <v>56</v>
      </c>
      <c r="M145" s="46">
        <v>0</v>
      </c>
      <c r="N145" s="46">
        <f t="shared" si="130"/>
        <v>56</v>
      </c>
      <c r="O145" s="46"/>
      <c r="P145" s="46">
        <v>56</v>
      </c>
      <c r="Q145" s="46">
        <v>0</v>
      </c>
      <c r="R145" s="46">
        <f t="shared" si="131"/>
        <v>56</v>
      </c>
      <c r="S145" s="46"/>
      <c r="T145" s="46"/>
      <c r="U145" s="56">
        <f t="shared" si="117"/>
        <v>2.825072518602598E-2</v>
      </c>
      <c r="V145" s="56" t="s">
        <v>446</v>
      </c>
      <c r="W145" s="56">
        <f t="shared" si="118"/>
        <v>2.825072518602598E-2</v>
      </c>
      <c r="X145" s="45"/>
      <c r="AQ145" s="4">
        <f t="shared" si="109"/>
        <v>198169</v>
      </c>
      <c r="AR145" s="4">
        <f t="shared" si="110"/>
        <v>0</v>
      </c>
      <c r="AS145" s="4">
        <f t="shared" si="111"/>
        <v>198169</v>
      </c>
      <c r="AT145" s="4">
        <f t="shared" si="112"/>
        <v>0</v>
      </c>
      <c r="AU145" s="4">
        <f t="shared" si="113"/>
        <v>0</v>
      </c>
      <c r="AV145" s="12">
        <f t="shared" si="114"/>
        <v>0</v>
      </c>
      <c r="AW145" s="12">
        <f t="shared" si="115"/>
        <v>0</v>
      </c>
      <c r="AX145" s="12">
        <f t="shared" si="116"/>
        <v>0</v>
      </c>
    </row>
    <row r="146" spans="1:50" ht="75" x14ac:dyDescent="0.25">
      <c r="A146" s="67" t="s">
        <v>298</v>
      </c>
      <c r="B146" s="69" t="s">
        <v>306</v>
      </c>
      <c r="C146" s="46">
        <v>107.2</v>
      </c>
      <c r="D146" s="46">
        <v>107.2</v>
      </c>
      <c r="E146" s="46">
        <f t="shared" si="128"/>
        <v>0</v>
      </c>
      <c r="F146" s="46"/>
      <c r="G146" s="46"/>
      <c r="H146" s="46">
        <v>107.2</v>
      </c>
      <c r="I146" s="46">
        <v>107.2</v>
      </c>
      <c r="J146" s="46">
        <f>H146-I146-K146</f>
        <v>0</v>
      </c>
      <c r="K146" s="46"/>
      <c r="L146" s="46">
        <v>107.2</v>
      </c>
      <c r="M146" s="46">
        <v>107.2</v>
      </c>
      <c r="N146" s="46">
        <f>L146-M146-O146</f>
        <v>0</v>
      </c>
      <c r="O146" s="46"/>
      <c r="P146" s="46">
        <v>0</v>
      </c>
      <c r="Q146" s="46">
        <v>0</v>
      </c>
      <c r="R146" s="46">
        <f>P146-Q146-S146</f>
        <v>0</v>
      </c>
      <c r="S146" s="46"/>
      <c r="T146" s="46"/>
      <c r="U146" s="56">
        <f t="shared" si="117"/>
        <v>0</v>
      </c>
      <c r="V146" s="56">
        <f t="shared" si="126"/>
        <v>0</v>
      </c>
      <c r="W146" s="56" t="s">
        <v>446</v>
      </c>
      <c r="X146" s="45"/>
      <c r="AQ146" s="4">
        <f t="shared" si="109"/>
        <v>0</v>
      </c>
      <c r="AR146" s="4">
        <f t="shared" si="110"/>
        <v>0</v>
      </c>
      <c r="AS146" s="4">
        <f t="shared" si="111"/>
        <v>0</v>
      </c>
      <c r="AT146" s="4">
        <f t="shared" si="112"/>
        <v>0</v>
      </c>
      <c r="AU146" s="4">
        <f t="shared" si="113"/>
        <v>0</v>
      </c>
      <c r="AV146" s="12">
        <f t="shared" si="114"/>
        <v>0</v>
      </c>
      <c r="AW146" s="12">
        <f t="shared" si="115"/>
        <v>0</v>
      </c>
      <c r="AX146" s="12">
        <f t="shared" si="116"/>
        <v>0</v>
      </c>
    </row>
    <row r="147" spans="1:50" ht="60" x14ac:dyDescent="0.25">
      <c r="A147" s="67" t="s">
        <v>299</v>
      </c>
      <c r="B147" s="69" t="s">
        <v>308</v>
      </c>
      <c r="C147" s="46">
        <v>4194.3999999999996</v>
      </c>
      <c r="D147" s="46">
        <v>4194.3999999999996</v>
      </c>
      <c r="E147" s="46">
        <f t="shared" si="128"/>
        <v>0</v>
      </c>
      <c r="F147" s="46"/>
      <c r="G147" s="46"/>
      <c r="H147" s="46">
        <v>0</v>
      </c>
      <c r="I147" s="46">
        <v>0</v>
      </c>
      <c r="J147" s="46">
        <f>H147-I147-K147</f>
        <v>0</v>
      </c>
      <c r="K147" s="46"/>
      <c r="L147" s="46">
        <v>0</v>
      </c>
      <c r="M147" s="46">
        <v>0</v>
      </c>
      <c r="N147" s="46">
        <f>L147-M147-O147</f>
        <v>0</v>
      </c>
      <c r="O147" s="46"/>
      <c r="P147" s="46">
        <v>0</v>
      </c>
      <c r="Q147" s="46">
        <v>0</v>
      </c>
      <c r="R147" s="46">
        <f>P147-Q147-S147</f>
        <v>0</v>
      </c>
      <c r="S147" s="46"/>
      <c r="T147" s="46"/>
      <c r="U147" s="56" t="s">
        <v>446</v>
      </c>
      <c r="V147" s="56" t="s">
        <v>446</v>
      </c>
      <c r="W147" s="56" t="s">
        <v>446</v>
      </c>
      <c r="X147" s="43"/>
      <c r="AQ147" s="4">
        <f t="shared" si="109"/>
        <v>0</v>
      </c>
      <c r="AR147" s="4">
        <f t="shared" si="110"/>
        <v>0</v>
      </c>
      <c r="AS147" s="4">
        <f t="shared" si="111"/>
        <v>0</v>
      </c>
      <c r="AT147" s="4">
        <f t="shared" si="112"/>
        <v>0</v>
      </c>
      <c r="AU147" s="4">
        <f t="shared" si="113"/>
        <v>0</v>
      </c>
      <c r="AV147" s="12">
        <f t="shared" si="114"/>
        <v>0</v>
      </c>
      <c r="AW147" s="12">
        <f t="shared" si="115"/>
        <v>0</v>
      </c>
      <c r="AX147" s="12">
        <f t="shared" si="116"/>
        <v>0</v>
      </c>
    </row>
    <row r="148" spans="1:50" ht="45" x14ac:dyDescent="0.25">
      <c r="A148" s="67" t="s">
        <v>301</v>
      </c>
      <c r="B148" s="69" t="s">
        <v>310</v>
      </c>
      <c r="C148" s="46">
        <v>100</v>
      </c>
      <c r="D148" s="46">
        <v>0</v>
      </c>
      <c r="E148" s="46">
        <f t="shared" si="128"/>
        <v>100</v>
      </c>
      <c r="F148" s="46"/>
      <c r="G148" s="46"/>
      <c r="H148" s="46">
        <v>100</v>
      </c>
      <c r="I148" s="46">
        <v>0</v>
      </c>
      <c r="J148" s="46">
        <f>H148-I148-K148</f>
        <v>100</v>
      </c>
      <c r="K148" s="46"/>
      <c r="L148" s="46">
        <v>0</v>
      </c>
      <c r="M148" s="46">
        <v>0</v>
      </c>
      <c r="N148" s="46">
        <f>L148-M148-O148</f>
        <v>0</v>
      </c>
      <c r="O148" s="46"/>
      <c r="P148" s="46">
        <v>0</v>
      </c>
      <c r="Q148" s="46">
        <v>0</v>
      </c>
      <c r="R148" s="46">
        <f>P148-Q148-S148</f>
        <v>0</v>
      </c>
      <c r="S148" s="46"/>
      <c r="T148" s="46"/>
      <c r="U148" s="56">
        <f t="shared" si="117"/>
        <v>0</v>
      </c>
      <c r="V148" s="56" t="s">
        <v>446</v>
      </c>
      <c r="W148" s="56">
        <f t="shared" si="118"/>
        <v>0</v>
      </c>
      <c r="X148" s="43"/>
      <c r="AQ148" s="4">
        <f t="shared" si="109"/>
        <v>100</v>
      </c>
      <c r="AR148" s="4">
        <f t="shared" si="110"/>
        <v>0</v>
      </c>
      <c r="AS148" s="4">
        <f t="shared" si="111"/>
        <v>100</v>
      </c>
      <c r="AT148" s="4">
        <f t="shared" si="112"/>
        <v>0</v>
      </c>
      <c r="AU148" s="4">
        <f t="shared" si="113"/>
        <v>0</v>
      </c>
      <c r="AV148" s="12">
        <f t="shared" si="114"/>
        <v>0</v>
      </c>
      <c r="AW148" s="12">
        <f t="shared" si="115"/>
        <v>0</v>
      </c>
      <c r="AX148" s="12">
        <f t="shared" si="116"/>
        <v>0</v>
      </c>
    </row>
    <row r="149" spans="1:50" ht="75" x14ac:dyDescent="0.25">
      <c r="A149" s="67" t="s">
        <v>303</v>
      </c>
      <c r="B149" s="69" t="s">
        <v>312</v>
      </c>
      <c r="C149" s="46">
        <v>5000</v>
      </c>
      <c r="D149" s="46">
        <v>0</v>
      </c>
      <c r="E149" s="46">
        <f t="shared" si="128"/>
        <v>5000</v>
      </c>
      <c r="F149" s="46"/>
      <c r="G149" s="46"/>
      <c r="H149" s="46">
        <v>5000</v>
      </c>
      <c r="I149" s="46">
        <v>0</v>
      </c>
      <c r="J149" s="46">
        <f>H149-I149-K149</f>
        <v>5000</v>
      </c>
      <c r="K149" s="46"/>
      <c r="L149" s="46">
        <v>98.88</v>
      </c>
      <c r="M149" s="46">
        <v>0</v>
      </c>
      <c r="N149" s="46">
        <f>L149-M149-O149</f>
        <v>98.88</v>
      </c>
      <c r="O149" s="46"/>
      <c r="P149" s="46">
        <v>98.88</v>
      </c>
      <c r="Q149" s="46">
        <v>0</v>
      </c>
      <c r="R149" s="46">
        <f>P149-Q149-S149</f>
        <v>98.88</v>
      </c>
      <c r="S149" s="46"/>
      <c r="T149" s="46"/>
      <c r="U149" s="56">
        <f t="shared" si="117"/>
        <v>1.9775999999999998</v>
      </c>
      <c r="V149" s="56" t="s">
        <v>446</v>
      </c>
      <c r="W149" s="56">
        <f t="shared" si="118"/>
        <v>1.9775999999999998</v>
      </c>
      <c r="X149" s="45"/>
      <c r="AQ149" s="4">
        <f t="shared" si="109"/>
        <v>4901.12</v>
      </c>
      <c r="AR149" s="4">
        <f t="shared" si="110"/>
        <v>0</v>
      </c>
      <c r="AS149" s="4">
        <f t="shared" si="111"/>
        <v>4901.12</v>
      </c>
      <c r="AT149" s="4">
        <f t="shared" si="112"/>
        <v>0</v>
      </c>
      <c r="AU149" s="4">
        <f t="shared" si="113"/>
        <v>0</v>
      </c>
      <c r="AV149" s="12">
        <f t="shared" si="114"/>
        <v>0</v>
      </c>
      <c r="AW149" s="12">
        <f t="shared" si="115"/>
        <v>0</v>
      </c>
      <c r="AX149" s="12">
        <f t="shared" si="116"/>
        <v>0</v>
      </c>
    </row>
    <row r="150" spans="1:50" ht="38.25" customHeight="1" x14ac:dyDescent="0.25">
      <c r="A150" s="67" t="s">
        <v>305</v>
      </c>
      <c r="B150" s="69" t="s">
        <v>314</v>
      </c>
      <c r="C150" s="46">
        <v>856.1</v>
      </c>
      <c r="D150" s="46">
        <v>0</v>
      </c>
      <c r="E150" s="46">
        <f t="shared" si="128"/>
        <v>856.1</v>
      </c>
      <c r="F150" s="46"/>
      <c r="G150" s="46"/>
      <c r="H150" s="46">
        <v>856.1</v>
      </c>
      <c r="I150" s="46">
        <v>0</v>
      </c>
      <c r="J150" s="46">
        <f>H150-I150-K150</f>
        <v>856.1</v>
      </c>
      <c r="K150" s="46"/>
      <c r="L150" s="46">
        <v>320.16000000000003</v>
      </c>
      <c r="M150" s="46">
        <v>0</v>
      </c>
      <c r="N150" s="46">
        <f>L150-M150-O150</f>
        <v>320.16000000000003</v>
      </c>
      <c r="O150" s="46"/>
      <c r="P150" s="46">
        <v>0</v>
      </c>
      <c r="Q150" s="46">
        <v>0</v>
      </c>
      <c r="R150" s="46">
        <f>P150-Q150-S150</f>
        <v>0</v>
      </c>
      <c r="S150" s="46"/>
      <c r="T150" s="46"/>
      <c r="U150" s="56">
        <f t="shared" si="117"/>
        <v>0</v>
      </c>
      <c r="V150" s="56" t="s">
        <v>446</v>
      </c>
      <c r="W150" s="56">
        <f t="shared" si="118"/>
        <v>0</v>
      </c>
      <c r="X150" s="45"/>
      <c r="AQ150" s="4">
        <f t="shared" si="109"/>
        <v>535.94000000000005</v>
      </c>
      <c r="AR150" s="4">
        <f t="shared" si="110"/>
        <v>0</v>
      </c>
      <c r="AS150" s="4">
        <f t="shared" si="111"/>
        <v>535.94000000000005</v>
      </c>
      <c r="AT150" s="4">
        <f t="shared" si="112"/>
        <v>0</v>
      </c>
      <c r="AU150" s="4">
        <f t="shared" si="113"/>
        <v>0</v>
      </c>
      <c r="AV150" s="12">
        <f t="shared" si="114"/>
        <v>0</v>
      </c>
      <c r="AW150" s="12">
        <f t="shared" si="115"/>
        <v>0</v>
      </c>
      <c r="AX150" s="12">
        <f t="shared" si="116"/>
        <v>0</v>
      </c>
    </row>
    <row r="151" spans="1:50" ht="45" x14ac:dyDescent="0.25">
      <c r="A151" s="67" t="s">
        <v>307</v>
      </c>
      <c r="B151" s="69" t="s">
        <v>300</v>
      </c>
      <c r="C151" s="46">
        <v>2498.1</v>
      </c>
      <c r="D151" s="46">
        <v>0</v>
      </c>
      <c r="E151" s="46">
        <v>2498.1</v>
      </c>
      <c r="F151" s="46"/>
      <c r="G151" s="46"/>
      <c r="H151" s="46">
        <v>2498.1</v>
      </c>
      <c r="I151" s="46">
        <v>0</v>
      </c>
      <c r="J151" s="46">
        <f t="shared" si="129"/>
        <v>2498.1</v>
      </c>
      <c r="K151" s="46"/>
      <c r="L151" s="46">
        <v>0</v>
      </c>
      <c r="M151" s="46">
        <v>0</v>
      </c>
      <c r="N151" s="46">
        <f t="shared" si="130"/>
        <v>0</v>
      </c>
      <c r="O151" s="46"/>
      <c r="P151" s="46">
        <v>0</v>
      </c>
      <c r="Q151" s="46">
        <v>0</v>
      </c>
      <c r="R151" s="46">
        <f t="shared" si="131"/>
        <v>0</v>
      </c>
      <c r="S151" s="46"/>
      <c r="T151" s="46"/>
      <c r="U151" s="56">
        <f t="shared" si="117"/>
        <v>0</v>
      </c>
      <c r="V151" s="56" t="s">
        <v>446</v>
      </c>
      <c r="W151" s="56">
        <f t="shared" si="118"/>
        <v>0</v>
      </c>
      <c r="X151" s="45"/>
      <c r="AQ151" s="4">
        <f t="shared" si="109"/>
        <v>2498.1</v>
      </c>
      <c r="AR151" s="4">
        <f t="shared" si="110"/>
        <v>0</v>
      </c>
      <c r="AS151" s="4">
        <f t="shared" si="111"/>
        <v>2498.1</v>
      </c>
      <c r="AT151" s="4">
        <f t="shared" si="112"/>
        <v>0</v>
      </c>
      <c r="AU151" s="4">
        <f t="shared" si="113"/>
        <v>0</v>
      </c>
      <c r="AV151" s="12">
        <f t="shared" si="114"/>
        <v>0</v>
      </c>
      <c r="AW151" s="12">
        <f t="shared" si="115"/>
        <v>0</v>
      </c>
      <c r="AX151" s="12">
        <f t="shared" si="116"/>
        <v>0</v>
      </c>
    </row>
    <row r="152" spans="1:50" ht="158.25" customHeight="1" x14ac:dyDescent="0.25">
      <c r="A152" s="70" t="s">
        <v>309</v>
      </c>
      <c r="B152" s="69" t="s">
        <v>316</v>
      </c>
      <c r="C152" s="46">
        <v>131602.4</v>
      </c>
      <c r="D152" s="46">
        <v>0</v>
      </c>
      <c r="E152" s="46">
        <f>C152-D152-G152</f>
        <v>131602.4</v>
      </c>
      <c r="F152" s="46"/>
      <c r="G152" s="46"/>
      <c r="H152" s="46">
        <v>131602.4</v>
      </c>
      <c r="I152" s="46">
        <v>0</v>
      </c>
      <c r="J152" s="46">
        <f>H152-I152-K152</f>
        <v>131602.4</v>
      </c>
      <c r="K152" s="46"/>
      <c r="L152" s="46">
        <v>131345.35999999999</v>
      </c>
      <c r="M152" s="46">
        <v>0</v>
      </c>
      <c r="N152" s="46">
        <f>L152-M152-O152</f>
        <v>131345.35999999999</v>
      </c>
      <c r="O152" s="46"/>
      <c r="P152" s="46">
        <v>74101.61</v>
      </c>
      <c r="Q152" s="46">
        <v>0</v>
      </c>
      <c r="R152" s="46">
        <f>P152-Q152-S152</f>
        <v>74101.61</v>
      </c>
      <c r="S152" s="46"/>
      <c r="T152" s="46"/>
      <c r="U152" s="56">
        <f t="shared" si="117"/>
        <v>56.307187406916597</v>
      </c>
      <c r="V152" s="56" t="s">
        <v>446</v>
      </c>
      <c r="W152" s="56">
        <f t="shared" si="118"/>
        <v>56.307187406916597</v>
      </c>
      <c r="X152" s="45"/>
      <c r="AQ152" s="4">
        <f t="shared" si="109"/>
        <v>257.04000000000815</v>
      </c>
      <c r="AR152" s="4">
        <f t="shared" si="110"/>
        <v>0</v>
      </c>
      <c r="AS152" s="4">
        <f t="shared" si="111"/>
        <v>257.04000000000815</v>
      </c>
      <c r="AT152" s="4">
        <f t="shared" si="112"/>
        <v>0</v>
      </c>
      <c r="AU152" s="4">
        <f t="shared" si="113"/>
        <v>0</v>
      </c>
      <c r="AV152" s="12">
        <f t="shared" si="114"/>
        <v>0</v>
      </c>
      <c r="AW152" s="12">
        <f t="shared" si="115"/>
        <v>0</v>
      </c>
      <c r="AX152" s="12">
        <f t="shared" si="116"/>
        <v>0</v>
      </c>
    </row>
    <row r="153" spans="1:50" ht="45" x14ac:dyDescent="0.25">
      <c r="A153" s="67" t="s">
        <v>311</v>
      </c>
      <c r="B153" s="69" t="s">
        <v>318</v>
      </c>
      <c r="C153" s="46">
        <v>18457.3</v>
      </c>
      <c r="D153" s="46">
        <v>18457.3</v>
      </c>
      <c r="E153" s="46">
        <f>C153-D153-G153</f>
        <v>0</v>
      </c>
      <c r="F153" s="46"/>
      <c r="G153" s="46"/>
      <c r="H153" s="46">
        <v>18457.3</v>
      </c>
      <c r="I153" s="46">
        <v>18457.3</v>
      </c>
      <c r="J153" s="46">
        <f>H153-I153-K153</f>
        <v>0</v>
      </c>
      <c r="K153" s="46"/>
      <c r="L153" s="46">
        <v>18457.3</v>
      </c>
      <c r="M153" s="46">
        <v>18457.3</v>
      </c>
      <c r="N153" s="46">
        <f>L153-M153-O153</f>
        <v>0</v>
      </c>
      <c r="O153" s="46"/>
      <c r="P153" s="46">
        <v>11117.43</v>
      </c>
      <c r="Q153" s="46">
        <v>11117.4</v>
      </c>
      <c r="R153" s="46">
        <f>P153-Q153-S153</f>
        <v>3.0000000000654836E-2</v>
      </c>
      <c r="S153" s="46"/>
      <c r="T153" s="46"/>
      <c r="U153" s="56">
        <f t="shared" si="117"/>
        <v>60.233241048257341</v>
      </c>
      <c r="V153" s="56">
        <f t="shared" si="126"/>
        <v>60.233078510941475</v>
      </c>
      <c r="W153" s="56" t="s">
        <v>446</v>
      </c>
      <c r="X153" s="45"/>
      <c r="AQ153" s="4">
        <f t="shared" si="109"/>
        <v>0</v>
      </c>
      <c r="AR153" s="4">
        <f t="shared" si="110"/>
        <v>0</v>
      </c>
      <c r="AS153" s="4">
        <f t="shared" si="111"/>
        <v>0</v>
      </c>
      <c r="AT153" s="4">
        <f t="shared" si="112"/>
        <v>0</v>
      </c>
      <c r="AU153" s="4">
        <f t="shared" si="113"/>
        <v>0</v>
      </c>
      <c r="AV153" s="12">
        <f t="shared" si="114"/>
        <v>0</v>
      </c>
      <c r="AW153" s="12">
        <f t="shared" si="115"/>
        <v>0</v>
      </c>
      <c r="AX153" s="12">
        <f t="shared" si="116"/>
        <v>0</v>
      </c>
    </row>
    <row r="154" spans="1:50" ht="45" x14ac:dyDescent="0.25">
      <c r="A154" s="67" t="s">
        <v>313</v>
      </c>
      <c r="B154" s="69" t="s">
        <v>158</v>
      </c>
      <c r="C154" s="46">
        <v>48020.800000000003</v>
      </c>
      <c r="D154" s="46">
        <v>0</v>
      </c>
      <c r="E154" s="46">
        <f t="shared" ref="E154" si="132">C154-D154-G154</f>
        <v>48020.800000000003</v>
      </c>
      <c r="F154" s="46"/>
      <c r="G154" s="46"/>
      <c r="H154" s="46">
        <v>48020.800000000003</v>
      </c>
      <c r="I154" s="46">
        <v>0</v>
      </c>
      <c r="J154" s="46">
        <f>H154-I154-K154</f>
        <v>48020.800000000003</v>
      </c>
      <c r="K154" s="46"/>
      <c r="L154" s="46">
        <v>44383.11</v>
      </c>
      <c r="M154" s="46">
        <v>0</v>
      </c>
      <c r="N154" s="46">
        <f>L154-M154-O154</f>
        <v>44383.11</v>
      </c>
      <c r="O154" s="46"/>
      <c r="P154" s="46">
        <v>20314.21</v>
      </c>
      <c r="Q154" s="46">
        <v>0</v>
      </c>
      <c r="R154" s="46">
        <f>P154-Q154-S154</f>
        <v>20314.21</v>
      </c>
      <c r="S154" s="46"/>
      <c r="T154" s="46"/>
      <c r="U154" s="56">
        <f t="shared" si="117"/>
        <v>42.302939559524205</v>
      </c>
      <c r="V154" s="56" t="s">
        <v>446</v>
      </c>
      <c r="W154" s="56">
        <f t="shared" si="118"/>
        <v>42.302939559524205</v>
      </c>
      <c r="X154" s="45"/>
      <c r="AQ154" s="4">
        <f t="shared" si="109"/>
        <v>3637.6900000000023</v>
      </c>
      <c r="AR154" s="4">
        <f t="shared" si="110"/>
        <v>0</v>
      </c>
      <c r="AS154" s="4">
        <f t="shared" si="111"/>
        <v>3637.6900000000023</v>
      </c>
      <c r="AT154" s="4">
        <f t="shared" si="112"/>
        <v>0</v>
      </c>
      <c r="AU154" s="4">
        <f t="shared" si="113"/>
        <v>0</v>
      </c>
      <c r="AV154" s="12">
        <f t="shared" si="114"/>
        <v>0</v>
      </c>
      <c r="AW154" s="12">
        <f t="shared" si="115"/>
        <v>0</v>
      </c>
      <c r="AX154" s="12">
        <f t="shared" si="116"/>
        <v>0</v>
      </c>
    </row>
    <row r="155" spans="1:50" ht="105" x14ac:dyDescent="0.25">
      <c r="A155" s="67" t="s">
        <v>315</v>
      </c>
      <c r="B155" s="69" t="s">
        <v>304</v>
      </c>
      <c r="C155" s="46">
        <v>900</v>
      </c>
      <c r="D155" s="46">
        <v>0</v>
      </c>
      <c r="E155" s="46">
        <v>900</v>
      </c>
      <c r="F155" s="46"/>
      <c r="G155" s="46"/>
      <c r="H155" s="46">
        <v>900</v>
      </c>
      <c r="I155" s="46">
        <v>0</v>
      </c>
      <c r="J155" s="46">
        <f t="shared" si="129"/>
        <v>900</v>
      </c>
      <c r="K155" s="46"/>
      <c r="L155" s="46">
        <v>900</v>
      </c>
      <c r="M155" s="46">
        <v>0</v>
      </c>
      <c r="N155" s="46">
        <f t="shared" si="130"/>
        <v>900</v>
      </c>
      <c r="O155" s="46"/>
      <c r="P155" s="46">
        <v>214.52</v>
      </c>
      <c r="Q155" s="46">
        <v>0</v>
      </c>
      <c r="R155" s="46">
        <f t="shared" si="131"/>
        <v>214.52</v>
      </c>
      <c r="S155" s="46"/>
      <c r="T155" s="46"/>
      <c r="U155" s="56">
        <f t="shared" si="117"/>
        <v>23.835555555555558</v>
      </c>
      <c r="V155" s="56" t="s">
        <v>446</v>
      </c>
      <c r="W155" s="56">
        <f t="shared" si="118"/>
        <v>23.835555555555558</v>
      </c>
      <c r="X155" s="45"/>
      <c r="AQ155" s="4">
        <f t="shared" si="109"/>
        <v>0</v>
      </c>
      <c r="AR155" s="4">
        <f t="shared" si="110"/>
        <v>0</v>
      </c>
      <c r="AS155" s="4">
        <f t="shared" si="111"/>
        <v>0</v>
      </c>
      <c r="AT155" s="4">
        <f t="shared" si="112"/>
        <v>0</v>
      </c>
      <c r="AU155" s="4">
        <f t="shared" si="113"/>
        <v>0</v>
      </c>
      <c r="AV155" s="12">
        <f t="shared" si="114"/>
        <v>0</v>
      </c>
      <c r="AW155" s="12">
        <f t="shared" si="115"/>
        <v>0</v>
      </c>
      <c r="AX155" s="12">
        <f t="shared" si="116"/>
        <v>0</v>
      </c>
    </row>
    <row r="156" spans="1:50" ht="45" x14ac:dyDescent="0.25">
      <c r="A156" s="67" t="s">
        <v>317</v>
      </c>
      <c r="B156" s="69" t="s">
        <v>302</v>
      </c>
      <c r="C156" s="46">
        <v>5055.3999999999996</v>
      </c>
      <c r="D156" s="46">
        <v>0</v>
      </c>
      <c r="E156" s="46">
        <v>5055.3999999999996</v>
      </c>
      <c r="F156" s="46"/>
      <c r="G156" s="46"/>
      <c r="H156" s="46">
        <v>5055.3999999999996</v>
      </c>
      <c r="I156" s="46">
        <v>0</v>
      </c>
      <c r="J156" s="46">
        <f>H156-I156-K156</f>
        <v>5055.3999999999996</v>
      </c>
      <c r="K156" s="46"/>
      <c r="L156" s="46">
        <v>4227.62</v>
      </c>
      <c r="M156" s="46">
        <v>0</v>
      </c>
      <c r="N156" s="46">
        <f>L156-M156-O156</f>
        <v>4227.62</v>
      </c>
      <c r="O156" s="46"/>
      <c r="P156" s="46">
        <v>1328.33</v>
      </c>
      <c r="Q156" s="46">
        <v>0</v>
      </c>
      <c r="R156" s="46">
        <f>P156-Q156-S156</f>
        <v>1328.33</v>
      </c>
      <c r="S156" s="46"/>
      <c r="T156" s="46"/>
      <c r="U156" s="56">
        <f t="shared" si="117"/>
        <v>26.275467816592162</v>
      </c>
      <c r="V156" s="56" t="s">
        <v>446</v>
      </c>
      <c r="W156" s="56">
        <f t="shared" si="118"/>
        <v>26.275467816592162</v>
      </c>
      <c r="X156" s="45"/>
      <c r="AQ156" s="4">
        <f t="shared" si="109"/>
        <v>827.77999999999975</v>
      </c>
      <c r="AR156" s="4">
        <f t="shared" si="110"/>
        <v>0</v>
      </c>
      <c r="AS156" s="4">
        <f t="shared" si="111"/>
        <v>827.77999999999975</v>
      </c>
      <c r="AT156" s="4">
        <f t="shared" si="112"/>
        <v>0</v>
      </c>
      <c r="AU156" s="4">
        <f t="shared" si="113"/>
        <v>0</v>
      </c>
      <c r="AV156" s="12">
        <f t="shared" si="114"/>
        <v>0</v>
      </c>
      <c r="AW156" s="12">
        <f t="shared" si="115"/>
        <v>0</v>
      </c>
      <c r="AX156" s="12">
        <f t="shared" si="116"/>
        <v>0</v>
      </c>
    </row>
    <row r="157" spans="1:50" s="10" customFormat="1" ht="42.75" x14ac:dyDescent="0.25">
      <c r="A157" s="65">
        <v>16</v>
      </c>
      <c r="B157" s="66" t="s">
        <v>319</v>
      </c>
      <c r="C157" s="44">
        <f t="shared" ref="C157:T157" si="133">SUM(C158:C161)</f>
        <v>8183500.0999999996</v>
      </c>
      <c r="D157" s="44">
        <f t="shared" si="133"/>
        <v>7488064.7000000002</v>
      </c>
      <c r="E157" s="44">
        <f t="shared" si="133"/>
        <v>695435.40000000014</v>
      </c>
      <c r="F157" s="44">
        <f t="shared" si="133"/>
        <v>0</v>
      </c>
      <c r="G157" s="44">
        <f t="shared" si="133"/>
        <v>0</v>
      </c>
      <c r="H157" s="44">
        <f t="shared" si="133"/>
        <v>8183000.0999999996</v>
      </c>
      <c r="I157" s="44">
        <f t="shared" si="133"/>
        <v>0</v>
      </c>
      <c r="J157" s="44">
        <f t="shared" si="133"/>
        <v>8183000.0999999996</v>
      </c>
      <c r="K157" s="44">
        <f t="shared" si="133"/>
        <v>0</v>
      </c>
      <c r="L157" s="44">
        <f t="shared" si="133"/>
        <v>7928042.8700000001</v>
      </c>
      <c r="M157" s="44">
        <f t="shared" si="133"/>
        <v>0</v>
      </c>
      <c r="N157" s="44">
        <f t="shared" si="133"/>
        <v>7928042.8700000001</v>
      </c>
      <c r="O157" s="44">
        <f t="shared" si="133"/>
        <v>0</v>
      </c>
      <c r="P157" s="44">
        <f t="shared" si="133"/>
        <v>3504494.42</v>
      </c>
      <c r="Q157" s="44">
        <f t="shared" si="133"/>
        <v>0</v>
      </c>
      <c r="R157" s="44">
        <f t="shared" si="133"/>
        <v>3504494.42</v>
      </c>
      <c r="S157" s="44">
        <f t="shared" si="133"/>
        <v>0</v>
      </c>
      <c r="T157" s="44">
        <f t="shared" si="133"/>
        <v>0</v>
      </c>
      <c r="U157" s="56">
        <f t="shared" si="117"/>
        <v>42.826523001020135</v>
      </c>
      <c r="V157" s="56" t="s">
        <v>446</v>
      </c>
      <c r="W157" s="56">
        <f t="shared" si="118"/>
        <v>42.826523001020135</v>
      </c>
      <c r="X157" s="45"/>
      <c r="Y157" s="37">
        <f>C157-C158-C159-C160-C161</f>
        <v>-3.7107383832335472E-10</v>
      </c>
      <c r="Z157" s="37">
        <f t="shared" ref="Z157:AO157" si="134">D157-D158-D159-D160-D161</f>
        <v>0</v>
      </c>
      <c r="AA157" s="37">
        <f t="shared" si="134"/>
        <v>0</v>
      </c>
      <c r="AB157" s="37">
        <f t="shared" si="134"/>
        <v>0</v>
      </c>
      <c r="AC157" s="37">
        <f t="shared" si="134"/>
        <v>0</v>
      </c>
      <c r="AD157" s="37">
        <f t="shared" si="134"/>
        <v>-3.7107383832335472E-10</v>
      </c>
      <c r="AE157" s="37">
        <f t="shared" si="134"/>
        <v>0</v>
      </c>
      <c r="AF157" s="37">
        <f t="shared" si="134"/>
        <v>-3.7107383832335472E-10</v>
      </c>
      <c r="AG157" s="37">
        <f t="shared" si="134"/>
        <v>0</v>
      </c>
      <c r="AH157" s="37">
        <f t="shared" si="134"/>
        <v>4.4383341446518898E-10</v>
      </c>
      <c r="AI157" s="37">
        <f t="shared" si="134"/>
        <v>0</v>
      </c>
      <c r="AJ157" s="37">
        <f t="shared" si="134"/>
        <v>4.4383341446518898E-10</v>
      </c>
      <c r="AK157" s="37">
        <f t="shared" si="134"/>
        <v>0</v>
      </c>
      <c r="AL157" s="37">
        <f t="shared" si="134"/>
        <v>0</v>
      </c>
      <c r="AM157" s="37">
        <f t="shared" si="134"/>
        <v>0</v>
      </c>
      <c r="AN157" s="37">
        <f t="shared" si="134"/>
        <v>0</v>
      </c>
      <c r="AO157" s="37">
        <f t="shared" si="134"/>
        <v>0</v>
      </c>
      <c r="AP157" s="8"/>
      <c r="AQ157" s="4">
        <f t="shared" si="109"/>
        <v>254957.22999999952</v>
      </c>
      <c r="AR157" s="4">
        <f t="shared" si="110"/>
        <v>0</v>
      </c>
      <c r="AS157" s="4">
        <f t="shared" si="111"/>
        <v>254957.22999999952</v>
      </c>
      <c r="AT157" s="4">
        <f t="shared" si="112"/>
        <v>0</v>
      </c>
      <c r="AU157" s="4">
        <f t="shared" si="113"/>
        <v>-6.9849193096160889E-10</v>
      </c>
      <c r="AV157" s="12">
        <f t="shared" si="114"/>
        <v>0</v>
      </c>
      <c r="AW157" s="12">
        <f t="shared" si="115"/>
        <v>0</v>
      </c>
      <c r="AX157" s="12">
        <f t="shared" si="116"/>
        <v>0</v>
      </c>
    </row>
    <row r="158" spans="1:50" ht="60" x14ac:dyDescent="0.25">
      <c r="A158" s="73" t="s">
        <v>320</v>
      </c>
      <c r="B158" s="69" t="s">
        <v>321</v>
      </c>
      <c r="C158" s="46">
        <v>563389.1</v>
      </c>
      <c r="D158" s="46">
        <v>0</v>
      </c>
      <c r="E158" s="46">
        <f>C158-D158-G158</f>
        <v>563389.1</v>
      </c>
      <c r="F158" s="46">
        <v>0</v>
      </c>
      <c r="G158" s="46">
        <v>0</v>
      </c>
      <c r="H158" s="46">
        <v>563389.1</v>
      </c>
      <c r="I158" s="46">
        <v>0</v>
      </c>
      <c r="J158" s="46">
        <f>H158-I158-K158</f>
        <v>563389.1</v>
      </c>
      <c r="K158" s="46"/>
      <c r="L158" s="46">
        <v>384076.83</v>
      </c>
      <c r="M158" s="46">
        <v>0</v>
      </c>
      <c r="N158" s="46">
        <f>L158-M158-O158</f>
        <v>384076.83</v>
      </c>
      <c r="O158" s="46"/>
      <c r="P158" s="46">
        <v>70000</v>
      </c>
      <c r="Q158" s="46">
        <v>0</v>
      </c>
      <c r="R158" s="46">
        <f>P158-Q158-S158</f>
        <v>70000</v>
      </c>
      <c r="S158" s="46"/>
      <c r="T158" s="46"/>
      <c r="U158" s="56">
        <f t="shared" si="117"/>
        <v>12.424805520731587</v>
      </c>
      <c r="V158" s="56" t="s">
        <v>446</v>
      </c>
      <c r="W158" s="56">
        <f t="shared" si="118"/>
        <v>12.424805520731587</v>
      </c>
      <c r="X158" s="45"/>
      <c r="AQ158" s="4">
        <f t="shared" si="109"/>
        <v>179312.26999999996</v>
      </c>
      <c r="AR158" s="4">
        <f t="shared" si="110"/>
        <v>0</v>
      </c>
      <c r="AS158" s="4">
        <f t="shared" si="111"/>
        <v>179312.26999999996</v>
      </c>
      <c r="AT158" s="4">
        <f t="shared" si="112"/>
        <v>0</v>
      </c>
      <c r="AU158" s="4">
        <f t="shared" si="113"/>
        <v>0</v>
      </c>
      <c r="AV158" s="12">
        <f t="shared" si="114"/>
        <v>0</v>
      </c>
      <c r="AW158" s="12">
        <f t="shared" si="115"/>
        <v>0</v>
      </c>
      <c r="AX158" s="12">
        <f t="shared" si="116"/>
        <v>0</v>
      </c>
    </row>
    <row r="159" spans="1:50" ht="49.5" customHeight="1" x14ac:dyDescent="0.25">
      <c r="A159" s="67" t="s">
        <v>322</v>
      </c>
      <c r="B159" s="69" t="s">
        <v>323</v>
      </c>
      <c r="C159" s="46">
        <v>7497889.9000000004</v>
      </c>
      <c r="D159" s="46">
        <v>7488064.7000000002</v>
      </c>
      <c r="E159" s="46">
        <f>C159-D159-G159</f>
        <v>9825.2000000001863</v>
      </c>
      <c r="F159" s="46"/>
      <c r="G159" s="46"/>
      <c r="H159" s="46">
        <v>7497389.9000000004</v>
      </c>
      <c r="I159" s="46">
        <v>0</v>
      </c>
      <c r="J159" s="46">
        <f>H159-I159-K159</f>
        <v>7497389.9000000004</v>
      </c>
      <c r="K159" s="46"/>
      <c r="L159" s="46">
        <v>7489356.0599999996</v>
      </c>
      <c r="M159" s="46">
        <v>0</v>
      </c>
      <c r="N159" s="46">
        <f>L159-M159-O159</f>
        <v>7489356.0599999996</v>
      </c>
      <c r="O159" s="46"/>
      <c r="P159" s="46">
        <v>3404957.15</v>
      </c>
      <c r="Q159" s="46">
        <v>0</v>
      </c>
      <c r="R159" s="46">
        <f>P159-Q159-S159</f>
        <v>3404957.15</v>
      </c>
      <c r="S159" s="46"/>
      <c r="T159" s="46"/>
      <c r="U159" s="56">
        <f t="shared" si="117"/>
        <v>45.415233773556309</v>
      </c>
      <c r="V159" s="56" t="s">
        <v>446</v>
      </c>
      <c r="W159" s="56">
        <f t="shared" si="118"/>
        <v>45.415233773556309</v>
      </c>
      <c r="X159" s="45"/>
      <c r="AQ159" s="4">
        <f t="shared" si="109"/>
        <v>8033.8400000007823</v>
      </c>
      <c r="AR159" s="4">
        <f t="shared" si="110"/>
        <v>0</v>
      </c>
      <c r="AS159" s="4">
        <f t="shared" si="111"/>
        <v>8033.8400000007823</v>
      </c>
      <c r="AT159" s="4">
        <f t="shared" si="112"/>
        <v>0</v>
      </c>
      <c r="AU159" s="4">
        <f t="shared" si="113"/>
        <v>0</v>
      </c>
      <c r="AV159" s="12">
        <f t="shared" si="114"/>
        <v>0</v>
      </c>
      <c r="AW159" s="12">
        <f t="shared" si="115"/>
        <v>0</v>
      </c>
      <c r="AX159" s="12">
        <f t="shared" si="116"/>
        <v>0</v>
      </c>
    </row>
    <row r="160" spans="1:50" ht="57" customHeight="1" x14ac:dyDescent="0.25">
      <c r="A160" s="67" t="s">
        <v>324</v>
      </c>
      <c r="B160" s="69" t="s">
        <v>325</v>
      </c>
      <c r="C160" s="46">
        <v>65000</v>
      </c>
      <c r="D160" s="46">
        <v>0</v>
      </c>
      <c r="E160" s="46">
        <f>C160-D160-G160</f>
        <v>65000</v>
      </c>
      <c r="F160" s="46"/>
      <c r="G160" s="46"/>
      <c r="H160" s="46">
        <v>65000</v>
      </c>
      <c r="I160" s="46">
        <v>0</v>
      </c>
      <c r="J160" s="46">
        <f>H160-I160-K160</f>
        <v>65000</v>
      </c>
      <c r="K160" s="46"/>
      <c r="L160" s="46">
        <v>0</v>
      </c>
      <c r="M160" s="46">
        <v>0</v>
      </c>
      <c r="N160" s="46">
        <f>L160-M160-O160</f>
        <v>0</v>
      </c>
      <c r="O160" s="46"/>
      <c r="P160" s="46">
        <v>0</v>
      </c>
      <c r="Q160" s="46">
        <v>0</v>
      </c>
      <c r="R160" s="46">
        <f>P160-Q160-S160</f>
        <v>0</v>
      </c>
      <c r="S160" s="46"/>
      <c r="T160" s="46"/>
      <c r="U160" s="56">
        <f t="shared" si="117"/>
        <v>0</v>
      </c>
      <c r="V160" s="56" t="s">
        <v>446</v>
      </c>
      <c r="W160" s="56">
        <f t="shared" si="118"/>
        <v>0</v>
      </c>
      <c r="X160" s="45"/>
      <c r="AQ160" s="4">
        <f t="shared" si="109"/>
        <v>65000</v>
      </c>
      <c r="AR160" s="4">
        <f t="shared" si="110"/>
        <v>0</v>
      </c>
      <c r="AS160" s="4">
        <f t="shared" si="111"/>
        <v>65000</v>
      </c>
      <c r="AT160" s="4">
        <f t="shared" si="112"/>
        <v>0</v>
      </c>
      <c r="AU160" s="4">
        <f t="shared" si="113"/>
        <v>0</v>
      </c>
      <c r="AV160" s="12">
        <f t="shared" si="114"/>
        <v>0</v>
      </c>
      <c r="AW160" s="12">
        <f t="shared" si="115"/>
        <v>0</v>
      </c>
      <c r="AX160" s="12">
        <f t="shared" si="116"/>
        <v>0</v>
      </c>
    </row>
    <row r="161" spans="1:50" ht="70.5" customHeight="1" x14ac:dyDescent="0.25">
      <c r="A161" s="67" t="s">
        <v>326</v>
      </c>
      <c r="B161" s="69" t="s">
        <v>327</v>
      </c>
      <c r="C161" s="46">
        <v>57221.1</v>
      </c>
      <c r="D161" s="46">
        <v>0</v>
      </c>
      <c r="E161" s="46">
        <f>C161-D161-G161</f>
        <v>57221.1</v>
      </c>
      <c r="F161" s="46"/>
      <c r="G161" s="46"/>
      <c r="H161" s="46">
        <v>57221.1</v>
      </c>
      <c r="I161" s="46">
        <v>0</v>
      </c>
      <c r="J161" s="46">
        <f>H161-I161-K161</f>
        <v>57221.1</v>
      </c>
      <c r="K161" s="46"/>
      <c r="L161" s="46">
        <v>54609.98</v>
      </c>
      <c r="M161" s="46">
        <v>0</v>
      </c>
      <c r="N161" s="46">
        <f>L161-M161-O161</f>
        <v>54609.98</v>
      </c>
      <c r="O161" s="46"/>
      <c r="P161" s="46">
        <v>29537.27</v>
      </c>
      <c r="Q161" s="46">
        <v>0</v>
      </c>
      <c r="R161" s="46">
        <f>P161-Q161-S161</f>
        <v>29537.27</v>
      </c>
      <c r="S161" s="46"/>
      <c r="T161" s="46"/>
      <c r="U161" s="56">
        <f t="shared" si="117"/>
        <v>51.61954244151196</v>
      </c>
      <c r="V161" s="56" t="s">
        <v>446</v>
      </c>
      <c r="W161" s="56">
        <f t="shared" si="118"/>
        <v>51.61954244151196</v>
      </c>
      <c r="X161" s="45"/>
      <c r="AQ161" s="4">
        <f t="shared" si="109"/>
        <v>2611.1199999999953</v>
      </c>
      <c r="AR161" s="4">
        <f t="shared" si="110"/>
        <v>0</v>
      </c>
      <c r="AS161" s="4">
        <f t="shared" si="111"/>
        <v>2611.1199999999953</v>
      </c>
      <c r="AT161" s="4">
        <f t="shared" si="112"/>
        <v>0</v>
      </c>
      <c r="AU161" s="4">
        <f t="shared" si="113"/>
        <v>0</v>
      </c>
      <c r="AV161" s="12">
        <f t="shared" si="114"/>
        <v>0</v>
      </c>
      <c r="AW161" s="12">
        <f t="shared" si="115"/>
        <v>0</v>
      </c>
      <c r="AX161" s="12">
        <f t="shared" si="116"/>
        <v>0</v>
      </c>
    </row>
    <row r="162" spans="1:50" s="10" customFormat="1" ht="75" customHeight="1" x14ac:dyDescent="0.25">
      <c r="A162" s="65">
        <v>17</v>
      </c>
      <c r="B162" s="55" t="s">
        <v>328</v>
      </c>
      <c r="C162" s="44">
        <f t="shared" ref="C162:T162" si="135">SUM(C163:C165)</f>
        <v>1720.6</v>
      </c>
      <c r="D162" s="44">
        <f t="shared" si="135"/>
        <v>0</v>
      </c>
      <c r="E162" s="44">
        <f t="shared" si="135"/>
        <v>1720.6</v>
      </c>
      <c r="F162" s="44">
        <f t="shared" si="135"/>
        <v>0</v>
      </c>
      <c r="G162" s="44">
        <f t="shared" si="135"/>
        <v>0</v>
      </c>
      <c r="H162" s="44">
        <f t="shared" si="135"/>
        <v>1720.6</v>
      </c>
      <c r="I162" s="44">
        <f t="shared" si="135"/>
        <v>0</v>
      </c>
      <c r="J162" s="44">
        <f t="shared" si="135"/>
        <v>1720.6</v>
      </c>
      <c r="K162" s="44">
        <f t="shared" si="135"/>
        <v>0</v>
      </c>
      <c r="L162" s="44">
        <f t="shared" si="135"/>
        <v>890.6</v>
      </c>
      <c r="M162" s="44">
        <f t="shared" si="135"/>
        <v>0</v>
      </c>
      <c r="N162" s="44">
        <f t="shared" si="135"/>
        <v>890.6</v>
      </c>
      <c r="O162" s="44">
        <f t="shared" si="135"/>
        <v>0</v>
      </c>
      <c r="P162" s="44">
        <f t="shared" si="135"/>
        <v>242.99</v>
      </c>
      <c r="Q162" s="44">
        <f t="shared" si="135"/>
        <v>0</v>
      </c>
      <c r="R162" s="44">
        <f t="shared" si="135"/>
        <v>242.99</v>
      </c>
      <c r="S162" s="44">
        <f t="shared" si="135"/>
        <v>0</v>
      </c>
      <c r="T162" s="44">
        <f t="shared" si="135"/>
        <v>0</v>
      </c>
      <c r="U162" s="56">
        <f t="shared" si="117"/>
        <v>14.122399163082646</v>
      </c>
      <c r="V162" s="56" t="s">
        <v>446</v>
      </c>
      <c r="W162" s="56">
        <f t="shared" si="118"/>
        <v>14.122399163082646</v>
      </c>
      <c r="X162" s="45"/>
      <c r="Y162" s="7">
        <f>C162-C163-C164-C165</f>
        <v>0</v>
      </c>
      <c r="Z162" s="7">
        <f t="shared" ref="Z162:AO162" si="136">D162-D163-D164-D165</f>
        <v>0</v>
      </c>
      <c r="AA162" s="7">
        <f t="shared" si="136"/>
        <v>0</v>
      </c>
      <c r="AB162" s="7">
        <f t="shared" si="136"/>
        <v>0</v>
      </c>
      <c r="AC162" s="7">
        <f t="shared" si="136"/>
        <v>0</v>
      </c>
      <c r="AD162" s="7">
        <f t="shared" si="136"/>
        <v>0</v>
      </c>
      <c r="AE162" s="7">
        <f t="shared" si="136"/>
        <v>0</v>
      </c>
      <c r="AF162" s="7">
        <f t="shared" si="136"/>
        <v>0</v>
      </c>
      <c r="AG162" s="7">
        <f t="shared" si="136"/>
        <v>0</v>
      </c>
      <c r="AH162" s="7">
        <f t="shared" si="136"/>
        <v>0</v>
      </c>
      <c r="AI162" s="7">
        <f t="shared" si="136"/>
        <v>0</v>
      </c>
      <c r="AJ162" s="7">
        <f t="shared" si="136"/>
        <v>0</v>
      </c>
      <c r="AK162" s="7">
        <f t="shared" si="136"/>
        <v>0</v>
      </c>
      <c r="AL162" s="7">
        <f t="shared" si="136"/>
        <v>0</v>
      </c>
      <c r="AM162" s="7">
        <f t="shared" si="136"/>
        <v>0</v>
      </c>
      <c r="AN162" s="7">
        <f t="shared" si="136"/>
        <v>0</v>
      </c>
      <c r="AO162" s="7">
        <f t="shared" si="136"/>
        <v>0</v>
      </c>
      <c r="AP162" s="8"/>
      <c r="AQ162" s="4">
        <f t="shared" si="109"/>
        <v>829.99999999999989</v>
      </c>
      <c r="AR162" s="4">
        <f t="shared" si="110"/>
        <v>0</v>
      </c>
      <c r="AS162" s="4">
        <f t="shared" si="111"/>
        <v>829.99999999999989</v>
      </c>
      <c r="AT162" s="4">
        <f t="shared" si="112"/>
        <v>0</v>
      </c>
      <c r="AU162" s="4">
        <f t="shared" si="113"/>
        <v>0</v>
      </c>
      <c r="AV162" s="12">
        <f t="shared" si="114"/>
        <v>0</v>
      </c>
      <c r="AW162" s="12">
        <f t="shared" si="115"/>
        <v>0</v>
      </c>
      <c r="AX162" s="12">
        <f t="shared" si="116"/>
        <v>0</v>
      </c>
    </row>
    <row r="163" spans="1:50" ht="36.75" customHeight="1" x14ac:dyDescent="0.25">
      <c r="A163" s="67" t="s">
        <v>329</v>
      </c>
      <c r="B163" s="57" t="s">
        <v>330</v>
      </c>
      <c r="C163" s="46">
        <v>700</v>
      </c>
      <c r="D163" s="46">
        <v>0</v>
      </c>
      <c r="E163" s="46">
        <f>C163-D163-G163</f>
        <v>700</v>
      </c>
      <c r="F163" s="46"/>
      <c r="G163" s="46"/>
      <c r="H163" s="46">
        <v>700</v>
      </c>
      <c r="I163" s="46">
        <v>0</v>
      </c>
      <c r="J163" s="46">
        <f>H163-I163-K163</f>
        <v>700</v>
      </c>
      <c r="K163" s="46"/>
      <c r="L163" s="46">
        <v>200</v>
      </c>
      <c r="M163" s="46">
        <v>0</v>
      </c>
      <c r="N163" s="46">
        <f>L163-M163-O163</f>
        <v>200</v>
      </c>
      <c r="O163" s="46"/>
      <c r="P163" s="46">
        <v>0</v>
      </c>
      <c r="Q163" s="46">
        <v>0</v>
      </c>
      <c r="R163" s="46">
        <f>P163-Q163-S163</f>
        <v>0</v>
      </c>
      <c r="S163" s="46"/>
      <c r="T163" s="46"/>
      <c r="U163" s="56">
        <f t="shared" si="117"/>
        <v>0</v>
      </c>
      <c r="V163" s="56" t="s">
        <v>446</v>
      </c>
      <c r="W163" s="56">
        <f t="shared" si="118"/>
        <v>0</v>
      </c>
      <c r="X163" s="45"/>
      <c r="AQ163" s="4">
        <f t="shared" si="109"/>
        <v>500</v>
      </c>
      <c r="AR163" s="4">
        <f t="shared" si="110"/>
        <v>0</v>
      </c>
      <c r="AS163" s="4">
        <f t="shared" si="111"/>
        <v>500</v>
      </c>
      <c r="AT163" s="4">
        <f t="shared" si="112"/>
        <v>0</v>
      </c>
      <c r="AU163" s="4">
        <f t="shared" si="113"/>
        <v>0</v>
      </c>
      <c r="AV163" s="12">
        <f t="shared" si="114"/>
        <v>0</v>
      </c>
      <c r="AW163" s="12">
        <f t="shared" si="115"/>
        <v>0</v>
      </c>
      <c r="AX163" s="12">
        <f t="shared" si="116"/>
        <v>0</v>
      </c>
    </row>
    <row r="164" spans="1:50" ht="62.25" customHeight="1" x14ac:dyDescent="0.25">
      <c r="A164" s="67" t="s">
        <v>331</v>
      </c>
      <c r="B164" s="57" t="s">
        <v>332</v>
      </c>
      <c r="C164" s="46">
        <v>520.6</v>
      </c>
      <c r="D164" s="46">
        <v>0</v>
      </c>
      <c r="E164" s="46">
        <f>C164-D164-G164</f>
        <v>520.6</v>
      </c>
      <c r="F164" s="46"/>
      <c r="G164" s="46"/>
      <c r="H164" s="46">
        <v>520.6</v>
      </c>
      <c r="I164" s="46">
        <v>0</v>
      </c>
      <c r="J164" s="46">
        <f>H164-I164-K164</f>
        <v>520.6</v>
      </c>
      <c r="K164" s="46"/>
      <c r="L164" s="46">
        <v>190.6</v>
      </c>
      <c r="M164" s="46">
        <v>0</v>
      </c>
      <c r="N164" s="46">
        <f>L164-M164-O164</f>
        <v>190.6</v>
      </c>
      <c r="O164" s="46"/>
      <c r="P164" s="46">
        <v>190.6</v>
      </c>
      <c r="Q164" s="46">
        <v>0</v>
      </c>
      <c r="R164" s="46">
        <f>P164-Q164-S164</f>
        <v>190.6</v>
      </c>
      <c r="S164" s="46"/>
      <c r="T164" s="46"/>
      <c r="U164" s="56">
        <f t="shared" si="117"/>
        <v>36.611601997694962</v>
      </c>
      <c r="V164" s="56" t="s">
        <v>446</v>
      </c>
      <c r="W164" s="56">
        <f t="shared" si="118"/>
        <v>36.611601997694962</v>
      </c>
      <c r="X164" s="45"/>
      <c r="AQ164" s="4">
        <f t="shared" si="109"/>
        <v>330</v>
      </c>
      <c r="AR164" s="4">
        <f t="shared" si="110"/>
        <v>0</v>
      </c>
      <c r="AS164" s="4">
        <f t="shared" si="111"/>
        <v>330</v>
      </c>
      <c r="AT164" s="4">
        <f t="shared" si="112"/>
        <v>0</v>
      </c>
      <c r="AU164" s="4">
        <f t="shared" si="113"/>
        <v>0</v>
      </c>
      <c r="AV164" s="12">
        <f t="shared" si="114"/>
        <v>0</v>
      </c>
      <c r="AW164" s="12">
        <f t="shared" si="115"/>
        <v>0</v>
      </c>
      <c r="AX164" s="12">
        <f t="shared" si="116"/>
        <v>0</v>
      </c>
    </row>
    <row r="165" spans="1:50" ht="45.75" customHeight="1" x14ac:dyDescent="0.25">
      <c r="A165" s="67" t="s">
        <v>333</v>
      </c>
      <c r="B165" s="57" t="s">
        <v>334</v>
      </c>
      <c r="C165" s="46">
        <v>500</v>
      </c>
      <c r="D165" s="46">
        <v>0</v>
      </c>
      <c r="E165" s="46">
        <f>C165-D165-G165</f>
        <v>500</v>
      </c>
      <c r="F165" s="46"/>
      <c r="G165" s="46"/>
      <c r="H165" s="46">
        <v>500</v>
      </c>
      <c r="I165" s="46">
        <v>0</v>
      </c>
      <c r="J165" s="46">
        <f>H165-I165-K165</f>
        <v>500</v>
      </c>
      <c r="K165" s="46"/>
      <c r="L165" s="46">
        <v>500</v>
      </c>
      <c r="M165" s="46">
        <v>0</v>
      </c>
      <c r="N165" s="46">
        <f>L165-M165-O165</f>
        <v>500</v>
      </c>
      <c r="O165" s="46"/>
      <c r="P165" s="46">
        <v>52.39</v>
      </c>
      <c r="Q165" s="46">
        <v>0</v>
      </c>
      <c r="R165" s="46">
        <f>P165-Q165-S165</f>
        <v>52.39</v>
      </c>
      <c r="S165" s="46"/>
      <c r="T165" s="46"/>
      <c r="U165" s="56">
        <f t="shared" si="117"/>
        <v>10.478</v>
      </c>
      <c r="V165" s="56" t="s">
        <v>446</v>
      </c>
      <c r="W165" s="56">
        <f t="shared" si="118"/>
        <v>10.478</v>
      </c>
      <c r="X165" s="45"/>
      <c r="AQ165" s="4">
        <f t="shared" si="109"/>
        <v>0</v>
      </c>
      <c r="AR165" s="4">
        <f t="shared" si="110"/>
        <v>0</v>
      </c>
      <c r="AS165" s="4">
        <f t="shared" si="111"/>
        <v>0</v>
      </c>
      <c r="AT165" s="4">
        <f t="shared" si="112"/>
        <v>0</v>
      </c>
      <c r="AU165" s="4">
        <f t="shared" si="113"/>
        <v>0</v>
      </c>
      <c r="AV165" s="12">
        <f t="shared" si="114"/>
        <v>0</v>
      </c>
      <c r="AW165" s="12">
        <f t="shared" si="115"/>
        <v>0</v>
      </c>
      <c r="AX165" s="12">
        <f t="shared" si="116"/>
        <v>0</v>
      </c>
    </row>
    <row r="166" spans="1:50" s="10" customFormat="1" ht="57.75" x14ac:dyDescent="0.25">
      <c r="A166" s="65">
        <v>18</v>
      </c>
      <c r="B166" s="55" t="s">
        <v>335</v>
      </c>
      <c r="C166" s="44">
        <f t="shared" ref="C166:T166" si="137">SUM(C167:C169)</f>
        <v>525160.30000000005</v>
      </c>
      <c r="D166" s="44">
        <f t="shared" si="137"/>
        <v>355185.2</v>
      </c>
      <c r="E166" s="44">
        <f t="shared" si="137"/>
        <v>169975.1</v>
      </c>
      <c r="F166" s="44">
        <f t="shared" si="137"/>
        <v>0</v>
      </c>
      <c r="G166" s="44">
        <f t="shared" si="137"/>
        <v>0</v>
      </c>
      <c r="H166" s="44">
        <f t="shared" si="137"/>
        <v>568661.69999999995</v>
      </c>
      <c r="I166" s="44">
        <f t="shared" si="137"/>
        <v>397816.5</v>
      </c>
      <c r="J166" s="44">
        <f t="shared" si="137"/>
        <v>170845.2</v>
      </c>
      <c r="K166" s="44">
        <f t="shared" si="137"/>
        <v>0</v>
      </c>
      <c r="L166" s="44">
        <f t="shared" si="137"/>
        <v>420381.22</v>
      </c>
      <c r="M166" s="44">
        <f t="shared" si="137"/>
        <v>255185.2</v>
      </c>
      <c r="N166" s="44">
        <f t="shared" si="137"/>
        <v>165196.01999999999</v>
      </c>
      <c r="O166" s="44">
        <f t="shared" si="137"/>
        <v>0</v>
      </c>
      <c r="P166" s="44">
        <f t="shared" si="137"/>
        <v>30383.14</v>
      </c>
      <c r="Q166" s="44">
        <f t="shared" si="137"/>
        <v>16445.3</v>
      </c>
      <c r="R166" s="44">
        <f t="shared" si="137"/>
        <v>13937.84</v>
      </c>
      <c r="S166" s="44">
        <f t="shared" si="137"/>
        <v>0</v>
      </c>
      <c r="T166" s="44">
        <f t="shared" si="137"/>
        <v>0</v>
      </c>
      <c r="U166" s="56">
        <f t="shared" si="117"/>
        <v>5.342920052467047</v>
      </c>
      <c r="V166" s="56">
        <f t="shared" si="126"/>
        <v>4.1338908768238625</v>
      </c>
      <c r="W166" s="56">
        <f t="shared" si="118"/>
        <v>8.1581689154860655</v>
      </c>
      <c r="X166" s="45"/>
      <c r="Y166" s="7">
        <f>C166-C167-C168-C169</f>
        <v>0</v>
      </c>
      <c r="Z166" s="7">
        <f t="shared" ref="Z166:AO166" si="138">D166-D167-D168-D169</f>
        <v>1.1823431123048067E-11</v>
      </c>
      <c r="AA166" s="7">
        <f t="shared" si="138"/>
        <v>0</v>
      </c>
      <c r="AB166" s="7">
        <f t="shared" si="138"/>
        <v>0</v>
      </c>
      <c r="AC166" s="7">
        <f t="shared" si="138"/>
        <v>0</v>
      </c>
      <c r="AD166" s="7">
        <f t="shared" si="138"/>
        <v>0</v>
      </c>
      <c r="AE166" s="7">
        <f t="shared" si="138"/>
        <v>0</v>
      </c>
      <c r="AF166" s="7">
        <f t="shared" si="138"/>
        <v>0</v>
      </c>
      <c r="AG166" s="7">
        <f t="shared" si="138"/>
        <v>0</v>
      </c>
      <c r="AH166" s="7">
        <f t="shared" si="138"/>
        <v>0</v>
      </c>
      <c r="AI166" s="7">
        <f t="shared" si="138"/>
        <v>1.1823431123048067E-11</v>
      </c>
      <c r="AJ166" s="7">
        <f t="shared" si="138"/>
        <v>0</v>
      </c>
      <c r="AK166" s="7">
        <f t="shared" si="138"/>
        <v>0</v>
      </c>
      <c r="AL166" s="7">
        <f t="shared" si="138"/>
        <v>0</v>
      </c>
      <c r="AM166" s="7">
        <f t="shared" si="138"/>
        <v>-6.8212102632969618E-13</v>
      </c>
      <c r="AN166" s="7">
        <f t="shared" si="138"/>
        <v>0</v>
      </c>
      <c r="AO166" s="7">
        <f t="shared" si="138"/>
        <v>0</v>
      </c>
      <c r="AP166" s="8"/>
      <c r="AQ166" s="9">
        <f t="shared" si="109"/>
        <v>148280.47999999998</v>
      </c>
      <c r="AR166" s="9">
        <f t="shared" si="110"/>
        <v>142631.29999999999</v>
      </c>
      <c r="AS166" s="9">
        <f t="shared" si="111"/>
        <v>5649.1800000000221</v>
      </c>
      <c r="AT166" s="9">
        <f t="shared" si="112"/>
        <v>0</v>
      </c>
      <c r="AU166" s="4">
        <f t="shared" si="113"/>
        <v>2.9103830456733704E-11</v>
      </c>
      <c r="AV166" s="12">
        <f t="shared" ref="AV166:AV171" si="139">H166-I166-J166-K166</f>
        <v>-5.8207660913467407E-11</v>
      </c>
      <c r="AW166" s="12">
        <f t="shared" ref="AW166:AW171" si="140">L166-M166-N166-O166</f>
        <v>-2.9103830456733704E-11</v>
      </c>
      <c r="AX166" s="12">
        <f t="shared" ref="AX166:AX171" si="141">P166-Q166-R166-S166-T166</f>
        <v>0</v>
      </c>
    </row>
    <row r="167" spans="1:50" ht="33.75" customHeight="1" x14ac:dyDescent="0.25">
      <c r="A167" s="67" t="s">
        <v>336</v>
      </c>
      <c r="B167" s="57" t="s">
        <v>337</v>
      </c>
      <c r="C167" s="46">
        <f>D167+E167</f>
        <v>357143</v>
      </c>
      <c r="D167" s="46">
        <v>350000</v>
      </c>
      <c r="E167" s="46">
        <v>7143</v>
      </c>
      <c r="F167" s="46"/>
      <c r="G167" s="46"/>
      <c r="H167" s="46">
        <v>357143</v>
      </c>
      <c r="I167" s="46">
        <v>350000</v>
      </c>
      <c r="J167" s="46">
        <f>H167-I167-K167</f>
        <v>7143</v>
      </c>
      <c r="K167" s="46"/>
      <c r="L167" s="46">
        <v>272933.42</v>
      </c>
      <c r="M167" s="46">
        <v>250000</v>
      </c>
      <c r="N167" s="46">
        <f>L167-M167-O167</f>
        <v>22933.419999999984</v>
      </c>
      <c r="O167" s="46"/>
      <c r="P167" s="46">
        <v>20025.84</v>
      </c>
      <c r="Q167" s="46">
        <v>14500</v>
      </c>
      <c r="R167" s="46">
        <f>P167-Q167-S167</f>
        <v>5525.84</v>
      </c>
      <c r="S167" s="46"/>
      <c r="T167" s="46"/>
      <c r="U167" s="56">
        <f t="shared" si="117"/>
        <v>5.6072329571068176</v>
      </c>
      <c r="V167" s="56">
        <f t="shared" si="126"/>
        <v>4.1428571428571432</v>
      </c>
      <c r="W167" s="56">
        <f t="shared" si="118"/>
        <v>77.360212795744076</v>
      </c>
      <c r="X167" s="45"/>
      <c r="AQ167" s="4">
        <f t="shared" si="109"/>
        <v>84209.580000000016</v>
      </c>
      <c r="AR167" s="4">
        <f t="shared" si="110"/>
        <v>100000</v>
      </c>
      <c r="AS167" s="39">
        <f t="shared" si="111"/>
        <v>-15790.419999999984</v>
      </c>
      <c r="AT167" s="4">
        <f t="shared" si="112"/>
        <v>0</v>
      </c>
      <c r="AU167" s="4">
        <f t="shared" si="113"/>
        <v>0</v>
      </c>
      <c r="AV167" s="12">
        <f t="shared" si="139"/>
        <v>0</v>
      </c>
      <c r="AW167" s="12">
        <f t="shared" si="140"/>
        <v>0</v>
      </c>
      <c r="AX167" s="12">
        <f t="shared" si="141"/>
        <v>0</v>
      </c>
    </row>
    <row r="168" spans="1:50" ht="60" x14ac:dyDescent="0.25">
      <c r="A168" s="67" t="s">
        <v>338</v>
      </c>
      <c r="B168" s="57" t="s">
        <v>339</v>
      </c>
      <c r="C168" s="46">
        <f>D168+E168</f>
        <v>34439.699999999997</v>
      </c>
      <c r="D168" s="46">
        <v>5185.2</v>
      </c>
      <c r="E168" s="46">
        <v>29254.5</v>
      </c>
      <c r="F168" s="46"/>
      <c r="G168" s="46"/>
      <c r="H168" s="46">
        <v>77941.100000000006</v>
      </c>
      <c r="I168" s="46">
        <v>47816.5</v>
      </c>
      <c r="J168" s="46">
        <f>H168-I168-K168</f>
        <v>30124.600000000006</v>
      </c>
      <c r="K168" s="46"/>
      <c r="L168" s="46">
        <v>13870.2</v>
      </c>
      <c r="M168" s="46">
        <v>5185.2</v>
      </c>
      <c r="N168" s="46">
        <f>L168-M168-O168</f>
        <v>8685</v>
      </c>
      <c r="O168" s="46"/>
      <c r="P168" s="46">
        <v>10357.299999999999</v>
      </c>
      <c r="Q168" s="46">
        <v>1945.3</v>
      </c>
      <c r="R168" s="46">
        <f>P168-Q168-S168</f>
        <v>8412</v>
      </c>
      <c r="S168" s="46"/>
      <c r="T168" s="46"/>
      <c r="U168" s="56">
        <f t="shared" si="117"/>
        <v>13.288624358650312</v>
      </c>
      <c r="V168" s="56">
        <f t="shared" si="126"/>
        <v>4.0682609559461689</v>
      </c>
      <c r="W168" s="56">
        <f t="shared" si="118"/>
        <v>27.924022227681029</v>
      </c>
      <c r="X168" s="45"/>
      <c r="AQ168" s="4">
        <f t="shared" si="109"/>
        <v>64070.900000000009</v>
      </c>
      <c r="AR168" s="4">
        <f t="shared" si="110"/>
        <v>42631.3</v>
      </c>
      <c r="AS168" s="4">
        <f t="shared" si="111"/>
        <v>21439.600000000006</v>
      </c>
      <c r="AT168" s="4">
        <f t="shared" si="112"/>
        <v>0</v>
      </c>
      <c r="AU168" s="4">
        <f t="shared" si="113"/>
        <v>-3.637978807091713E-12</v>
      </c>
      <c r="AV168" s="12">
        <f t="shared" si="139"/>
        <v>0</v>
      </c>
      <c r="AW168" s="12">
        <f t="shared" si="140"/>
        <v>0</v>
      </c>
      <c r="AX168" s="12">
        <f t="shared" si="141"/>
        <v>0</v>
      </c>
    </row>
    <row r="169" spans="1:50" ht="47.25" customHeight="1" x14ac:dyDescent="0.25">
      <c r="A169" s="67" t="s">
        <v>340</v>
      </c>
      <c r="B169" s="57" t="s">
        <v>341</v>
      </c>
      <c r="C169" s="46">
        <v>133577.60000000001</v>
      </c>
      <c r="D169" s="46">
        <v>0</v>
      </c>
      <c r="E169" s="46">
        <f>C169-D169-G169</f>
        <v>133577.60000000001</v>
      </c>
      <c r="F169" s="46"/>
      <c r="G169" s="46"/>
      <c r="H169" s="46">
        <v>133577.60000000001</v>
      </c>
      <c r="I169" s="46">
        <v>0</v>
      </c>
      <c r="J169" s="46">
        <f>H169-I169-K169</f>
        <v>133577.60000000001</v>
      </c>
      <c r="K169" s="46"/>
      <c r="L169" s="46">
        <v>133577.60000000001</v>
      </c>
      <c r="M169" s="46">
        <v>0</v>
      </c>
      <c r="N169" s="46">
        <f>L169-M169-O169</f>
        <v>133577.60000000001</v>
      </c>
      <c r="O169" s="46"/>
      <c r="P169" s="46">
        <v>0</v>
      </c>
      <c r="Q169" s="46">
        <v>0</v>
      </c>
      <c r="R169" s="46">
        <f>P169-Q169-S169</f>
        <v>0</v>
      </c>
      <c r="S169" s="46"/>
      <c r="T169" s="46"/>
      <c r="U169" s="56">
        <f t="shared" si="117"/>
        <v>0</v>
      </c>
      <c r="V169" s="56" t="s">
        <v>446</v>
      </c>
      <c r="W169" s="56">
        <f t="shared" si="118"/>
        <v>0</v>
      </c>
      <c r="X169" s="43"/>
      <c r="AQ169" s="4">
        <f t="shared" si="109"/>
        <v>0</v>
      </c>
      <c r="AR169" s="4">
        <f t="shared" si="110"/>
        <v>0</v>
      </c>
      <c r="AS169" s="4">
        <f t="shared" si="111"/>
        <v>0</v>
      </c>
      <c r="AT169" s="4">
        <f t="shared" si="112"/>
        <v>0</v>
      </c>
      <c r="AU169" s="4">
        <f t="shared" si="113"/>
        <v>0</v>
      </c>
      <c r="AV169" s="12">
        <f t="shared" si="139"/>
        <v>0</v>
      </c>
      <c r="AW169" s="12">
        <f t="shared" si="140"/>
        <v>0</v>
      </c>
      <c r="AX169" s="12">
        <f t="shared" si="141"/>
        <v>0</v>
      </c>
    </row>
    <row r="170" spans="1:50" s="10" customFormat="1" ht="72" x14ac:dyDescent="0.25">
      <c r="A170" s="65">
        <v>19</v>
      </c>
      <c r="B170" s="55" t="s">
        <v>342</v>
      </c>
      <c r="C170" s="44">
        <f t="shared" ref="C170:T170" si="142">C171</f>
        <v>251033.1</v>
      </c>
      <c r="D170" s="44">
        <f t="shared" si="142"/>
        <v>0</v>
      </c>
      <c r="E170" s="44">
        <f t="shared" si="142"/>
        <v>251033.1</v>
      </c>
      <c r="F170" s="44">
        <f t="shared" si="142"/>
        <v>0</v>
      </c>
      <c r="G170" s="44">
        <f t="shared" si="142"/>
        <v>0</v>
      </c>
      <c r="H170" s="44">
        <f t="shared" si="142"/>
        <v>248963</v>
      </c>
      <c r="I170" s="44">
        <f t="shared" si="142"/>
        <v>0</v>
      </c>
      <c r="J170" s="44">
        <f t="shared" si="142"/>
        <v>248963</v>
      </c>
      <c r="K170" s="44">
        <f t="shared" si="142"/>
        <v>0</v>
      </c>
      <c r="L170" s="44">
        <f t="shared" si="142"/>
        <v>244833.1</v>
      </c>
      <c r="M170" s="44">
        <f t="shared" si="142"/>
        <v>0</v>
      </c>
      <c r="N170" s="44">
        <f t="shared" si="142"/>
        <v>244833.1</v>
      </c>
      <c r="O170" s="44">
        <f t="shared" si="142"/>
        <v>0</v>
      </c>
      <c r="P170" s="44">
        <f t="shared" si="142"/>
        <v>192044.96</v>
      </c>
      <c r="Q170" s="44">
        <f t="shared" si="142"/>
        <v>0</v>
      </c>
      <c r="R170" s="44">
        <f t="shared" si="142"/>
        <v>192044.96</v>
      </c>
      <c r="S170" s="44">
        <f t="shared" si="142"/>
        <v>0</v>
      </c>
      <c r="T170" s="44">
        <f t="shared" si="142"/>
        <v>0</v>
      </c>
      <c r="U170" s="56">
        <f t="shared" si="117"/>
        <v>77.137952225832748</v>
      </c>
      <c r="V170" s="56" t="s">
        <v>446</v>
      </c>
      <c r="W170" s="56">
        <f t="shared" si="118"/>
        <v>77.137952225832748</v>
      </c>
      <c r="X170" s="45"/>
      <c r="Y170" s="38">
        <f>C170-C171</f>
        <v>0</v>
      </c>
      <c r="Z170" s="38">
        <f t="shared" ref="Z170:AO170" si="143">D170-D171</f>
        <v>0</v>
      </c>
      <c r="AA170" s="38">
        <f t="shared" si="143"/>
        <v>0</v>
      </c>
      <c r="AB170" s="38">
        <f t="shared" si="143"/>
        <v>0</v>
      </c>
      <c r="AC170" s="38">
        <f t="shared" si="143"/>
        <v>0</v>
      </c>
      <c r="AD170" s="38">
        <f t="shared" si="143"/>
        <v>0</v>
      </c>
      <c r="AE170" s="38">
        <f t="shared" si="143"/>
        <v>0</v>
      </c>
      <c r="AF170" s="38">
        <f t="shared" si="143"/>
        <v>0</v>
      </c>
      <c r="AG170" s="38">
        <f t="shared" si="143"/>
        <v>0</v>
      </c>
      <c r="AH170" s="38">
        <f t="shared" si="143"/>
        <v>0</v>
      </c>
      <c r="AI170" s="38">
        <f t="shared" si="143"/>
        <v>0</v>
      </c>
      <c r="AJ170" s="38">
        <f t="shared" si="143"/>
        <v>0</v>
      </c>
      <c r="AK170" s="38">
        <f t="shared" si="143"/>
        <v>0</v>
      </c>
      <c r="AL170" s="38">
        <f t="shared" si="143"/>
        <v>0</v>
      </c>
      <c r="AM170" s="38">
        <f t="shared" si="143"/>
        <v>0</v>
      </c>
      <c r="AN170" s="38">
        <f t="shared" si="143"/>
        <v>0</v>
      </c>
      <c r="AO170" s="38">
        <f t="shared" si="143"/>
        <v>0</v>
      </c>
      <c r="AP170" s="8"/>
      <c r="AQ170" s="9">
        <f t="shared" si="109"/>
        <v>4129.8999999999942</v>
      </c>
      <c r="AR170" s="9">
        <f t="shared" si="110"/>
        <v>0</v>
      </c>
      <c r="AS170" s="9">
        <f t="shared" si="111"/>
        <v>4129.8999999999942</v>
      </c>
      <c r="AT170" s="9">
        <f t="shared" si="112"/>
        <v>0</v>
      </c>
      <c r="AU170" s="4">
        <f t="shared" si="113"/>
        <v>0</v>
      </c>
      <c r="AV170" s="12">
        <f t="shared" si="139"/>
        <v>0</v>
      </c>
      <c r="AW170" s="12">
        <f t="shared" si="140"/>
        <v>0</v>
      </c>
      <c r="AX170" s="12">
        <f t="shared" si="141"/>
        <v>0</v>
      </c>
    </row>
    <row r="171" spans="1:50" ht="45" x14ac:dyDescent="0.25">
      <c r="A171" s="67" t="s">
        <v>343</v>
      </c>
      <c r="B171" s="57" t="s">
        <v>344</v>
      </c>
      <c r="C171" s="46">
        <v>251033.1</v>
      </c>
      <c r="D171" s="46">
        <v>0</v>
      </c>
      <c r="E171" s="46">
        <v>251033.1</v>
      </c>
      <c r="F171" s="46"/>
      <c r="G171" s="46"/>
      <c r="H171" s="46">
        <v>248963</v>
      </c>
      <c r="I171" s="46"/>
      <c r="J171" s="46">
        <f>H171-I171-K171</f>
        <v>248963</v>
      </c>
      <c r="K171" s="46"/>
      <c r="L171" s="46">
        <v>244833.1</v>
      </c>
      <c r="M171" s="46">
        <v>0</v>
      </c>
      <c r="N171" s="46">
        <f>L171-M171-O171</f>
        <v>244833.1</v>
      </c>
      <c r="O171" s="46"/>
      <c r="P171" s="46">
        <v>192044.96</v>
      </c>
      <c r="Q171" s="46">
        <v>0</v>
      </c>
      <c r="R171" s="46">
        <f>P171-Q171-S171</f>
        <v>192044.96</v>
      </c>
      <c r="S171" s="46"/>
      <c r="T171" s="46"/>
      <c r="U171" s="56">
        <f t="shared" si="117"/>
        <v>77.137952225832748</v>
      </c>
      <c r="V171" s="56" t="s">
        <v>446</v>
      </c>
      <c r="W171" s="56">
        <f t="shared" si="118"/>
        <v>77.137952225832748</v>
      </c>
      <c r="X171" s="45"/>
      <c r="AQ171" s="4">
        <f t="shared" si="109"/>
        <v>4129.8999999999942</v>
      </c>
      <c r="AR171" s="4">
        <f t="shared" si="110"/>
        <v>0</v>
      </c>
      <c r="AS171" s="4">
        <f t="shared" si="111"/>
        <v>4129.8999999999942</v>
      </c>
      <c r="AT171" s="4">
        <f t="shared" si="112"/>
        <v>0</v>
      </c>
      <c r="AU171" s="4">
        <f t="shared" si="113"/>
        <v>0</v>
      </c>
      <c r="AV171" s="12">
        <f t="shared" si="139"/>
        <v>0</v>
      </c>
      <c r="AW171" s="12">
        <f t="shared" si="140"/>
        <v>0</v>
      </c>
      <c r="AX171" s="12">
        <f t="shared" si="141"/>
        <v>0</v>
      </c>
    </row>
  </sheetData>
  <mergeCells count="8">
    <mergeCell ref="U3:W4"/>
    <mergeCell ref="C3:K3"/>
    <mergeCell ref="A3:A5"/>
    <mergeCell ref="B3:B5"/>
    <mergeCell ref="L3:O4"/>
    <mergeCell ref="P3:T4"/>
    <mergeCell ref="C4:G4"/>
    <mergeCell ref="H4:K4"/>
  </mergeCells>
  <pageMargins left="0.70000004768371604" right="0.70000004768371604" top="0.75" bottom="0.75" header="0.30000001192092901" footer="0.30000001192092901"/>
  <pageSetup paperSize="9" fitToWidth="0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BU165"/>
  <sheetViews>
    <sheetView tabSelected="1" zoomScale="90" zoomScaleNormal="90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K23" sqref="K23"/>
    </sheetView>
  </sheetViews>
  <sheetFormatPr defaultColWidth="9.140625" defaultRowHeight="15" x14ac:dyDescent="0.25"/>
  <cols>
    <col min="1" max="1" width="9.140625" style="32"/>
    <col min="2" max="2" width="60.140625" customWidth="1"/>
    <col min="3" max="3" width="16.7109375" customWidth="1"/>
    <col min="4" max="4" width="16.140625" customWidth="1"/>
    <col min="5" max="5" width="16.7109375" customWidth="1"/>
    <col min="6" max="6" width="14.28515625" customWidth="1"/>
    <col min="7" max="7" width="14" customWidth="1"/>
    <col min="8" max="8" width="20.28515625" customWidth="1"/>
  </cols>
  <sheetData>
    <row r="1" spans="1:8" ht="15.75" customHeight="1" x14ac:dyDescent="0.25">
      <c r="B1" s="103" t="s">
        <v>466</v>
      </c>
      <c r="C1" s="103"/>
      <c r="D1" s="103"/>
      <c r="E1" s="103"/>
      <c r="F1" s="103"/>
      <c r="G1" s="104"/>
    </row>
    <row r="2" spans="1:8" ht="15" customHeight="1" x14ac:dyDescent="0.25">
      <c r="B2" s="103"/>
      <c r="C2" s="103"/>
      <c r="D2" s="103"/>
      <c r="E2" s="103"/>
      <c r="F2" s="103"/>
      <c r="G2" s="104"/>
    </row>
    <row r="3" spans="1:8" ht="15" customHeight="1" x14ac:dyDescent="0.25">
      <c r="B3" s="103"/>
      <c r="C3" s="103"/>
      <c r="D3" s="103"/>
      <c r="E3" s="103"/>
      <c r="F3" s="103"/>
      <c r="G3" s="104"/>
    </row>
    <row r="4" spans="1:8" ht="75" customHeight="1" x14ac:dyDescent="0.25">
      <c r="A4" s="33"/>
      <c r="B4" s="20"/>
      <c r="C4" s="20" t="s">
        <v>352</v>
      </c>
      <c r="D4" s="20" t="s">
        <v>485</v>
      </c>
      <c r="E4" s="20" t="s">
        <v>486</v>
      </c>
      <c r="F4" s="21" t="s">
        <v>487</v>
      </c>
      <c r="G4" s="20" t="s">
        <v>472</v>
      </c>
      <c r="H4" s="20" t="s">
        <v>468</v>
      </c>
    </row>
    <row r="5" spans="1:8" ht="27.75" customHeight="1" x14ac:dyDescent="0.25">
      <c r="A5" s="100" t="s">
        <v>54</v>
      </c>
      <c r="B5" s="101"/>
      <c r="C5" s="101"/>
      <c r="D5" s="101"/>
      <c r="E5" s="101"/>
      <c r="F5" s="101"/>
      <c r="G5" s="101"/>
      <c r="H5" s="102"/>
    </row>
    <row r="6" spans="1:8" ht="20.25" customHeight="1" x14ac:dyDescent="0.25">
      <c r="A6" s="24">
        <v>1</v>
      </c>
      <c r="B6" s="23" t="s">
        <v>347</v>
      </c>
      <c r="C6" s="24" t="s">
        <v>353</v>
      </c>
      <c r="D6" s="24" t="s">
        <v>358</v>
      </c>
      <c r="E6" s="24" t="s">
        <v>384</v>
      </c>
      <c r="F6" s="24" t="s">
        <v>384</v>
      </c>
      <c r="G6" s="24" t="s">
        <v>384</v>
      </c>
      <c r="H6" s="24" t="s">
        <v>467</v>
      </c>
    </row>
    <row r="7" spans="1:8" ht="35.25" customHeight="1" x14ac:dyDescent="0.25">
      <c r="A7" s="24">
        <v>2</v>
      </c>
      <c r="B7" s="23" t="s">
        <v>351</v>
      </c>
      <c r="C7" s="24" t="s">
        <v>354</v>
      </c>
      <c r="D7" s="24" t="s">
        <v>359</v>
      </c>
      <c r="E7" s="24" t="s">
        <v>384</v>
      </c>
      <c r="F7" s="24" t="s">
        <v>384</v>
      </c>
      <c r="G7" s="24" t="s">
        <v>384</v>
      </c>
      <c r="H7" s="24" t="s">
        <v>467</v>
      </c>
    </row>
    <row r="8" spans="1:8" ht="35.25" customHeight="1" x14ac:dyDescent="0.25">
      <c r="A8" s="24">
        <v>3</v>
      </c>
      <c r="B8" s="23" t="s">
        <v>356</v>
      </c>
      <c r="C8" s="24" t="s">
        <v>354</v>
      </c>
      <c r="D8" s="24" t="s">
        <v>360</v>
      </c>
      <c r="E8" s="24" t="s">
        <v>384</v>
      </c>
      <c r="F8" s="24" t="s">
        <v>384</v>
      </c>
      <c r="G8" s="24" t="s">
        <v>384</v>
      </c>
      <c r="H8" s="24" t="s">
        <v>467</v>
      </c>
    </row>
    <row r="9" spans="1:8" ht="35.25" customHeight="1" x14ac:dyDescent="0.25">
      <c r="A9" s="24">
        <v>4</v>
      </c>
      <c r="B9" s="23" t="s">
        <v>348</v>
      </c>
      <c r="C9" s="24" t="s">
        <v>354</v>
      </c>
      <c r="D9" s="24" t="s">
        <v>361</v>
      </c>
      <c r="E9" s="24" t="s">
        <v>384</v>
      </c>
      <c r="F9" s="24" t="s">
        <v>384</v>
      </c>
      <c r="G9" s="24" t="s">
        <v>384</v>
      </c>
      <c r="H9" s="24" t="s">
        <v>467</v>
      </c>
    </row>
    <row r="10" spans="1:8" ht="35.25" customHeight="1" x14ac:dyDescent="0.25">
      <c r="A10" s="24">
        <v>5</v>
      </c>
      <c r="B10" s="23" t="s">
        <v>357</v>
      </c>
      <c r="C10" s="24" t="s">
        <v>355</v>
      </c>
      <c r="D10" s="24" t="s">
        <v>362</v>
      </c>
      <c r="E10" s="24" t="s">
        <v>384</v>
      </c>
      <c r="F10" s="24" t="s">
        <v>384</v>
      </c>
      <c r="G10" s="24" t="s">
        <v>384</v>
      </c>
      <c r="H10" s="24" t="s">
        <v>467</v>
      </c>
    </row>
    <row r="11" spans="1:8" ht="36.75" customHeight="1" x14ac:dyDescent="0.25">
      <c r="A11" s="24">
        <v>6</v>
      </c>
      <c r="B11" s="23" t="s">
        <v>349</v>
      </c>
      <c r="C11" s="24" t="s">
        <v>355</v>
      </c>
      <c r="D11" s="24" t="s">
        <v>359</v>
      </c>
      <c r="E11" s="24" t="s">
        <v>384</v>
      </c>
      <c r="F11" s="24" t="s">
        <v>384</v>
      </c>
      <c r="G11" s="24" t="s">
        <v>384</v>
      </c>
      <c r="H11" s="24" t="s">
        <v>467</v>
      </c>
    </row>
    <row r="12" spans="1:8" ht="39.75" customHeight="1" x14ac:dyDescent="0.25">
      <c r="A12" s="24">
        <v>7</v>
      </c>
      <c r="B12" s="23" t="s">
        <v>350</v>
      </c>
      <c r="C12" s="24" t="s">
        <v>354</v>
      </c>
      <c r="D12" s="24" t="s">
        <v>363</v>
      </c>
      <c r="E12" s="24" t="s">
        <v>384</v>
      </c>
      <c r="F12" s="24" t="s">
        <v>384</v>
      </c>
      <c r="G12" s="24" t="s">
        <v>384</v>
      </c>
      <c r="H12" s="24" t="s">
        <v>467</v>
      </c>
    </row>
    <row r="13" spans="1:8" ht="21" customHeight="1" x14ac:dyDescent="0.25">
      <c r="A13" s="24">
        <v>8</v>
      </c>
      <c r="B13" s="23" t="s">
        <v>364</v>
      </c>
      <c r="C13" s="24" t="s">
        <v>365</v>
      </c>
      <c r="D13" s="24" t="s">
        <v>366</v>
      </c>
      <c r="E13" s="24" t="s">
        <v>384</v>
      </c>
      <c r="F13" s="24" t="s">
        <v>384</v>
      </c>
      <c r="G13" s="24" t="s">
        <v>384</v>
      </c>
      <c r="H13" s="24" t="s">
        <v>467</v>
      </c>
    </row>
    <row r="14" spans="1:8" ht="27.75" customHeight="1" x14ac:dyDescent="0.25">
      <c r="A14" s="100" t="s">
        <v>94</v>
      </c>
      <c r="B14" s="101"/>
      <c r="C14" s="101"/>
      <c r="D14" s="101"/>
      <c r="E14" s="101"/>
      <c r="F14" s="101"/>
      <c r="G14" s="101"/>
      <c r="H14" s="102"/>
    </row>
    <row r="15" spans="1:8" ht="33.75" customHeight="1" x14ac:dyDescent="0.25">
      <c r="A15" s="24">
        <v>9</v>
      </c>
      <c r="B15" s="23" t="s">
        <v>367</v>
      </c>
      <c r="C15" s="24" t="s">
        <v>354</v>
      </c>
      <c r="D15" s="24">
        <v>27</v>
      </c>
      <c r="E15" s="24" t="s">
        <v>384</v>
      </c>
      <c r="F15" s="24" t="s">
        <v>384</v>
      </c>
      <c r="G15" s="24" t="s">
        <v>384</v>
      </c>
      <c r="H15" s="24" t="s">
        <v>467</v>
      </c>
    </row>
    <row r="16" spans="1:8" ht="66" customHeight="1" x14ac:dyDescent="0.25">
      <c r="A16" s="24">
        <v>10</v>
      </c>
      <c r="B16" s="23" t="s">
        <v>368</v>
      </c>
      <c r="C16" s="24" t="s">
        <v>353</v>
      </c>
      <c r="D16" s="24">
        <v>83</v>
      </c>
      <c r="E16" s="24" t="s">
        <v>384</v>
      </c>
      <c r="F16" s="24" t="s">
        <v>384</v>
      </c>
      <c r="G16" s="24" t="s">
        <v>384</v>
      </c>
      <c r="H16" s="24" t="s">
        <v>467</v>
      </c>
    </row>
    <row r="17" spans="1:8" ht="21" customHeight="1" x14ac:dyDescent="0.25">
      <c r="A17" s="24">
        <v>11</v>
      </c>
      <c r="B17" s="23" t="s">
        <v>369</v>
      </c>
      <c r="C17" s="24" t="s">
        <v>353</v>
      </c>
      <c r="D17" s="24">
        <v>0.9</v>
      </c>
      <c r="E17" s="24" t="s">
        <v>384</v>
      </c>
      <c r="F17" s="24" t="s">
        <v>384</v>
      </c>
      <c r="G17" s="24" t="s">
        <v>384</v>
      </c>
      <c r="H17" s="24" t="s">
        <v>467</v>
      </c>
    </row>
    <row r="18" spans="1:8" ht="27.75" customHeight="1" x14ac:dyDescent="0.25">
      <c r="A18" s="100" t="s">
        <v>107</v>
      </c>
      <c r="B18" s="101"/>
      <c r="C18" s="101"/>
      <c r="D18" s="101"/>
      <c r="E18" s="101"/>
      <c r="F18" s="101"/>
      <c r="G18" s="101"/>
      <c r="H18" s="102"/>
    </row>
    <row r="19" spans="1:8" ht="51" customHeight="1" x14ac:dyDescent="0.25">
      <c r="A19" s="24">
        <v>12</v>
      </c>
      <c r="B19" s="23" t="s">
        <v>370</v>
      </c>
      <c r="C19" s="24" t="s">
        <v>353</v>
      </c>
      <c r="D19" s="24">
        <v>5.7</v>
      </c>
      <c r="E19" s="24" t="s">
        <v>384</v>
      </c>
      <c r="F19" s="24" t="s">
        <v>384</v>
      </c>
      <c r="G19" s="24" t="s">
        <v>384</v>
      </c>
      <c r="H19" s="24" t="s">
        <v>467</v>
      </c>
    </row>
    <row r="20" spans="1:8" ht="21.75" customHeight="1" x14ac:dyDescent="0.25">
      <c r="A20" s="24">
        <v>13</v>
      </c>
      <c r="B20" s="23" t="s">
        <v>371</v>
      </c>
      <c r="C20" s="24" t="s">
        <v>354</v>
      </c>
      <c r="D20" s="24">
        <v>513</v>
      </c>
      <c r="E20" s="24" t="s">
        <v>384</v>
      </c>
      <c r="F20" s="24" t="s">
        <v>384</v>
      </c>
      <c r="G20" s="24" t="s">
        <v>384</v>
      </c>
      <c r="H20" s="24" t="s">
        <v>467</v>
      </c>
    </row>
    <row r="21" spans="1:8" ht="61.5" customHeight="1" x14ac:dyDescent="0.25">
      <c r="A21" s="24">
        <v>14</v>
      </c>
      <c r="B21" s="23" t="s">
        <v>372</v>
      </c>
      <c r="C21" s="24" t="s">
        <v>353</v>
      </c>
      <c r="D21" s="24">
        <v>100</v>
      </c>
      <c r="E21" s="24" t="s">
        <v>384</v>
      </c>
      <c r="F21" s="24" t="s">
        <v>384</v>
      </c>
      <c r="G21" s="24" t="s">
        <v>384</v>
      </c>
      <c r="H21" s="24" t="s">
        <v>467</v>
      </c>
    </row>
    <row r="22" spans="1:8" ht="27.75" customHeight="1" x14ac:dyDescent="0.25">
      <c r="A22" s="100" t="s">
        <v>119</v>
      </c>
      <c r="B22" s="101"/>
      <c r="C22" s="101"/>
      <c r="D22" s="101"/>
      <c r="E22" s="101"/>
      <c r="F22" s="101"/>
      <c r="G22" s="101"/>
      <c r="H22" s="102"/>
    </row>
    <row r="23" spans="1:8" s="3" customFormat="1" ht="48.75" customHeight="1" x14ac:dyDescent="0.25">
      <c r="A23" s="24">
        <v>15</v>
      </c>
      <c r="B23" s="25" t="s">
        <v>34</v>
      </c>
      <c r="C23" s="24" t="s">
        <v>373</v>
      </c>
      <c r="D23" s="26">
        <v>6.2</v>
      </c>
      <c r="E23" s="26">
        <v>6.2</v>
      </c>
      <c r="F23" s="26">
        <v>6.66</v>
      </c>
      <c r="G23" s="27">
        <f>F23/D23%</f>
        <v>107.41935483870968</v>
      </c>
      <c r="H23" s="24"/>
    </row>
    <row r="24" spans="1:8" s="3" customFormat="1" ht="42" customHeight="1" x14ac:dyDescent="0.25">
      <c r="A24" s="24">
        <v>16</v>
      </c>
      <c r="B24" s="25" t="s">
        <v>35</v>
      </c>
      <c r="C24" s="24" t="s">
        <v>353</v>
      </c>
      <c r="D24" s="26">
        <v>50</v>
      </c>
      <c r="E24" s="26">
        <v>50</v>
      </c>
      <c r="F24" s="26">
        <v>70.73</v>
      </c>
      <c r="G24" s="27">
        <f>F24/D24%</f>
        <v>141.46</v>
      </c>
      <c r="H24" s="24"/>
    </row>
    <row r="25" spans="1:8" s="3" customFormat="1" ht="18.75" customHeight="1" x14ac:dyDescent="0.25">
      <c r="A25" s="24">
        <v>17</v>
      </c>
      <c r="B25" s="28" t="s">
        <v>36</v>
      </c>
      <c r="C25" s="24" t="s">
        <v>374</v>
      </c>
      <c r="D25" s="26">
        <v>10</v>
      </c>
      <c r="E25" s="24" t="s">
        <v>384</v>
      </c>
      <c r="F25" s="24" t="s">
        <v>384</v>
      </c>
      <c r="G25" s="24" t="s">
        <v>384</v>
      </c>
      <c r="H25" s="24" t="s">
        <v>467</v>
      </c>
    </row>
    <row r="26" spans="1:8" ht="35.25" customHeight="1" x14ac:dyDescent="0.25">
      <c r="A26" s="24">
        <v>18</v>
      </c>
      <c r="B26" s="23" t="s">
        <v>37</v>
      </c>
      <c r="C26" s="24" t="s">
        <v>374</v>
      </c>
      <c r="D26" s="24">
        <v>50</v>
      </c>
      <c r="E26" s="24" t="s">
        <v>384</v>
      </c>
      <c r="F26" s="24" t="s">
        <v>384</v>
      </c>
      <c r="G26" s="24" t="s">
        <v>384</v>
      </c>
      <c r="H26" s="24" t="s">
        <v>467</v>
      </c>
    </row>
    <row r="27" spans="1:8" ht="27.75" customHeight="1" x14ac:dyDescent="0.25">
      <c r="A27" s="100" t="s">
        <v>131</v>
      </c>
      <c r="B27" s="101"/>
      <c r="C27" s="101"/>
      <c r="D27" s="101"/>
      <c r="E27" s="101"/>
      <c r="F27" s="101"/>
      <c r="G27" s="101"/>
      <c r="H27" s="102"/>
    </row>
    <row r="28" spans="1:8" ht="37.5" customHeight="1" x14ac:dyDescent="0.25">
      <c r="A28" s="24">
        <v>19</v>
      </c>
      <c r="B28" s="23" t="s">
        <v>375</v>
      </c>
      <c r="C28" s="24" t="s">
        <v>353</v>
      </c>
      <c r="D28" s="24">
        <v>48.4</v>
      </c>
      <c r="E28" s="24">
        <v>47.4</v>
      </c>
      <c r="F28" s="24">
        <v>0</v>
      </c>
      <c r="G28" s="24">
        <v>0</v>
      </c>
      <c r="H28" s="24" t="s">
        <v>489</v>
      </c>
    </row>
    <row r="29" spans="1:8" ht="51.75" customHeight="1" x14ac:dyDescent="0.25">
      <c r="A29" s="24">
        <v>20</v>
      </c>
      <c r="B29" s="23" t="s">
        <v>376</v>
      </c>
      <c r="C29" s="24" t="s">
        <v>353</v>
      </c>
      <c r="D29" s="24">
        <v>55</v>
      </c>
      <c r="E29" s="24">
        <v>52.5</v>
      </c>
      <c r="F29" s="24">
        <v>0</v>
      </c>
      <c r="G29" s="24">
        <v>0</v>
      </c>
      <c r="H29" s="24" t="s">
        <v>489</v>
      </c>
    </row>
    <row r="30" spans="1:8" ht="37.5" customHeight="1" x14ac:dyDescent="0.25">
      <c r="A30" s="24">
        <v>21</v>
      </c>
      <c r="B30" s="23" t="s">
        <v>377</v>
      </c>
      <c r="C30" s="24" t="s">
        <v>354</v>
      </c>
      <c r="D30" s="24">
        <v>6</v>
      </c>
      <c r="E30" s="24" t="s">
        <v>384</v>
      </c>
      <c r="F30" s="24" t="s">
        <v>384</v>
      </c>
      <c r="G30" s="24" t="s">
        <v>384</v>
      </c>
      <c r="H30" s="24" t="s">
        <v>467</v>
      </c>
    </row>
    <row r="31" spans="1:8" ht="45.75" customHeight="1" x14ac:dyDescent="0.25">
      <c r="A31" s="24">
        <v>22</v>
      </c>
      <c r="B31" s="23" t="s">
        <v>378</v>
      </c>
      <c r="C31" s="24" t="s">
        <v>353</v>
      </c>
      <c r="D31" s="24">
        <v>76.900000000000006</v>
      </c>
      <c r="E31" s="24">
        <v>75.900000000000006</v>
      </c>
      <c r="F31" s="24">
        <v>0</v>
      </c>
      <c r="G31" s="24">
        <v>0</v>
      </c>
      <c r="H31" s="24" t="s">
        <v>489</v>
      </c>
    </row>
    <row r="32" spans="1:8" ht="77.25" customHeight="1" x14ac:dyDescent="0.25">
      <c r="A32" s="24">
        <v>23</v>
      </c>
      <c r="B32" s="23" t="s">
        <v>379</v>
      </c>
      <c r="C32" s="24" t="s">
        <v>353</v>
      </c>
      <c r="D32" s="24">
        <v>100</v>
      </c>
      <c r="E32" s="24" t="s">
        <v>384</v>
      </c>
      <c r="F32" s="24" t="s">
        <v>384</v>
      </c>
      <c r="G32" s="24" t="s">
        <v>384</v>
      </c>
      <c r="H32" s="24" t="s">
        <v>467</v>
      </c>
    </row>
    <row r="33" spans="1:8" ht="30.75" customHeight="1" x14ac:dyDescent="0.25">
      <c r="A33" s="24">
        <v>24</v>
      </c>
      <c r="B33" s="23" t="s">
        <v>380</v>
      </c>
      <c r="C33" s="24" t="s">
        <v>353</v>
      </c>
      <c r="D33" s="24">
        <v>83</v>
      </c>
      <c r="E33" s="24">
        <v>0</v>
      </c>
      <c r="F33" s="24">
        <v>0</v>
      </c>
      <c r="G33" s="24">
        <v>0</v>
      </c>
      <c r="H33" s="24" t="s">
        <v>489</v>
      </c>
    </row>
    <row r="34" spans="1:8" ht="30" customHeight="1" x14ac:dyDescent="0.25">
      <c r="A34" s="24">
        <v>25</v>
      </c>
      <c r="B34" s="23" t="s">
        <v>381</v>
      </c>
      <c r="C34" s="24" t="s">
        <v>373</v>
      </c>
      <c r="D34" s="24">
        <v>22.5</v>
      </c>
      <c r="E34" s="24" t="s">
        <v>384</v>
      </c>
      <c r="F34" s="24" t="s">
        <v>384</v>
      </c>
      <c r="G34" s="24" t="s">
        <v>384</v>
      </c>
      <c r="H34" s="24" t="s">
        <v>467</v>
      </c>
    </row>
    <row r="35" spans="1:8" ht="35.25" customHeight="1" x14ac:dyDescent="0.25">
      <c r="A35" s="24">
        <v>26</v>
      </c>
      <c r="B35" s="23" t="s">
        <v>382</v>
      </c>
      <c r="C35" s="24" t="s">
        <v>353</v>
      </c>
      <c r="D35" s="24">
        <v>88</v>
      </c>
      <c r="E35" s="24" t="s">
        <v>384</v>
      </c>
      <c r="F35" s="24" t="s">
        <v>384</v>
      </c>
      <c r="G35" s="24" t="s">
        <v>384</v>
      </c>
      <c r="H35" s="24" t="s">
        <v>467</v>
      </c>
    </row>
    <row r="36" spans="1:8" ht="30" customHeight="1" x14ac:dyDescent="0.25">
      <c r="A36" s="24">
        <v>27</v>
      </c>
      <c r="B36" s="23" t="s">
        <v>383</v>
      </c>
      <c r="C36" s="24" t="s">
        <v>373</v>
      </c>
      <c r="D36" s="24">
        <v>1180</v>
      </c>
      <c r="E36" s="24">
        <v>588</v>
      </c>
      <c r="F36" s="24">
        <v>0</v>
      </c>
      <c r="G36" s="24">
        <v>0</v>
      </c>
      <c r="H36" s="24" t="s">
        <v>489</v>
      </c>
    </row>
    <row r="37" spans="1:8" ht="27.75" customHeight="1" x14ac:dyDescent="0.25">
      <c r="A37" s="100" t="s">
        <v>159</v>
      </c>
      <c r="B37" s="101"/>
      <c r="C37" s="101"/>
      <c r="D37" s="101"/>
      <c r="E37" s="101"/>
      <c r="F37" s="101"/>
      <c r="G37" s="101"/>
      <c r="H37" s="102"/>
    </row>
    <row r="38" spans="1:8" ht="33" customHeight="1" x14ac:dyDescent="0.25">
      <c r="A38" s="24">
        <v>28</v>
      </c>
      <c r="B38" s="23" t="s">
        <v>385</v>
      </c>
      <c r="C38" s="24" t="s">
        <v>353</v>
      </c>
      <c r="D38" s="24">
        <v>25.5</v>
      </c>
      <c r="E38" s="24" t="s">
        <v>384</v>
      </c>
      <c r="F38" s="24" t="s">
        <v>384</v>
      </c>
      <c r="G38" s="24" t="s">
        <v>384</v>
      </c>
      <c r="H38" s="24" t="s">
        <v>467</v>
      </c>
    </row>
    <row r="39" spans="1:8" ht="33" customHeight="1" x14ac:dyDescent="0.25">
      <c r="A39" s="24">
        <v>29</v>
      </c>
      <c r="B39" s="23" t="s">
        <v>386</v>
      </c>
      <c r="C39" s="24" t="s">
        <v>389</v>
      </c>
      <c r="D39" s="24">
        <v>75517</v>
      </c>
      <c r="E39" s="24" t="s">
        <v>384</v>
      </c>
      <c r="F39" s="24" t="s">
        <v>384</v>
      </c>
      <c r="G39" s="24" t="s">
        <v>384</v>
      </c>
      <c r="H39" s="24" t="s">
        <v>467</v>
      </c>
    </row>
    <row r="40" spans="1:8" ht="36.75" customHeight="1" x14ac:dyDescent="0.25">
      <c r="A40" s="24">
        <v>30</v>
      </c>
      <c r="B40" s="23" t="s">
        <v>387</v>
      </c>
      <c r="C40" s="24" t="s">
        <v>353</v>
      </c>
      <c r="D40" s="24">
        <v>102.9</v>
      </c>
      <c r="E40" s="24" t="s">
        <v>384</v>
      </c>
      <c r="F40" s="24" t="s">
        <v>384</v>
      </c>
      <c r="G40" s="24" t="s">
        <v>384</v>
      </c>
      <c r="H40" s="24" t="s">
        <v>467</v>
      </c>
    </row>
    <row r="41" spans="1:8" ht="32.25" customHeight="1" x14ac:dyDescent="0.25">
      <c r="A41" s="24">
        <v>31</v>
      </c>
      <c r="B41" s="23" t="s">
        <v>388</v>
      </c>
      <c r="C41" s="24" t="s">
        <v>353</v>
      </c>
      <c r="D41" s="24">
        <v>103.3</v>
      </c>
      <c r="E41" s="24" t="s">
        <v>384</v>
      </c>
      <c r="F41" s="24" t="s">
        <v>384</v>
      </c>
      <c r="G41" s="24" t="s">
        <v>384</v>
      </c>
      <c r="H41" s="24" t="s">
        <v>467</v>
      </c>
    </row>
    <row r="42" spans="1:8" ht="22.5" customHeight="1" x14ac:dyDescent="0.25">
      <c r="A42" s="24">
        <v>32</v>
      </c>
      <c r="B42" s="23" t="s">
        <v>390</v>
      </c>
      <c r="C42" s="24" t="s">
        <v>353</v>
      </c>
      <c r="D42" s="24">
        <v>28.1</v>
      </c>
      <c r="E42" s="24" t="s">
        <v>384</v>
      </c>
      <c r="F42" s="24" t="s">
        <v>384</v>
      </c>
      <c r="G42" s="24" t="s">
        <v>384</v>
      </c>
      <c r="H42" s="24" t="s">
        <v>467</v>
      </c>
    </row>
    <row r="43" spans="1:8" ht="33" customHeight="1" x14ac:dyDescent="0.25">
      <c r="A43" s="24">
        <v>33</v>
      </c>
      <c r="B43" s="23" t="s">
        <v>391</v>
      </c>
      <c r="C43" s="24" t="s">
        <v>353</v>
      </c>
      <c r="D43" s="24">
        <v>69</v>
      </c>
      <c r="E43" s="24" t="s">
        <v>384</v>
      </c>
      <c r="F43" s="24" t="s">
        <v>384</v>
      </c>
      <c r="G43" s="24" t="s">
        <v>384</v>
      </c>
      <c r="H43" s="24" t="s">
        <v>467</v>
      </c>
    </row>
    <row r="44" spans="1:8" ht="35.25" customHeight="1" x14ac:dyDescent="0.25">
      <c r="A44" s="24">
        <v>34</v>
      </c>
      <c r="B44" s="23" t="s">
        <v>392</v>
      </c>
      <c r="C44" s="24" t="s">
        <v>353</v>
      </c>
      <c r="D44" s="24">
        <v>28.5</v>
      </c>
      <c r="E44" s="24" t="s">
        <v>384</v>
      </c>
      <c r="F44" s="24" t="s">
        <v>384</v>
      </c>
      <c r="G44" s="24" t="s">
        <v>384</v>
      </c>
      <c r="H44" s="24" t="s">
        <v>467</v>
      </c>
    </row>
    <row r="45" spans="1:8" ht="45.75" customHeight="1" x14ac:dyDescent="0.25">
      <c r="A45" s="24">
        <v>35</v>
      </c>
      <c r="B45" s="23" t="s">
        <v>393</v>
      </c>
      <c r="C45" s="24" t="s">
        <v>373</v>
      </c>
      <c r="D45" s="24">
        <v>0</v>
      </c>
      <c r="E45" s="24" t="s">
        <v>384</v>
      </c>
      <c r="F45" s="24" t="s">
        <v>384</v>
      </c>
      <c r="G45" s="24" t="s">
        <v>384</v>
      </c>
      <c r="H45" s="24" t="s">
        <v>467</v>
      </c>
    </row>
    <row r="46" spans="1:8" ht="27.75" customHeight="1" x14ac:dyDescent="0.25">
      <c r="A46" s="100" t="s">
        <v>178</v>
      </c>
      <c r="B46" s="101"/>
      <c r="C46" s="101"/>
      <c r="D46" s="101"/>
      <c r="E46" s="101"/>
      <c r="F46" s="101"/>
      <c r="G46" s="101"/>
      <c r="H46" s="102"/>
    </row>
    <row r="47" spans="1:8" ht="64.5" customHeight="1" x14ac:dyDescent="0.25">
      <c r="A47" s="24">
        <v>36</v>
      </c>
      <c r="B47" s="23" t="s">
        <v>394</v>
      </c>
      <c r="C47" s="24" t="s">
        <v>353</v>
      </c>
      <c r="D47" s="24">
        <v>75</v>
      </c>
      <c r="E47" s="24" t="s">
        <v>384</v>
      </c>
      <c r="F47" s="24" t="s">
        <v>384</v>
      </c>
      <c r="G47" s="24" t="s">
        <v>384</v>
      </c>
      <c r="H47" s="24" t="s">
        <v>467</v>
      </c>
    </row>
    <row r="48" spans="1:8" ht="111" customHeight="1" x14ac:dyDescent="0.25">
      <c r="A48" s="24">
        <v>37</v>
      </c>
      <c r="B48" s="23" t="s">
        <v>395</v>
      </c>
      <c r="C48" s="24" t="s">
        <v>353</v>
      </c>
      <c r="D48" s="24">
        <v>30</v>
      </c>
      <c r="E48" s="24" t="s">
        <v>384</v>
      </c>
      <c r="F48" s="24" t="s">
        <v>384</v>
      </c>
      <c r="G48" s="24" t="s">
        <v>384</v>
      </c>
      <c r="H48" s="24" t="s">
        <v>467</v>
      </c>
    </row>
    <row r="49" spans="1:73" ht="67.5" customHeight="1" x14ac:dyDescent="0.25">
      <c r="A49" s="24">
        <v>38</v>
      </c>
      <c r="B49" s="23" t="s">
        <v>396</v>
      </c>
      <c r="C49" s="24" t="s">
        <v>353</v>
      </c>
      <c r="D49" s="24">
        <v>100</v>
      </c>
      <c r="E49" s="24" t="s">
        <v>384</v>
      </c>
      <c r="F49" s="24" t="s">
        <v>384</v>
      </c>
      <c r="G49" s="24" t="s">
        <v>384</v>
      </c>
      <c r="H49" s="24" t="s">
        <v>467</v>
      </c>
    </row>
    <row r="50" spans="1:73" ht="54.75" customHeight="1" x14ac:dyDescent="0.25">
      <c r="A50" s="24">
        <v>39</v>
      </c>
      <c r="B50" s="23" t="s">
        <v>397</v>
      </c>
      <c r="C50" s="24" t="s">
        <v>398</v>
      </c>
      <c r="D50" s="24">
        <v>8700</v>
      </c>
      <c r="E50" s="24" t="s">
        <v>384</v>
      </c>
      <c r="F50" s="24" t="s">
        <v>384</v>
      </c>
      <c r="G50" s="24" t="s">
        <v>384</v>
      </c>
      <c r="H50" s="24" t="s">
        <v>467</v>
      </c>
    </row>
    <row r="51" spans="1:73" s="19" customFormat="1" ht="42" customHeight="1" x14ac:dyDescent="0.25">
      <c r="A51" s="24">
        <v>40</v>
      </c>
      <c r="B51" s="23" t="s">
        <v>31</v>
      </c>
      <c r="C51" s="24" t="s">
        <v>374</v>
      </c>
      <c r="D51" s="24">
        <v>43</v>
      </c>
      <c r="E51" s="24">
        <v>43</v>
      </c>
      <c r="F51" s="24">
        <v>43</v>
      </c>
      <c r="G51" s="24">
        <f>F51/E51%</f>
        <v>100</v>
      </c>
      <c r="H51" s="23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</row>
    <row r="52" spans="1:73" s="19" customFormat="1" ht="63" customHeight="1" x14ac:dyDescent="0.25">
      <c r="A52" s="24">
        <v>41</v>
      </c>
      <c r="B52" s="23" t="s">
        <v>32</v>
      </c>
      <c r="C52" s="24" t="s">
        <v>374</v>
      </c>
      <c r="D52" s="24">
        <v>20</v>
      </c>
      <c r="E52" s="24">
        <v>20</v>
      </c>
      <c r="F52" s="24">
        <v>20</v>
      </c>
      <c r="G52" s="24">
        <f>F52/E52%</f>
        <v>100</v>
      </c>
      <c r="H52" s="23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</row>
    <row r="53" spans="1:73" ht="27.75" customHeight="1" x14ac:dyDescent="0.25">
      <c r="A53" s="100" t="s">
        <v>188</v>
      </c>
      <c r="B53" s="101"/>
      <c r="C53" s="101"/>
      <c r="D53" s="101"/>
      <c r="E53" s="101"/>
      <c r="F53" s="101"/>
      <c r="G53" s="101"/>
      <c r="H53" s="102"/>
    </row>
    <row r="54" spans="1:73" ht="36" customHeight="1" x14ac:dyDescent="0.25">
      <c r="A54" s="24">
        <v>42</v>
      </c>
      <c r="B54" s="23" t="s">
        <v>399</v>
      </c>
      <c r="C54" s="24" t="s">
        <v>353</v>
      </c>
      <c r="D54" s="24">
        <v>100</v>
      </c>
      <c r="E54" s="24" t="s">
        <v>384</v>
      </c>
      <c r="F54" s="24" t="s">
        <v>384</v>
      </c>
      <c r="G54" s="24" t="s">
        <v>384</v>
      </c>
      <c r="H54" s="24" t="s">
        <v>467</v>
      </c>
    </row>
    <row r="55" spans="1:73" ht="89.25" customHeight="1" x14ac:dyDescent="0.25">
      <c r="A55" s="24">
        <v>43</v>
      </c>
      <c r="B55" s="23" t="s">
        <v>400</v>
      </c>
      <c r="C55" s="24" t="s">
        <v>353</v>
      </c>
      <c r="D55" s="24">
        <v>100</v>
      </c>
      <c r="E55" s="24" t="s">
        <v>384</v>
      </c>
      <c r="F55" s="24" t="s">
        <v>384</v>
      </c>
      <c r="G55" s="24" t="s">
        <v>384</v>
      </c>
      <c r="H55" s="24" t="s">
        <v>467</v>
      </c>
    </row>
    <row r="56" spans="1:73" ht="46.5" customHeight="1" x14ac:dyDescent="0.25">
      <c r="A56" s="24">
        <v>44</v>
      </c>
      <c r="B56" s="23" t="s">
        <v>401</v>
      </c>
      <c r="C56" s="26" t="s">
        <v>442</v>
      </c>
      <c r="D56" s="24">
        <v>1</v>
      </c>
      <c r="E56" s="24" t="s">
        <v>384</v>
      </c>
      <c r="F56" s="24" t="s">
        <v>384</v>
      </c>
      <c r="G56" s="24" t="s">
        <v>384</v>
      </c>
      <c r="H56" s="24" t="s">
        <v>467</v>
      </c>
    </row>
    <row r="57" spans="1:73" ht="33.75" customHeight="1" x14ac:dyDescent="0.25">
      <c r="A57" s="24">
        <v>45</v>
      </c>
      <c r="B57" s="23" t="s">
        <v>33</v>
      </c>
      <c r="C57" s="24" t="s">
        <v>353</v>
      </c>
      <c r="D57" s="24">
        <v>83.6</v>
      </c>
      <c r="E57" s="24">
        <v>82.3</v>
      </c>
      <c r="F57" s="24">
        <v>82.3</v>
      </c>
      <c r="G57" s="24">
        <f>F57/E57%</f>
        <v>100</v>
      </c>
      <c r="H57" s="22"/>
    </row>
    <row r="58" spans="1:73" ht="27.75" customHeight="1" x14ac:dyDescent="0.25">
      <c r="A58" s="100" t="s">
        <v>199</v>
      </c>
      <c r="B58" s="101"/>
      <c r="C58" s="101"/>
      <c r="D58" s="101"/>
      <c r="E58" s="101"/>
      <c r="F58" s="101"/>
      <c r="G58" s="101"/>
      <c r="H58" s="102"/>
    </row>
    <row r="59" spans="1:73" s="3" customFormat="1" ht="31.5" customHeight="1" x14ac:dyDescent="0.25">
      <c r="A59" s="24">
        <v>46</v>
      </c>
      <c r="B59" s="25" t="s">
        <v>0</v>
      </c>
      <c r="C59" s="24" t="s">
        <v>353</v>
      </c>
      <c r="D59" s="26">
        <v>100</v>
      </c>
      <c r="E59" s="26">
        <v>100</v>
      </c>
      <c r="F59" s="26">
        <v>100</v>
      </c>
      <c r="G59" s="35">
        <f>F59/E59%</f>
        <v>100</v>
      </c>
      <c r="H59" s="31"/>
    </row>
    <row r="60" spans="1:73" s="3" customFormat="1" ht="48.75" customHeight="1" x14ac:dyDescent="0.25">
      <c r="A60" s="24">
        <v>47</v>
      </c>
      <c r="B60" s="25" t="s">
        <v>1</v>
      </c>
      <c r="C60" s="24" t="s">
        <v>353</v>
      </c>
      <c r="D60" s="26">
        <v>63</v>
      </c>
      <c r="E60" s="26">
        <v>62.7</v>
      </c>
      <c r="F60" s="26">
        <v>62.7</v>
      </c>
      <c r="G60" s="35">
        <f>F60/E60%</f>
        <v>100</v>
      </c>
      <c r="H60" s="31"/>
    </row>
    <row r="61" spans="1:73" s="3" customFormat="1" ht="50.25" customHeight="1" x14ac:dyDescent="0.25">
      <c r="A61" s="24">
        <v>48</v>
      </c>
      <c r="B61" s="25" t="s">
        <v>402</v>
      </c>
      <c r="C61" s="24" t="s">
        <v>353</v>
      </c>
      <c r="D61" s="26">
        <v>98.5</v>
      </c>
      <c r="E61" s="24" t="s">
        <v>384</v>
      </c>
      <c r="F61" s="24" t="s">
        <v>384</v>
      </c>
      <c r="G61" s="24" t="s">
        <v>384</v>
      </c>
      <c r="H61" s="24" t="s">
        <v>467</v>
      </c>
    </row>
    <row r="62" spans="1:73" s="3" customFormat="1" ht="47.25" customHeight="1" x14ac:dyDescent="0.25">
      <c r="A62" s="24">
        <v>49</v>
      </c>
      <c r="B62" s="25" t="s">
        <v>2</v>
      </c>
      <c r="C62" s="24" t="s">
        <v>354</v>
      </c>
      <c r="D62" s="26">
        <v>3000</v>
      </c>
      <c r="E62" s="26">
        <v>1800</v>
      </c>
      <c r="F62" s="26">
        <v>1800</v>
      </c>
      <c r="G62" s="35">
        <f>F62/E62%</f>
        <v>100</v>
      </c>
      <c r="H62" s="31"/>
    </row>
    <row r="63" spans="1:73" s="3" customFormat="1" ht="48" customHeight="1" x14ac:dyDescent="0.25">
      <c r="A63" s="24">
        <v>50</v>
      </c>
      <c r="B63" s="25" t="s">
        <v>3</v>
      </c>
      <c r="C63" s="24" t="s">
        <v>354</v>
      </c>
      <c r="D63" s="26">
        <v>1150</v>
      </c>
      <c r="E63" s="26">
        <v>600</v>
      </c>
      <c r="F63" s="26">
        <v>600</v>
      </c>
      <c r="G63" s="35">
        <f>F63/E63%</f>
        <v>100</v>
      </c>
      <c r="H63" s="31"/>
    </row>
    <row r="64" spans="1:73" s="3" customFormat="1" ht="44.25" customHeight="1" x14ac:dyDescent="0.25">
      <c r="A64" s="24">
        <v>51</v>
      </c>
      <c r="B64" s="25" t="s">
        <v>4</v>
      </c>
      <c r="C64" s="24" t="s">
        <v>354</v>
      </c>
      <c r="D64" s="29">
        <v>1050</v>
      </c>
      <c r="E64" s="29">
        <v>600</v>
      </c>
      <c r="F64" s="30">
        <v>600</v>
      </c>
      <c r="G64" s="35">
        <f>F64/E64%</f>
        <v>100</v>
      </c>
      <c r="H64" s="31"/>
    </row>
    <row r="65" spans="1:8" s="3" customFormat="1" ht="51.75" customHeight="1" x14ac:dyDescent="0.25">
      <c r="A65" s="24">
        <v>52</v>
      </c>
      <c r="B65" s="25" t="s">
        <v>5</v>
      </c>
      <c r="C65" s="24" t="s">
        <v>353</v>
      </c>
      <c r="D65" s="26">
        <v>0</v>
      </c>
      <c r="E65" s="26">
        <v>0</v>
      </c>
      <c r="F65" s="26">
        <v>0</v>
      </c>
      <c r="G65" s="35">
        <v>0</v>
      </c>
      <c r="H65" s="31"/>
    </row>
    <row r="66" spans="1:8" s="3" customFormat="1" ht="27.75" customHeight="1" x14ac:dyDescent="0.25">
      <c r="A66" s="100" t="s">
        <v>227</v>
      </c>
      <c r="B66" s="101"/>
      <c r="C66" s="101"/>
      <c r="D66" s="101"/>
      <c r="E66" s="101"/>
      <c r="F66" s="101"/>
      <c r="G66" s="101"/>
      <c r="H66" s="102"/>
    </row>
    <row r="67" spans="1:8" s="3" customFormat="1" ht="35.25" customHeight="1" x14ac:dyDescent="0.25">
      <c r="A67" s="24">
        <v>53</v>
      </c>
      <c r="B67" s="28" t="s">
        <v>30</v>
      </c>
      <c r="C67" s="24" t="s">
        <v>353</v>
      </c>
      <c r="D67" s="26">
        <v>100</v>
      </c>
      <c r="E67" s="26">
        <v>85.5</v>
      </c>
      <c r="F67" s="26">
        <v>100</v>
      </c>
      <c r="G67" s="27">
        <f>E67/F67%</f>
        <v>85.5</v>
      </c>
      <c r="H67" s="31"/>
    </row>
    <row r="68" spans="1:8" s="3" customFormat="1" ht="18.75" customHeight="1" x14ac:dyDescent="0.25">
      <c r="A68" s="24">
        <v>54</v>
      </c>
      <c r="B68" s="25" t="s">
        <v>403</v>
      </c>
      <c r="C68" s="24" t="s">
        <v>353</v>
      </c>
      <c r="D68" s="26">
        <v>6.8</v>
      </c>
      <c r="E68" s="24" t="s">
        <v>384</v>
      </c>
      <c r="F68" s="24" t="s">
        <v>384</v>
      </c>
      <c r="G68" s="24" t="s">
        <v>384</v>
      </c>
      <c r="H68" s="24" t="s">
        <v>467</v>
      </c>
    </row>
    <row r="69" spans="1:8" s="3" customFormat="1" ht="36.75" customHeight="1" x14ac:dyDescent="0.25">
      <c r="A69" s="24">
        <v>55</v>
      </c>
      <c r="B69" s="25" t="s">
        <v>404</v>
      </c>
      <c r="C69" s="24" t="s">
        <v>353</v>
      </c>
      <c r="D69" s="26">
        <v>42.3</v>
      </c>
      <c r="E69" s="24" t="s">
        <v>384</v>
      </c>
      <c r="F69" s="24" t="s">
        <v>384</v>
      </c>
      <c r="G69" s="24" t="s">
        <v>384</v>
      </c>
      <c r="H69" s="24" t="s">
        <v>467</v>
      </c>
    </row>
    <row r="70" spans="1:8" s="3" customFormat="1" ht="35.25" customHeight="1" x14ac:dyDescent="0.25">
      <c r="A70" s="24">
        <v>56</v>
      </c>
      <c r="B70" s="25" t="s">
        <v>405</v>
      </c>
      <c r="C70" s="24" t="s">
        <v>353</v>
      </c>
      <c r="D70" s="26">
        <v>0.4</v>
      </c>
      <c r="E70" s="24" t="s">
        <v>384</v>
      </c>
      <c r="F70" s="24" t="s">
        <v>384</v>
      </c>
      <c r="G70" s="24" t="s">
        <v>384</v>
      </c>
      <c r="H70" s="24" t="s">
        <v>467</v>
      </c>
    </row>
    <row r="71" spans="1:8" s="3" customFormat="1" ht="20.25" customHeight="1" x14ac:dyDescent="0.25">
      <c r="A71" s="24">
        <v>57</v>
      </c>
      <c r="B71" s="25" t="s">
        <v>406</v>
      </c>
      <c r="C71" s="24" t="s">
        <v>409</v>
      </c>
      <c r="D71" s="26">
        <v>88407.78</v>
      </c>
      <c r="E71" s="24" t="s">
        <v>384</v>
      </c>
      <c r="F71" s="24" t="s">
        <v>384</v>
      </c>
      <c r="G71" s="24" t="s">
        <v>384</v>
      </c>
      <c r="H71" s="24" t="s">
        <v>467</v>
      </c>
    </row>
    <row r="72" spans="1:8" s="3" customFormat="1" ht="34.5" customHeight="1" x14ac:dyDescent="0.25">
      <c r="A72" s="24">
        <v>58</v>
      </c>
      <c r="B72" s="25" t="s">
        <v>407</v>
      </c>
      <c r="C72" s="24" t="s">
        <v>353</v>
      </c>
      <c r="D72" s="26">
        <v>0.03</v>
      </c>
      <c r="E72" s="24" t="s">
        <v>384</v>
      </c>
      <c r="F72" s="24" t="s">
        <v>384</v>
      </c>
      <c r="G72" s="24" t="s">
        <v>384</v>
      </c>
      <c r="H72" s="24" t="s">
        <v>467</v>
      </c>
    </row>
    <row r="73" spans="1:8" s="3" customFormat="1" ht="58.5" customHeight="1" x14ac:dyDescent="0.25">
      <c r="A73" s="24">
        <v>59</v>
      </c>
      <c r="B73" s="25" t="s">
        <v>408</v>
      </c>
      <c r="C73" s="26" t="s">
        <v>389</v>
      </c>
      <c r="D73" s="26">
        <v>3.7</v>
      </c>
      <c r="E73" s="24" t="s">
        <v>384</v>
      </c>
      <c r="F73" s="24" t="s">
        <v>384</v>
      </c>
      <c r="G73" s="24" t="s">
        <v>384</v>
      </c>
      <c r="H73" s="24" t="s">
        <v>467</v>
      </c>
    </row>
    <row r="74" spans="1:8" s="3" customFormat="1" ht="29.25" customHeight="1" x14ac:dyDescent="0.25">
      <c r="A74" s="100" t="s">
        <v>237</v>
      </c>
      <c r="B74" s="101"/>
      <c r="C74" s="101"/>
      <c r="D74" s="101"/>
      <c r="E74" s="101"/>
      <c r="F74" s="101"/>
      <c r="G74" s="101"/>
      <c r="H74" s="102"/>
    </row>
    <row r="75" spans="1:8" s="3" customFormat="1" ht="32.25" customHeight="1" x14ac:dyDescent="0.25">
      <c r="A75" s="24">
        <v>60</v>
      </c>
      <c r="B75" s="25" t="s">
        <v>410</v>
      </c>
      <c r="C75" s="24" t="s">
        <v>373</v>
      </c>
      <c r="D75" s="26">
        <v>27.3</v>
      </c>
      <c r="E75" s="24" t="s">
        <v>384</v>
      </c>
      <c r="F75" s="24" t="s">
        <v>384</v>
      </c>
      <c r="G75" s="24" t="s">
        <v>384</v>
      </c>
      <c r="H75" s="24" t="s">
        <v>467</v>
      </c>
    </row>
    <row r="76" spans="1:8" s="3" customFormat="1" ht="21.75" customHeight="1" x14ac:dyDescent="0.25">
      <c r="A76" s="24">
        <v>61</v>
      </c>
      <c r="B76" s="25" t="s">
        <v>411</v>
      </c>
      <c r="C76" s="24" t="s">
        <v>374</v>
      </c>
      <c r="D76" s="26">
        <v>15</v>
      </c>
      <c r="E76" s="24" t="s">
        <v>384</v>
      </c>
      <c r="F76" s="24" t="s">
        <v>384</v>
      </c>
      <c r="G76" s="24" t="s">
        <v>384</v>
      </c>
      <c r="H76" s="24" t="s">
        <v>467</v>
      </c>
    </row>
    <row r="77" spans="1:8" s="3" customFormat="1" ht="43.5" customHeight="1" x14ac:dyDescent="0.25">
      <c r="A77" s="24">
        <v>62</v>
      </c>
      <c r="B77" s="25" t="s">
        <v>469</v>
      </c>
      <c r="C77" s="24" t="s">
        <v>374</v>
      </c>
      <c r="D77" s="26">
        <v>110</v>
      </c>
      <c r="E77" s="24" t="s">
        <v>384</v>
      </c>
      <c r="F77" s="24" t="s">
        <v>384</v>
      </c>
      <c r="G77" s="24" t="s">
        <v>384</v>
      </c>
      <c r="H77" s="24" t="s">
        <v>467</v>
      </c>
    </row>
    <row r="78" spans="1:8" s="3" customFormat="1" ht="29.25" customHeight="1" x14ac:dyDescent="0.25">
      <c r="A78" s="24">
        <v>63</v>
      </c>
      <c r="B78" s="25" t="s">
        <v>412</v>
      </c>
      <c r="C78" s="24" t="s">
        <v>374</v>
      </c>
      <c r="D78" s="26">
        <v>1</v>
      </c>
      <c r="E78" s="24" t="s">
        <v>384</v>
      </c>
      <c r="F78" s="24" t="s">
        <v>384</v>
      </c>
      <c r="G78" s="24" t="s">
        <v>384</v>
      </c>
      <c r="H78" s="24" t="s">
        <v>467</v>
      </c>
    </row>
    <row r="79" spans="1:8" s="3" customFormat="1" ht="22.5" customHeight="1" x14ac:dyDescent="0.25">
      <c r="A79" s="24">
        <v>64</v>
      </c>
      <c r="B79" s="25" t="s">
        <v>413</v>
      </c>
      <c r="C79" s="24" t="s">
        <v>415</v>
      </c>
      <c r="D79" s="26">
        <v>351.7</v>
      </c>
      <c r="E79" s="24" t="s">
        <v>384</v>
      </c>
      <c r="F79" s="24" t="s">
        <v>384</v>
      </c>
      <c r="G79" s="24" t="s">
        <v>384</v>
      </c>
      <c r="H79" s="24" t="s">
        <v>467</v>
      </c>
    </row>
    <row r="80" spans="1:8" s="3" customFormat="1" ht="30" customHeight="1" x14ac:dyDescent="0.25">
      <c r="A80" s="24">
        <v>65</v>
      </c>
      <c r="B80" s="25" t="s">
        <v>414</v>
      </c>
      <c r="C80" s="24" t="s">
        <v>415</v>
      </c>
      <c r="D80" s="26">
        <v>2.5</v>
      </c>
      <c r="E80" s="24" t="s">
        <v>384</v>
      </c>
      <c r="F80" s="24" t="s">
        <v>384</v>
      </c>
      <c r="G80" s="24" t="s">
        <v>384</v>
      </c>
      <c r="H80" s="24" t="s">
        <v>467</v>
      </c>
    </row>
    <row r="81" spans="1:8" s="3" customFormat="1" ht="51.75" customHeight="1" x14ac:dyDescent="0.25">
      <c r="A81" s="24">
        <v>66</v>
      </c>
      <c r="B81" s="25" t="s">
        <v>416</v>
      </c>
      <c r="C81" s="24" t="s">
        <v>473</v>
      </c>
      <c r="D81" s="26">
        <v>3162.2</v>
      </c>
      <c r="E81" s="24" t="s">
        <v>384</v>
      </c>
      <c r="F81" s="24" t="s">
        <v>384</v>
      </c>
      <c r="G81" s="24" t="s">
        <v>384</v>
      </c>
      <c r="H81" s="24" t="s">
        <v>467</v>
      </c>
    </row>
    <row r="82" spans="1:8" s="3" customFormat="1" ht="54.75" customHeight="1" x14ac:dyDescent="0.25">
      <c r="A82" s="24">
        <v>67</v>
      </c>
      <c r="B82" s="25" t="s">
        <v>417</v>
      </c>
      <c r="C82" s="24" t="s">
        <v>473</v>
      </c>
      <c r="D82" s="26">
        <v>30.8</v>
      </c>
      <c r="E82" s="24" t="s">
        <v>384</v>
      </c>
      <c r="F82" s="24" t="s">
        <v>384</v>
      </c>
      <c r="G82" s="24" t="s">
        <v>384</v>
      </c>
      <c r="H82" s="24" t="s">
        <v>467</v>
      </c>
    </row>
    <row r="83" spans="1:8" s="3" customFormat="1" ht="54.75" customHeight="1" x14ac:dyDescent="0.25">
      <c r="A83" s="24">
        <v>68</v>
      </c>
      <c r="B83" s="25" t="s">
        <v>418</v>
      </c>
      <c r="C83" s="24" t="s">
        <v>473</v>
      </c>
      <c r="D83" s="26">
        <v>30.8</v>
      </c>
      <c r="E83" s="24" t="s">
        <v>384</v>
      </c>
      <c r="F83" s="24" t="s">
        <v>384</v>
      </c>
      <c r="G83" s="24" t="s">
        <v>384</v>
      </c>
      <c r="H83" s="24" t="s">
        <v>467</v>
      </c>
    </row>
    <row r="84" spans="1:8" s="3" customFormat="1" ht="81" customHeight="1" x14ac:dyDescent="0.25">
      <c r="A84" s="24">
        <v>69</v>
      </c>
      <c r="B84" s="25" t="s">
        <v>419</v>
      </c>
      <c r="C84" s="24" t="s">
        <v>374</v>
      </c>
      <c r="D84" s="26">
        <v>7</v>
      </c>
      <c r="E84" s="24" t="s">
        <v>384</v>
      </c>
      <c r="F84" s="24" t="s">
        <v>384</v>
      </c>
      <c r="G84" s="24" t="s">
        <v>384</v>
      </c>
      <c r="H84" s="24" t="s">
        <v>467</v>
      </c>
    </row>
    <row r="85" spans="1:8" s="3" customFormat="1" ht="87.75" customHeight="1" x14ac:dyDescent="0.25">
      <c r="A85" s="24">
        <v>70</v>
      </c>
      <c r="B85" s="25" t="s">
        <v>470</v>
      </c>
      <c r="C85" s="24" t="s">
        <v>374</v>
      </c>
      <c r="D85" s="26">
        <v>8</v>
      </c>
      <c r="E85" s="24" t="s">
        <v>384</v>
      </c>
      <c r="F85" s="24" t="s">
        <v>384</v>
      </c>
      <c r="G85" s="24" t="s">
        <v>384</v>
      </c>
      <c r="H85" s="24" t="s">
        <v>467</v>
      </c>
    </row>
    <row r="86" spans="1:8" s="3" customFormat="1" ht="52.5" customHeight="1" x14ac:dyDescent="0.25">
      <c r="A86" s="24">
        <v>71</v>
      </c>
      <c r="B86" s="25" t="s">
        <v>420</v>
      </c>
      <c r="C86" s="24" t="s">
        <v>353</v>
      </c>
      <c r="D86" s="26">
        <v>0</v>
      </c>
      <c r="E86" s="24" t="s">
        <v>384</v>
      </c>
      <c r="F86" s="24" t="s">
        <v>384</v>
      </c>
      <c r="G86" s="24" t="s">
        <v>384</v>
      </c>
      <c r="H86" s="24" t="s">
        <v>467</v>
      </c>
    </row>
    <row r="87" spans="1:8" s="3" customFormat="1" ht="46.5" customHeight="1" x14ac:dyDescent="0.25">
      <c r="A87" s="24">
        <v>72</v>
      </c>
      <c r="B87" s="25" t="s">
        <v>421</v>
      </c>
      <c r="C87" s="24" t="s">
        <v>473</v>
      </c>
      <c r="D87" s="26">
        <v>3</v>
      </c>
      <c r="E87" s="24" t="s">
        <v>384</v>
      </c>
      <c r="F87" s="24" t="s">
        <v>384</v>
      </c>
      <c r="G87" s="24" t="s">
        <v>384</v>
      </c>
      <c r="H87" s="24" t="s">
        <v>467</v>
      </c>
    </row>
    <row r="88" spans="1:8" s="3" customFormat="1" ht="43.5" customHeight="1" x14ac:dyDescent="0.25">
      <c r="A88" s="24">
        <v>73</v>
      </c>
      <c r="B88" s="25" t="s">
        <v>422</v>
      </c>
      <c r="C88" s="24" t="s">
        <v>473</v>
      </c>
      <c r="D88" s="26">
        <v>2.2000000000000002</v>
      </c>
      <c r="E88" s="24" t="s">
        <v>384</v>
      </c>
      <c r="F88" s="24" t="s">
        <v>384</v>
      </c>
      <c r="G88" s="24" t="s">
        <v>384</v>
      </c>
      <c r="H88" s="24" t="s">
        <v>467</v>
      </c>
    </row>
    <row r="89" spans="1:8" s="3" customFormat="1" ht="52.5" customHeight="1" x14ac:dyDescent="0.25">
      <c r="A89" s="24">
        <v>74</v>
      </c>
      <c r="B89" s="25" t="s">
        <v>423</v>
      </c>
      <c r="C89" s="24" t="s">
        <v>473</v>
      </c>
      <c r="D89" s="26">
        <v>2.7</v>
      </c>
      <c r="E89" s="24" t="s">
        <v>384</v>
      </c>
      <c r="F89" s="24" t="s">
        <v>384</v>
      </c>
      <c r="G89" s="24" t="s">
        <v>384</v>
      </c>
      <c r="H89" s="24" t="s">
        <v>467</v>
      </c>
    </row>
    <row r="90" spans="1:8" s="3" customFormat="1" ht="52.5" customHeight="1" x14ac:dyDescent="0.25">
      <c r="A90" s="24">
        <v>75</v>
      </c>
      <c r="B90" s="25" t="s">
        <v>424</v>
      </c>
      <c r="C90" s="24" t="s">
        <v>353</v>
      </c>
      <c r="D90" s="26">
        <v>100</v>
      </c>
      <c r="E90" s="24" t="s">
        <v>384</v>
      </c>
      <c r="F90" s="24" t="s">
        <v>384</v>
      </c>
      <c r="G90" s="24" t="s">
        <v>384</v>
      </c>
      <c r="H90" s="24" t="s">
        <v>467</v>
      </c>
    </row>
    <row r="91" spans="1:8" s="3" customFormat="1" ht="52.5" customHeight="1" x14ac:dyDescent="0.25">
      <c r="A91" s="24">
        <v>76</v>
      </c>
      <c r="B91" s="25" t="s">
        <v>425</v>
      </c>
      <c r="C91" s="24" t="s">
        <v>374</v>
      </c>
      <c r="D91" s="26">
        <v>0</v>
      </c>
      <c r="E91" s="24" t="s">
        <v>384</v>
      </c>
      <c r="F91" s="24" t="s">
        <v>384</v>
      </c>
      <c r="G91" s="24" t="s">
        <v>384</v>
      </c>
      <c r="H91" s="24" t="s">
        <v>467</v>
      </c>
    </row>
    <row r="92" spans="1:8" s="3" customFormat="1" ht="60" customHeight="1" x14ac:dyDescent="0.25">
      <c r="A92" s="24">
        <v>77</v>
      </c>
      <c r="B92" s="25" t="s">
        <v>426</v>
      </c>
      <c r="C92" s="24" t="s">
        <v>428</v>
      </c>
      <c r="D92" s="26">
        <v>0</v>
      </c>
      <c r="E92" s="24" t="s">
        <v>384</v>
      </c>
      <c r="F92" s="24" t="s">
        <v>384</v>
      </c>
      <c r="G92" s="24" t="s">
        <v>384</v>
      </c>
      <c r="H92" s="24" t="s">
        <v>467</v>
      </c>
    </row>
    <row r="93" spans="1:8" s="3" customFormat="1" ht="41.25" customHeight="1" x14ac:dyDescent="0.25">
      <c r="A93" s="24">
        <v>78</v>
      </c>
      <c r="B93" s="25" t="s">
        <v>427</v>
      </c>
      <c r="C93" s="24" t="s">
        <v>428</v>
      </c>
      <c r="D93" s="26">
        <v>0</v>
      </c>
      <c r="E93" s="24" t="s">
        <v>384</v>
      </c>
      <c r="F93" s="24" t="s">
        <v>384</v>
      </c>
      <c r="G93" s="24" t="s">
        <v>384</v>
      </c>
      <c r="H93" s="24" t="s">
        <v>467</v>
      </c>
    </row>
    <row r="94" spans="1:8" s="3" customFormat="1" ht="29.25" customHeight="1" x14ac:dyDescent="0.25">
      <c r="A94" s="100" t="s">
        <v>258</v>
      </c>
      <c r="B94" s="101"/>
      <c r="C94" s="101"/>
      <c r="D94" s="101"/>
      <c r="E94" s="101"/>
      <c r="F94" s="101"/>
      <c r="G94" s="101"/>
      <c r="H94" s="102"/>
    </row>
    <row r="95" spans="1:8" s="3" customFormat="1" ht="46.5" customHeight="1" x14ac:dyDescent="0.25">
      <c r="A95" s="24">
        <v>79</v>
      </c>
      <c r="B95" s="25" t="s">
        <v>6</v>
      </c>
      <c r="C95" s="26" t="s">
        <v>374</v>
      </c>
      <c r="D95" s="26">
        <v>5</v>
      </c>
      <c r="E95" s="26">
        <v>5</v>
      </c>
      <c r="F95" s="26">
        <v>5</v>
      </c>
      <c r="G95" s="35">
        <f>F95/E95%</f>
        <v>100</v>
      </c>
      <c r="H95" s="31"/>
    </row>
    <row r="96" spans="1:8" s="3" customFormat="1" ht="48.75" customHeight="1" x14ac:dyDescent="0.25">
      <c r="A96" s="24">
        <v>80</v>
      </c>
      <c r="B96" s="25" t="s">
        <v>7</v>
      </c>
      <c r="C96" s="26" t="s">
        <v>353</v>
      </c>
      <c r="D96" s="26">
        <v>60</v>
      </c>
      <c r="E96" s="26">
        <v>60</v>
      </c>
      <c r="F96" s="26">
        <v>60</v>
      </c>
      <c r="G96" s="35">
        <f>F96/E96%</f>
        <v>100</v>
      </c>
      <c r="H96" s="31"/>
    </row>
    <row r="97" spans="1:10" s="3" customFormat="1" ht="45" customHeight="1" x14ac:dyDescent="0.25">
      <c r="A97" s="24">
        <v>81</v>
      </c>
      <c r="B97" s="25" t="s">
        <v>8</v>
      </c>
      <c r="C97" s="29" t="s">
        <v>374</v>
      </c>
      <c r="D97" s="29">
        <v>0</v>
      </c>
      <c r="E97" s="29">
        <v>0</v>
      </c>
      <c r="F97" s="30">
        <v>0</v>
      </c>
      <c r="G97" s="35">
        <v>0</v>
      </c>
      <c r="H97" s="31"/>
    </row>
    <row r="98" spans="1:10" s="3" customFormat="1" ht="51" customHeight="1" x14ac:dyDescent="0.25">
      <c r="A98" s="24">
        <v>82</v>
      </c>
      <c r="B98" s="25" t="s">
        <v>9</v>
      </c>
      <c r="C98" s="26" t="s">
        <v>353</v>
      </c>
      <c r="D98" s="26">
        <v>0</v>
      </c>
      <c r="E98" s="26">
        <v>0</v>
      </c>
      <c r="F98" s="26">
        <v>0</v>
      </c>
      <c r="G98" s="35">
        <v>0</v>
      </c>
      <c r="H98" s="31"/>
    </row>
    <row r="99" spans="1:10" s="3" customFormat="1" ht="45.75" customHeight="1" x14ac:dyDescent="0.25">
      <c r="A99" s="24">
        <v>83</v>
      </c>
      <c r="B99" s="25" t="s">
        <v>10</v>
      </c>
      <c r="C99" s="26" t="s">
        <v>353</v>
      </c>
      <c r="D99" s="26">
        <v>33</v>
      </c>
      <c r="E99" s="26">
        <v>33</v>
      </c>
      <c r="F99" s="26">
        <v>33</v>
      </c>
      <c r="G99" s="35">
        <f>F99/E99%</f>
        <v>100</v>
      </c>
      <c r="H99" s="31"/>
    </row>
    <row r="100" spans="1:10" s="3" customFormat="1" ht="63" customHeight="1" x14ac:dyDescent="0.25">
      <c r="A100" s="24">
        <v>84</v>
      </c>
      <c r="B100" s="25" t="s">
        <v>11</v>
      </c>
      <c r="C100" s="26" t="s">
        <v>353</v>
      </c>
      <c r="D100" s="26">
        <v>18</v>
      </c>
      <c r="E100" s="26">
        <v>18</v>
      </c>
      <c r="F100" s="26">
        <v>18</v>
      </c>
      <c r="G100" s="35">
        <f>F100/E100%</f>
        <v>100</v>
      </c>
      <c r="H100" s="31"/>
    </row>
    <row r="101" spans="1:10" s="3" customFormat="1" ht="32.25" customHeight="1" x14ac:dyDescent="0.25">
      <c r="A101" s="24">
        <v>85</v>
      </c>
      <c r="B101" s="25" t="s">
        <v>12</v>
      </c>
      <c r="C101" s="26" t="s">
        <v>374</v>
      </c>
      <c r="D101" s="26">
        <v>0</v>
      </c>
      <c r="E101" s="26">
        <v>0</v>
      </c>
      <c r="F101" s="26">
        <v>0</v>
      </c>
      <c r="G101" s="35">
        <v>100</v>
      </c>
      <c r="H101" s="31"/>
    </row>
    <row r="102" spans="1:10" s="3" customFormat="1" ht="48.75" customHeight="1" x14ac:dyDescent="0.25">
      <c r="A102" s="24">
        <v>86</v>
      </c>
      <c r="B102" s="25" t="s">
        <v>13</v>
      </c>
      <c r="C102" s="26" t="s">
        <v>353</v>
      </c>
      <c r="D102" s="26">
        <v>1</v>
      </c>
      <c r="E102" s="26">
        <v>1</v>
      </c>
      <c r="F102" s="26">
        <v>1</v>
      </c>
      <c r="G102" s="35">
        <f>F102/E102%</f>
        <v>100</v>
      </c>
      <c r="H102" s="31"/>
    </row>
    <row r="103" spans="1:10" s="3" customFormat="1" ht="58.5" customHeight="1" x14ac:dyDescent="0.25">
      <c r="A103" s="24">
        <v>87</v>
      </c>
      <c r="B103" s="25" t="s">
        <v>14</v>
      </c>
      <c r="C103" s="26" t="s">
        <v>353</v>
      </c>
      <c r="D103" s="26">
        <v>95</v>
      </c>
      <c r="E103" s="26">
        <v>95</v>
      </c>
      <c r="F103" s="26">
        <v>95</v>
      </c>
      <c r="G103" s="35">
        <f>F103/E103%</f>
        <v>100</v>
      </c>
      <c r="H103" s="31"/>
    </row>
    <row r="104" spans="1:10" s="3" customFormat="1" ht="63.75" customHeight="1" x14ac:dyDescent="0.25">
      <c r="A104" s="24">
        <v>88</v>
      </c>
      <c r="B104" s="25" t="s">
        <v>15</v>
      </c>
      <c r="C104" s="26" t="s">
        <v>353</v>
      </c>
      <c r="D104" s="26">
        <v>0</v>
      </c>
      <c r="E104" s="26">
        <v>0</v>
      </c>
      <c r="F104" s="26">
        <v>0</v>
      </c>
      <c r="G104" s="35">
        <v>0</v>
      </c>
      <c r="H104" s="31"/>
    </row>
    <row r="105" spans="1:10" s="3" customFormat="1" ht="30.75" customHeight="1" x14ac:dyDescent="0.25">
      <c r="A105" s="24">
        <v>89</v>
      </c>
      <c r="B105" s="25" t="s">
        <v>16</v>
      </c>
      <c r="C105" s="26" t="s">
        <v>353</v>
      </c>
      <c r="D105" s="26">
        <v>85</v>
      </c>
      <c r="E105" s="26">
        <v>85</v>
      </c>
      <c r="F105" s="26">
        <v>85</v>
      </c>
      <c r="G105" s="35">
        <f>F105/E105%</f>
        <v>100</v>
      </c>
      <c r="H105" s="31"/>
    </row>
    <row r="106" spans="1:10" s="3" customFormat="1" ht="109.5" customHeight="1" x14ac:dyDescent="0.25">
      <c r="A106" s="24">
        <v>90</v>
      </c>
      <c r="B106" s="25" t="s">
        <v>17</v>
      </c>
      <c r="C106" s="26" t="s">
        <v>353</v>
      </c>
      <c r="D106" s="26">
        <v>10</v>
      </c>
      <c r="E106" s="26">
        <v>10</v>
      </c>
      <c r="F106" s="26">
        <v>10</v>
      </c>
      <c r="G106" s="35">
        <f>F106/E106%</f>
        <v>100</v>
      </c>
      <c r="H106" s="31"/>
    </row>
    <row r="107" spans="1:10" s="3" customFormat="1" ht="66.75" customHeight="1" x14ac:dyDescent="0.25">
      <c r="A107" s="24">
        <v>91</v>
      </c>
      <c r="B107" s="25" t="s">
        <v>18</v>
      </c>
      <c r="C107" s="26" t="s">
        <v>428</v>
      </c>
      <c r="D107" s="26">
        <v>0</v>
      </c>
      <c r="E107" s="26">
        <v>0</v>
      </c>
      <c r="F107" s="26">
        <v>0</v>
      </c>
      <c r="G107" s="35">
        <v>100</v>
      </c>
      <c r="H107" s="31"/>
    </row>
    <row r="108" spans="1:10" s="3" customFormat="1" ht="64.5" customHeight="1" x14ac:dyDescent="0.25">
      <c r="A108" s="24">
        <v>92</v>
      </c>
      <c r="B108" s="25" t="s">
        <v>346</v>
      </c>
      <c r="C108" s="26" t="s">
        <v>353</v>
      </c>
      <c r="D108" s="29">
        <v>100</v>
      </c>
      <c r="E108" s="29">
        <v>100</v>
      </c>
      <c r="F108" s="30">
        <v>100</v>
      </c>
      <c r="G108" s="35">
        <f>F108/E108%</f>
        <v>100</v>
      </c>
      <c r="H108" s="31"/>
    </row>
    <row r="109" spans="1:10" s="3" customFormat="1" ht="24.75" customHeight="1" x14ac:dyDescent="0.25">
      <c r="A109" s="24">
        <v>93</v>
      </c>
      <c r="B109" s="25" t="s">
        <v>19</v>
      </c>
      <c r="C109" s="26" t="s">
        <v>374</v>
      </c>
      <c r="D109" s="26">
        <v>3</v>
      </c>
      <c r="E109" s="26">
        <v>1</v>
      </c>
      <c r="F109" s="26">
        <v>1</v>
      </c>
      <c r="G109" s="35">
        <v>100</v>
      </c>
      <c r="H109" s="34"/>
      <c r="I109" s="18"/>
      <c r="J109" s="18"/>
    </row>
    <row r="110" spans="1:10" s="3" customFormat="1" ht="43.5" customHeight="1" x14ac:dyDescent="0.25">
      <c r="A110" s="24">
        <v>94</v>
      </c>
      <c r="B110" s="25" t="s">
        <v>20</v>
      </c>
      <c r="C110" s="26" t="s">
        <v>353</v>
      </c>
      <c r="D110" s="26">
        <v>95</v>
      </c>
      <c r="E110" s="26">
        <v>95</v>
      </c>
      <c r="F110" s="26">
        <v>95</v>
      </c>
      <c r="G110" s="35">
        <f>F110/E110%</f>
        <v>100</v>
      </c>
      <c r="H110" s="31"/>
    </row>
    <row r="111" spans="1:10" s="3" customFormat="1" ht="36" customHeight="1" x14ac:dyDescent="0.25">
      <c r="A111" s="24">
        <v>95</v>
      </c>
      <c r="B111" s="25" t="s">
        <v>21</v>
      </c>
      <c r="C111" s="26" t="s">
        <v>429</v>
      </c>
      <c r="D111" s="36">
        <v>25679.37</v>
      </c>
      <c r="E111" s="36">
        <v>2334.5</v>
      </c>
      <c r="F111" s="36">
        <v>2334.5</v>
      </c>
      <c r="G111" s="35">
        <f>F111/E111%</f>
        <v>100</v>
      </c>
      <c r="H111" s="31"/>
    </row>
    <row r="112" spans="1:10" s="3" customFormat="1" ht="45.75" customHeight="1" x14ac:dyDescent="0.25">
      <c r="A112" s="24">
        <v>96</v>
      </c>
      <c r="B112" s="25" t="s">
        <v>22</v>
      </c>
      <c r="C112" s="26" t="s">
        <v>430</v>
      </c>
      <c r="D112" s="26">
        <v>2</v>
      </c>
      <c r="E112" s="26">
        <v>2</v>
      </c>
      <c r="F112" s="26">
        <v>2</v>
      </c>
      <c r="G112" s="35">
        <f>F112/E112%</f>
        <v>100</v>
      </c>
      <c r="H112" s="31"/>
    </row>
    <row r="113" spans="1:8" s="3" customFormat="1" ht="49.5" customHeight="1" x14ac:dyDescent="0.25">
      <c r="A113" s="24">
        <v>97</v>
      </c>
      <c r="B113" s="25" t="s">
        <v>23</v>
      </c>
      <c r="C113" s="26" t="s">
        <v>374</v>
      </c>
      <c r="D113" s="26">
        <v>2</v>
      </c>
      <c r="E113" s="26">
        <v>0</v>
      </c>
      <c r="F113" s="26">
        <v>0</v>
      </c>
      <c r="G113" s="35">
        <v>100</v>
      </c>
      <c r="H113" s="31"/>
    </row>
    <row r="114" spans="1:8" ht="68.25" customHeight="1" x14ac:dyDescent="0.25">
      <c r="A114" s="24">
        <v>98</v>
      </c>
      <c r="B114" s="25" t="s">
        <v>24</v>
      </c>
      <c r="C114" s="26" t="s">
        <v>428</v>
      </c>
      <c r="D114" s="26">
        <v>0</v>
      </c>
      <c r="E114" s="26">
        <v>0</v>
      </c>
      <c r="F114" s="26">
        <v>0</v>
      </c>
      <c r="G114" s="35">
        <v>100</v>
      </c>
      <c r="H114" s="31"/>
    </row>
    <row r="115" spans="1:8" ht="46.5" customHeight="1" x14ac:dyDescent="0.25">
      <c r="A115" s="24">
        <v>99</v>
      </c>
      <c r="B115" s="25" t="s">
        <v>25</v>
      </c>
      <c r="C115" s="26" t="s">
        <v>428</v>
      </c>
      <c r="D115" s="26">
        <v>0</v>
      </c>
      <c r="E115" s="26">
        <v>0</v>
      </c>
      <c r="F115" s="26">
        <v>0</v>
      </c>
      <c r="G115" s="35">
        <v>100</v>
      </c>
      <c r="H115" s="31"/>
    </row>
    <row r="116" spans="1:8" ht="77.25" customHeight="1" x14ac:dyDescent="0.25">
      <c r="A116" s="24">
        <v>100</v>
      </c>
      <c r="B116" s="25" t="s">
        <v>26</v>
      </c>
      <c r="C116" s="26" t="s">
        <v>428</v>
      </c>
      <c r="D116" s="26">
        <v>0</v>
      </c>
      <c r="E116" s="26">
        <v>0</v>
      </c>
      <c r="F116" s="26">
        <v>0</v>
      </c>
      <c r="G116" s="35">
        <v>100</v>
      </c>
      <c r="H116" s="31"/>
    </row>
    <row r="117" spans="1:8" ht="45" customHeight="1" x14ac:dyDescent="0.25">
      <c r="A117" s="24">
        <v>101</v>
      </c>
      <c r="B117" s="25" t="s">
        <v>27</v>
      </c>
      <c r="C117" s="26" t="s">
        <v>428</v>
      </c>
      <c r="D117" s="26">
        <v>0</v>
      </c>
      <c r="E117" s="26">
        <v>0</v>
      </c>
      <c r="F117" s="26">
        <v>0</v>
      </c>
      <c r="G117" s="35">
        <v>100</v>
      </c>
      <c r="H117" s="31"/>
    </row>
    <row r="118" spans="1:8" ht="76.5" customHeight="1" x14ac:dyDescent="0.25">
      <c r="A118" s="24">
        <v>102</v>
      </c>
      <c r="B118" s="25" t="s">
        <v>28</v>
      </c>
      <c r="C118" s="26" t="s">
        <v>428</v>
      </c>
      <c r="D118" s="26">
        <v>0</v>
      </c>
      <c r="E118" s="26">
        <v>0</v>
      </c>
      <c r="F118" s="26">
        <v>0</v>
      </c>
      <c r="G118" s="35">
        <v>100</v>
      </c>
      <c r="H118" s="31"/>
    </row>
    <row r="119" spans="1:8" ht="63.75" customHeight="1" x14ac:dyDescent="0.25">
      <c r="A119" s="24">
        <v>103</v>
      </c>
      <c r="B119" s="25" t="s">
        <v>29</v>
      </c>
      <c r="C119" s="26" t="s">
        <v>428</v>
      </c>
      <c r="D119" s="26">
        <v>0</v>
      </c>
      <c r="E119" s="26">
        <v>0</v>
      </c>
      <c r="F119" s="26">
        <v>0</v>
      </c>
      <c r="G119" s="35">
        <v>100</v>
      </c>
      <c r="H119" s="31"/>
    </row>
    <row r="120" spans="1:8" ht="25.5" customHeight="1" x14ac:dyDescent="0.25">
      <c r="A120" s="100" t="s">
        <v>268</v>
      </c>
      <c r="B120" s="101"/>
      <c r="C120" s="101"/>
      <c r="D120" s="101"/>
      <c r="E120" s="101"/>
      <c r="F120" s="101"/>
      <c r="G120" s="101"/>
      <c r="H120" s="102"/>
    </row>
    <row r="121" spans="1:8" s="3" customFormat="1" ht="30.75" customHeight="1" x14ac:dyDescent="0.25">
      <c r="A121" s="24">
        <v>104</v>
      </c>
      <c r="B121" s="25" t="s">
        <v>40</v>
      </c>
      <c r="C121" s="26" t="s">
        <v>431</v>
      </c>
      <c r="D121" s="26">
        <v>420.9</v>
      </c>
      <c r="E121" s="24" t="s">
        <v>384</v>
      </c>
      <c r="F121" s="24" t="s">
        <v>384</v>
      </c>
      <c r="G121" s="24" t="s">
        <v>384</v>
      </c>
      <c r="H121" s="24" t="s">
        <v>467</v>
      </c>
    </row>
    <row r="122" spans="1:8" s="3" customFormat="1" ht="31.5" customHeight="1" x14ac:dyDescent="0.25">
      <c r="A122" s="24">
        <v>105</v>
      </c>
      <c r="B122" s="25" t="s">
        <v>41</v>
      </c>
      <c r="C122" s="26" t="s">
        <v>431</v>
      </c>
      <c r="D122" s="26">
        <v>330</v>
      </c>
      <c r="E122" s="24" t="s">
        <v>384</v>
      </c>
      <c r="F122" s="24" t="s">
        <v>384</v>
      </c>
      <c r="G122" s="24" t="s">
        <v>384</v>
      </c>
      <c r="H122" s="24" t="s">
        <v>467</v>
      </c>
    </row>
    <row r="123" spans="1:8" s="3" customFormat="1" ht="68.25" customHeight="1" x14ac:dyDescent="0.25">
      <c r="A123" s="24">
        <v>106</v>
      </c>
      <c r="B123" s="25" t="s">
        <v>42</v>
      </c>
      <c r="C123" s="26" t="s">
        <v>353</v>
      </c>
      <c r="D123" s="26">
        <v>5.0000000000000001E-3</v>
      </c>
      <c r="E123" s="24" t="s">
        <v>384</v>
      </c>
      <c r="F123" s="24" t="s">
        <v>384</v>
      </c>
      <c r="G123" s="24" t="s">
        <v>384</v>
      </c>
      <c r="H123" s="24" t="s">
        <v>467</v>
      </c>
    </row>
    <row r="124" spans="1:8" s="3" customFormat="1" ht="47.25" customHeight="1" x14ac:dyDescent="0.25">
      <c r="A124" s="24">
        <v>107</v>
      </c>
      <c r="B124" s="25" t="s">
        <v>433</v>
      </c>
      <c r="C124" s="26" t="s">
        <v>374</v>
      </c>
      <c r="D124" s="26">
        <v>6</v>
      </c>
      <c r="E124" s="24" t="s">
        <v>384</v>
      </c>
      <c r="F124" s="24" t="s">
        <v>384</v>
      </c>
      <c r="G124" s="24" t="s">
        <v>384</v>
      </c>
      <c r="H124" s="24" t="s">
        <v>467</v>
      </c>
    </row>
    <row r="125" spans="1:8" s="3" customFormat="1" ht="63" customHeight="1" x14ac:dyDescent="0.25">
      <c r="A125" s="24">
        <v>108</v>
      </c>
      <c r="B125" s="25" t="s">
        <v>432</v>
      </c>
      <c r="C125" s="26" t="s">
        <v>374</v>
      </c>
      <c r="D125" s="26">
        <v>4</v>
      </c>
      <c r="E125" s="24" t="s">
        <v>384</v>
      </c>
      <c r="F125" s="24" t="s">
        <v>384</v>
      </c>
      <c r="G125" s="24" t="s">
        <v>384</v>
      </c>
      <c r="H125" s="24" t="s">
        <v>467</v>
      </c>
    </row>
    <row r="126" spans="1:8" s="3" customFormat="1" ht="36.75" customHeight="1" x14ac:dyDescent="0.25">
      <c r="A126" s="24">
        <v>109</v>
      </c>
      <c r="B126" s="25" t="s">
        <v>43</v>
      </c>
      <c r="C126" s="26" t="s">
        <v>353</v>
      </c>
      <c r="D126" s="26">
        <v>28.5</v>
      </c>
      <c r="E126" s="24" t="s">
        <v>384</v>
      </c>
      <c r="F126" s="24" t="s">
        <v>384</v>
      </c>
      <c r="G126" s="24" t="s">
        <v>384</v>
      </c>
      <c r="H126" s="24" t="s">
        <v>467</v>
      </c>
    </row>
    <row r="127" spans="1:8" ht="32.25" customHeight="1" x14ac:dyDescent="0.25">
      <c r="A127" s="100" t="s">
        <v>490</v>
      </c>
      <c r="B127" s="101"/>
      <c r="C127" s="101"/>
      <c r="D127" s="101"/>
      <c r="E127" s="101"/>
      <c r="F127" s="101"/>
      <c r="G127" s="101"/>
      <c r="H127" s="102"/>
    </row>
    <row r="128" spans="1:8" ht="30" x14ac:dyDescent="0.25">
      <c r="A128" s="24">
        <v>110</v>
      </c>
      <c r="B128" s="25" t="s">
        <v>434</v>
      </c>
      <c r="C128" s="26" t="s">
        <v>353</v>
      </c>
      <c r="D128" s="26">
        <v>32</v>
      </c>
      <c r="E128" s="24" t="s">
        <v>384</v>
      </c>
      <c r="F128" s="24" t="s">
        <v>384</v>
      </c>
      <c r="G128" s="24" t="s">
        <v>384</v>
      </c>
      <c r="H128" s="24" t="s">
        <v>467</v>
      </c>
    </row>
    <row r="129" spans="1:8" ht="45" x14ac:dyDescent="0.25">
      <c r="A129" s="24">
        <v>111</v>
      </c>
      <c r="B129" s="25" t="s">
        <v>435</v>
      </c>
      <c r="C129" s="26" t="s">
        <v>353</v>
      </c>
      <c r="D129" s="26">
        <v>100</v>
      </c>
      <c r="E129" s="24" t="s">
        <v>384</v>
      </c>
      <c r="F129" s="24" t="s">
        <v>384</v>
      </c>
      <c r="G129" s="24" t="s">
        <v>384</v>
      </c>
      <c r="H129" s="24" t="s">
        <v>467</v>
      </c>
    </row>
    <row r="130" spans="1:8" ht="45" x14ac:dyDescent="0.25">
      <c r="A130" s="24">
        <v>112</v>
      </c>
      <c r="B130" s="25" t="s">
        <v>436</v>
      </c>
      <c r="C130" s="26" t="s">
        <v>353</v>
      </c>
      <c r="D130" s="26">
        <v>37</v>
      </c>
      <c r="E130" s="24" t="s">
        <v>384</v>
      </c>
      <c r="F130" s="24" t="s">
        <v>384</v>
      </c>
      <c r="G130" s="24" t="s">
        <v>384</v>
      </c>
      <c r="H130" s="24" t="s">
        <v>467</v>
      </c>
    </row>
    <row r="131" spans="1:8" ht="93" customHeight="1" x14ac:dyDescent="0.25">
      <c r="A131" s="24">
        <v>113</v>
      </c>
      <c r="B131" s="25" t="s">
        <v>437</v>
      </c>
      <c r="C131" s="26" t="s">
        <v>353</v>
      </c>
      <c r="D131" s="26">
        <v>100</v>
      </c>
      <c r="E131" s="24" t="s">
        <v>384</v>
      </c>
      <c r="F131" s="24" t="s">
        <v>384</v>
      </c>
      <c r="G131" s="24" t="s">
        <v>384</v>
      </c>
      <c r="H131" s="24" t="s">
        <v>467</v>
      </c>
    </row>
    <row r="132" spans="1:8" ht="37.5" customHeight="1" x14ac:dyDescent="0.25">
      <c r="A132" s="24">
        <v>114</v>
      </c>
      <c r="B132" s="25" t="s">
        <v>438</v>
      </c>
      <c r="C132" s="26" t="s">
        <v>353</v>
      </c>
      <c r="D132" s="26">
        <v>100</v>
      </c>
      <c r="E132" s="24" t="s">
        <v>384</v>
      </c>
      <c r="F132" s="24" t="s">
        <v>384</v>
      </c>
      <c r="G132" s="24" t="s">
        <v>384</v>
      </c>
      <c r="H132" s="24" t="s">
        <v>467</v>
      </c>
    </row>
    <row r="133" spans="1:8" ht="49.5" customHeight="1" x14ac:dyDescent="0.25">
      <c r="A133" s="24">
        <v>115</v>
      </c>
      <c r="B133" s="25" t="s">
        <v>439</v>
      </c>
      <c r="C133" s="26" t="s">
        <v>428</v>
      </c>
      <c r="D133" s="26">
        <v>0</v>
      </c>
      <c r="E133" s="24" t="s">
        <v>384</v>
      </c>
      <c r="F133" s="24" t="s">
        <v>384</v>
      </c>
      <c r="G133" s="24" t="s">
        <v>384</v>
      </c>
      <c r="H133" s="24" t="s">
        <v>467</v>
      </c>
    </row>
    <row r="134" spans="1:8" ht="30" x14ac:dyDescent="0.25">
      <c r="A134" s="24">
        <v>116</v>
      </c>
      <c r="B134" s="25" t="s">
        <v>440</v>
      </c>
      <c r="C134" s="26" t="s">
        <v>353</v>
      </c>
      <c r="D134" s="26">
        <v>0</v>
      </c>
      <c r="E134" s="24" t="s">
        <v>384</v>
      </c>
      <c r="F134" s="24" t="s">
        <v>384</v>
      </c>
      <c r="G134" s="24" t="s">
        <v>384</v>
      </c>
      <c r="H134" s="24" t="s">
        <v>467</v>
      </c>
    </row>
    <row r="135" spans="1:8" ht="30" x14ac:dyDescent="0.25">
      <c r="A135" s="24">
        <v>117</v>
      </c>
      <c r="B135" s="25" t="s">
        <v>441</v>
      </c>
      <c r="C135" s="26" t="s">
        <v>353</v>
      </c>
      <c r="D135" s="26">
        <v>37</v>
      </c>
      <c r="E135" s="24" t="s">
        <v>384</v>
      </c>
      <c r="F135" s="24" t="s">
        <v>384</v>
      </c>
      <c r="G135" s="24" t="s">
        <v>384</v>
      </c>
      <c r="H135" s="24" t="s">
        <v>467</v>
      </c>
    </row>
    <row r="136" spans="1:8" ht="27" customHeight="1" x14ac:dyDescent="0.25">
      <c r="A136" s="100" t="s">
        <v>293</v>
      </c>
      <c r="B136" s="101"/>
      <c r="C136" s="101"/>
      <c r="D136" s="101"/>
      <c r="E136" s="101"/>
      <c r="F136" s="101"/>
      <c r="G136" s="101"/>
      <c r="H136" s="102"/>
    </row>
    <row r="137" spans="1:8" ht="90" x14ac:dyDescent="0.25">
      <c r="A137" s="24">
        <v>118</v>
      </c>
      <c r="B137" s="25" t="s">
        <v>443</v>
      </c>
      <c r="C137" s="26" t="s">
        <v>353</v>
      </c>
      <c r="D137" s="26">
        <v>100</v>
      </c>
      <c r="E137" s="24" t="s">
        <v>384</v>
      </c>
      <c r="F137" s="24" t="s">
        <v>384</v>
      </c>
      <c r="G137" s="24" t="s">
        <v>384</v>
      </c>
      <c r="H137" s="24" t="s">
        <v>467</v>
      </c>
    </row>
    <row r="138" spans="1:8" ht="45" x14ac:dyDescent="0.25">
      <c r="A138" s="24">
        <v>119</v>
      </c>
      <c r="B138" s="25" t="s">
        <v>444</v>
      </c>
      <c r="C138" s="26" t="s">
        <v>353</v>
      </c>
      <c r="D138" s="26">
        <v>100</v>
      </c>
      <c r="E138" s="24" t="s">
        <v>384</v>
      </c>
      <c r="F138" s="24" t="s">
        <v>384</v>
      </c>
      <c r="G138" s="24" t="s">
        <v>384</v>
      </c>
      <c r="H138" s="24" t="s">
        <v>467</v>
      </c>
    </row>
    <row r="139" spans="1:8" ht="60" x14ac:dyDescent="0.25">
      <c r="A139" s="24">
        <v>120</v>
      </c>
      <c r="B139" s="25" t="s">
        <v>445</v>
      </c>
      <c r="C139" s="26" t="s">
        <v>353</v>
      </c>
      <c r="D139" s="26">
        <v>100</v>
      </c>
      <c r="E139" s="24" t="s">
        <v>384</v>
      </c>
      <c r="F139" s="24" t="s">
        <v>384</v>
      </c>
      <c r="G139" s="24" t="s">
        <v>384</v>
      </c>
      <c r="H139" s="24" t="s">
        <v>467</v>
      </c>
    </row>
    <row r="140" spans="1:8" s="3" customFormat="1" ht="81.75" customHeight="1" x14ac:dyDescent="0.25">
      <c r="A140" s="24">
        <v>121</v>
      </c>
      <c r="B140" s="25" t="s">
        <v>44</v>
      </c>
      <c r="C140" s="26" t="s">
        <v>353</v>
      </c>
      <c r="D140" s="26" t="s">
        <v>446</v>
      </c>
      <c r="E140" s="26">
        <v>0</v>
      </c>
      <c r="F140" s="26">
        <v>3</v>
      </c>
      <c r="G140" s="35">
        <v>100</v>
      </c>
      <c r="H140" s="31"/>
    </row>
    <row r="141" spans="1:8" s="3" customFormat="1" ht="49.5" customHeight="1" x14ac:dyDescent="0.25">
      <c r="A141" s="24">
        <v>122</v>
      </c>
      <c r="B141" s="25" t="s">
        <v>447</v>
      </c>
      <c r="C141" s="26" t="s">
        <v>353</v>
      </c>
      <c r="D141" s="26">
        <v>100</v>
      </c>
      <c r="E141" s="24" t="s">
        <v>384</v>
      </c>
      <c r="F141" s="24" t="s">
        <v>384</v>
      </c>
      <c r="G141" s="24" t="s">
        <v>384</v>
      </c>
      <c r="H141" s="24" t="s">
        <v>467</v>
      </c>
    </row>
    <row r="142" spans="1:8" s="3" customFormat="1" ht="49.5" customHeight="1" x14ac:dyDescent="0.25">
      <c r="A142" s="24">
        <v>123</v>
      </c>
      <c r="B142" s="25" t="s">
        <v>448</v>
      </c>
      <c r="C142" s="26" t="s">
        <v>353</v>
      </c>
      <c r="D142" s="26">
        <v>100</v>
      </c>
      <c r="E142" s="24" t="s">
        <v>384</v>
      </c>
      <c r="F142" s="24" t="s">
        <v>384</v>
      </c>
      <c r="G142" s="24" t="s">
        <v>384</v>
      </c>
      <c r="H142" s="24" t="s">
        <v>467</v>
      </c>
    </row>
    <row r="143" spans="1:8" s="3" customFormat="1" ht="72" customHeight="1" x14ac:dyDescent="0.25">
      <c r="A143" s="24">
        <v>124</v>
      </c>
      <c r="B143" s="25" t="s">
        <v>45</v>
      </c>
      <c r="C143" s="26" t="s">
        <v>353</v>
      </c>
      <c r="D143" s="26">
        <v>19</v>
      </c>
      <c r="E143" s="26">
        <v>19</v>
      </c>
      <c r="F143" s="26">
        <v>24.8</v>
      </c>
      <c r="G143" s="27">
        <f>F143/E143%</f>
        <v>130.5263157894737</v>
      </c>
      <c r="H143" s="31"/>
    </row>
    <row r="144" spans="1:8" ht="65.25" customHeight="1" x14ac:dyDescent="0.25">
      <c r="A144" s="24">
        <v>125</v>
      </c>
      <c r="B144" s="25" t="s">
        <v>449</v>
      </c>
      <c r="C144" s="26" t="s">
        <v>353</v>
      </c>
      <c r="D144" s="26">
        <v>100</v>
      </c>
      <c r="E144" s="24" t="s">
        <v>384</v>
      </c>
      <c r="F144" s="24" t="s">
        <v>384</v>
      </c>
      <c r="G144" s="24" t="s">
        <v>384</v>
      </c>
      <c r="H144" s="24" t="s">
        <v>467</v>
      </c>
    </row>
    <row r="145" spans="1:8" ht="120" x14ac:dyDescent="0.25">
      <c r="A145" s="24">
        <v>126</v>
      </c>
      <c r="B145" s="25" t="s">
        <v>450</v>
      </c>
      <c r="C145" s="26" t="s">
        <v>353</v>
      </c>
      <c r="D145" s="26">
        <v>68</v>
      </c>
      <c r="E145" s="24" t="s">
        <v>384</v>
      </c>
      <c r="F145" s="24" t="s">
        <v>384</v>
      </c>
      <c r="G145" s="24" t="s">
        <v>384</v>
      </c>
      <c r="H145" s="24" t="s">
        <v>467</v>
      </c>
    </row>
    <row r="146" spans="1:8" ht="30" x14ac:dyDescent="0.25">
      <c r="A146" s="24">
        <v>127</v>
      </c>
      <c r="B146" s="25" t="s">
        <v>451</v>
      </c>
      <c r="C146" s="26" t="s">
        <v>353</v>
      </c>
      <c r="D146" s="26">
        <v>70</v>
      </c>
      <c r="E146" s="24" t="s">
        <v>384</v>
      </c>
      <c r="F146" s="24" t="s">
        <v>384</v>
      </c>
      <c r="G146" s="24" t="s">
        <v>384</v>
      </c>
      <c r="H146" s="24" t="s">
        <v>467</v>
      </c>
    </row>
    <row r="147" spans="1:8" ht="22.5" customHeight="1" x14ac:dyDescent="0.25">
      <c r="A147" s="100" t="s">
        <v>319</v>
      </c>
      <c r="B147" s="101"/>
      <c r="C147" s="101"/>
      <c r="D147" s="101"/>
      <c r="E147" s="101"/>
      <c r="F147" s="101"/>
      <c r="G147" s="101"/>
      <c r="H147" s="102"/>
    </row>
    <row r="148" spans="1:8" ht="39" customHeight="1" x14ac:dyDescent="0.25">
      <c r="A148" s="24">
        <v>128</v>
      </c>
      <c r="B148" s="25" t="s">
        <v>452</v>
      </c>
      <c r="C148" s="26" t="s">
        <v>353</v>
      </c>
      <c r="D148" s="26">
        <v>100</v>
      </c>
      <c r="E148" s="26" t="s">
        <v>384</v>
      </c>
      <c r="F148" s="26" t="s">
        <v>384</v>
      </c>
      <c r="G148" s="26" t="s">
        <v>384</v>
      </c>
      <c r="H148" s="24" t="s">
        <v>467</v>
      </c>
    </row>
    <row r="149" spans="1:8" x14ac:dyDescent="0.25">
      <c r="A149" s="24">
        <v>129</v>
      </c>
      <c r="B149" s="25" t="s">
        <v>453</v>
      </c>
      <c r="C149" s="26" t="s">
        <v>415</v>
      </c>
      <c r="D149" s="26">
        <v>100</v>
      </c>
      <c r="E149" s="24" t="s">
        <v>384</v>
      </c>
      <c r="F149" s="24" t="s">
        <v>384</v>
      </c>
      <c r="G149" s="24" t="s">
        <v>384</v>
      </c>
      <c r="H149" s="24" t="s">
        <v>467</v>
      </c>
    </row>
    <row r="150" spans="1:8" ht="181.5" customHeight="1" x14ac:dyDescent="0.25">
      <c r="A150" s="24">
        <v>130</v>
      </c>
      <c r="B150" s="25" t="s">
        <v>454</v>
      </c>
      <c r="C150" s="26" t="s">
        <v>353</v>
      </c>
      <c r="D150" s="26">
        <v>100</v>
      </c>
      <c r="E150" s="24" t="s">
        <v>384</v>
      </c>
      <c r="F150" s="24" t="s">
        <v>384</v>
      </c>
      <c r="G150" s="24" t="s">
        <v>384</v>
      </c>
      <c r="H150" s="24" t="s">
        <v>467</v>
      </c>
    </row>
    <row r="151" spans="1:8" ht="45" x14ac:dyDescent="0.25">
      <c r="A151" s="24">
        <v>131</v>
      </c>
      <c r="B151" s="25" t="s">
        <v>459</v>
      </c>
      <c r="C151" s="26" t="s">
        <v>458</v>
      </c>
      <c r="D151" s="26">
        <v>45</v>
      </c>
      <c r="E151" s="24" t="s">
        <v>384</v>
      </c>
      <c r="F151" s="24" t="s">
        <v>384</v>
      </c>
      <c r="G151" s="24" t="s">
        <v>384</v>
      </c>
      <c r="H151" s="24" t="s">
        <v>467</v>
      </c>
    </row>
    <row r="152" spans="1:8" ht="45" x14ac:dyDescent="0.25">
      <c r="A152" s="24">
        <v>132</v>
      </c>
      <c r="B152" s="25" t="s">
        <v>455</v>
      </c>
      <c r="C152" s="26" t="s">
        <v>458</v>
      </c>
      <c r="D152" s="26">
        <v>45</v>
      </c>
      <c r="E152" s="24" t="s">
        <v>384</v>
      </c>
      <c r="F152" s="24" t="s">
        <v>384</v>
      </c>
      <c r="G152" s="24" t="s">
        <v>384</v>
      </c>
      <c r="H152" s="24" t="s">
        <v>467</v>
      </c>
    </row>
    <row r="153" spans="1:8" ht="30" x14ac:dyDescent="0.25">
      <c r="A153" s="24">
        <v>133</v>
      </c>
      <c r="B153" s="25" t="s">
        <v>456</v>
      </c>
      <c r="C153" s="26" t="s">
        <v>428</v>
      </c>
      <c r="D153" s="26">
        <v>0</v>
      </c>
      <c r="E153" s="24" t="s">
        <v>384</v>
      </c>
      <c r="F153" s="24" t="s">
        <v>384</v>
      </c>
      <c r="G153" s="24" t="s">
        <v>384</v>
      </c>
      <c r="H153" s="24" t="s">
        <v>467</v>
      </c>
    </row>
    <row r="154" spans="1:8" ht="45" x14ac:dyDescent="0.25">
      <c r="A154" s="24">
        <v>134</v>
      </c>
      <c r="B154" s="25" t="s">
        <v>457</v>
      </c>
      <c r="C154" s="26" t="s">
        <v>428</v>
      </c>
      <c r="D154" s="26">
        <v>0</v>
      </c>
      <c r="E154" s="24" t="s">
        <v>384</v>
      </c>
      <c r="F154" s="24" t="s">
        <v>384</v>
      </c>
      <c r="G154" s="24" t="s">
        <v>384</v>
      </c>
      <c r="H154" s="24" t="s">
        <v>467</v>
      </c>
    </row>
    <row r="155" spans="1:8" ht="24" customHeight="1" x14ac:dyDescent="0.25">
      <c r="A155" s="100" t="s">
        <v>328</v>
      </c>
      <c r="B155" s="101"/>
      <c r="C155" s="101"/>
      <c r="D155" s="101"/>
      <c r="E155" s="101"/>
      <c r="F155" s="101"/>
      <c r="G155" s="101"/>
      <c r="H155" s="102"/>
    </row>
    <row r="156" spans="1:8" x14ac:dyDescent="0.25">
      <c r="A156" s="24">
        <v>135</v>
      </c>
      <c r="B156" s="25" t="s">
        <v>460</v>
      </c>
      <c r="C156" s="26" t="s">
        <v>374</v>
      </c>
      <c r="D156" s="26">
        <v>775</v>
      </c>
      <c r="E156" s="26" t="s">
        <v>384</v>
      </c>
      <c r="F156" s="26" t="s">
        <v>384</v>
      </c>
      <c r="G156" s="26" t="s">
        <v>384</v>
      </c>
      <c r="H156" s="24" t="s">
        <v>467</v>
      </c>
    </row>
    <row r="157" spans="1:8" x14ac:dyDescent="0.25">
      <c r="A157" s="24">
        <v>136</v>
      </c>
      <c r="B157" s="25" t="s">
        <v>461</v>
      </c>
      <c r="C157" s="26" t="s">
        <v>374</v>
      </c>
      <c r="D157" s="26">
        <v>155</v>
      </c>
      <c r="E157" s="26" t="s">
        <v>384</v>
      </c>
      <c r="F157" s="26" t="s">
        <v>384</v>
      </c>
      <c r="G157" s="26" t="s">
        <v>384</v>
      </c>
      <c r="H157" s="24" t="s">
        <v>467</v>
      </c>
    </row>
    <row r="158" spans="1:8" ht="30" x14ac:dyDescent="0.25">
      <c r="A158" s="24">
        <v>137</v>
      </c>
      <c r="B158" s="25" t="s">
        <v>462</v>
      </c>
      <c r="C158" s="26" t="s">
        <v>354</v>
      </c>
      <c r="D158" s="26">
        <v>0</v>
      </c>
      <c r="E158" s="26" t="s">
        <v>384</v>
      </c>
      <c r="F158" s="26" t="s">
        <v>384</v>
      </c>
      <c r="G158" s="26" t="s">
        <v>384</v>
      </c>
      <c r="H158" s="24" t="s">
        <v>467</v>
      </c>
    </row>
    <row r="159" spans="1:8" ht="30" x14ac:dyDescent="0.25">
      <c r="A159" s="24">
        <v>138</v>
      </c>
      <c r="B159" s="25" t="s">
        <v>463</v>
      </c>
      <c r="C159" s="26" t="s">
        <v>354</v>
      </c>
      <c r="D159" s="26">
        <v>0</v>
      </c>
      <c r="E159" s="26" t="s">
        <v>384</v>
      </c>
      <c r="F159" s="26" t="s">
        <v>384</v>
      </c>
      <c r="G159" s="26" t="s">
        <v>384</v>
      </c>
      <c r="H159" s="24" t="s">
        <v>467</v>
      </c>
    </row>
    <row r="160" spans="1:8" ht="22.5" customHeight="1" x14ac:dyDescent="0.25">
      <c r="A160" s="100" t="s">
        <v>335</v>
      </c>
      <c r="B160" s="101"/>
      <c r="C160" s="101"/>
      <c r="D160" s="101"/>
      <c r="E160" s="101"/>
      <c r="F160" s="101"/>
      <c r="G160" s="101"/>
      <c r="H160" s="102"/>
    </row>
    <row r="161" spans="1:8" x14ac:dyDescent="0.25">
      <c r="A161" s="24">
        <v>139</v>
      </c>
      <c r="B161" s="25" t="s">
        <v>464</v>
      </c>
      <c r="C161" s="26" t="s">
        <v>374</v>
      </c>
      <c r="D161" s="26">
        <v>1</v>
      </c>
      <c r="E161" s="26" t="s">
        <v>384</v>
      </c>
      <c r="F161" s="26" t="s">
        <v>384</v>
      </c>
      <c r="G161" s="26" t="s">
        <v>384</v>
      </c>
      <c r="H161" s="24" t="s">
        <v>467</v>
      </c>
    </row>
    <row r="162" spans="1:8" ht="30" x14ac:dyDescent="0.25">
      <c r="A162" s="24">
        <v>140</v>
      </c>
      <c r="B162" s="25" t="s">
        <v>465</v>
      </c>
      <c r="C162" s="26" t="s">
        <v>431</v>
      </c>
      <c r="D162" s="26">
        <v>50</v>
      </c>
      <c r="E162" s="26" t="s">
        <v>384</v>
      </c>
      <c r="F162" s="26" t="s">
        <v>384</v>
      </c>
      <c r="G162" s="26" t="s">
        <v>384</v>
      </c>
      <c r="H162" s="24" t="s">
        <v>467</v>
      </c>
    </row>
    <row r="163" spans="1:8" ht="25.5" customHeight="1" x14ac:dyDescent="0.25">
      <c r="A163" s="100" t="s">
        <v>342</v>
      </c>
      <c r="B163" s="101"/>
      <c r="C163" s="101"/>
      <c r="D163" s="101"/>
      <c r="E163" s="101"/>
      <c r="F163" s="101"/>
      <c r="G163" s="101"/>
      <c r="H163" s="102"/>
    </row>
    <row r="164" spans="1:8" s="3" customFormat="1" ht="35.25" customHeight="1" x14ac:dyDescent="0.25">
      <c r="A164" s="24">
        <v>141</v>
      </c>
      <c r="B164" s="25" t="s">
        <v>38</v>
      </c>
      <c r="C164" s="26" t="s">
        <v>354</v>
      </c>
      <c r="D164" s="26">
        <v>921</v>
      </c>
      <c r="E164" s="26">
        <v>594</v>
      </c>
      <c r="F164" s="26">
        <v>660</v>
      </c>
      <c r="G164" s="27">
        <f>F164/E164%</f>
        <v>111.1111111111111</v>
      </c>
      <c r="H164" s="31"/>
    </row>
    <row r="165" spans="1:8" s="3" customFormat="1" ht="39" customHeight="1" x14ac:dyDescent="0.25">
      <c r="A165" s="24">
        <v>142</v>
      </c>
      <c r="B165" s="25" t="s">
        <v>39</v>
      </c>
      <c r="C165" s="26" t="s">
        <v>374</v>
      </c>
      <c r="D165" s="26">
        <v>60</v>
      </c>
      <c r="E165" s="26">
        <v>0</v>
      </c>
      <c r="F165" s="26">
        <v>0</v>
      </c>
      <c r="G165" s="35">
        <v>0</v>
      </c>
      <c r="H165" s="31"/>
    </row>
  </sheetData>
  <mergeCells count="20">
    <mergeCell ref="A136:H136"/>
    <mergeCell ref="A147:H147"/>
    <mergeCell ref="A155:H155"/>
    <mergeCell ref="A160:H160"/>
    <mergeCell ref="A163:H163"/>
    <mergeCell ref="A74:H74"/>
    <mergeCell ref="A94:H94"/>
    <mergeCell ref="A120:H120"/>
    <mergeCell ref="A127:H127"/>
    <mergeCell ref="B1:G3"/>
    <mergeCell ref="A37:H37"/>
    <mergeCell ref="A46:H46"/>
    <mergeCell ref="A53:H53"/>
    <mergeCell ref="A58:H58"/>
    <mergeCell ref="A66:H66"/>
    <mergeCell ref="A5:H5"/>
    <mergeCell ref="A14:H14"/>
    <mergeCell ref="A18:H18"/>
    <mergeCell ref="A22:H22"/>
    <mergeCell ref="A27:H27"/>
  </mergeCells>
  <pageMargins left="0.70000004768371604" right="0.70000004768371604" top="0.75" bottom="0.75" header="0.30000001192092901" footer="0.30000001192092901"/>
  <pageSetup paperSize="9" scale="57" fitToHeight="0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Normal.dotm</Template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отчет за 1 полугодие 2024</vt:lpstr>
      <vt:lpstr>показатели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Белова Ирина Юрьевна</dc:creator>
  <cp:lastModifiedBy>Гутова Любовь Константиновна</cp:lastModifiedBy>
  <cp:lastPrinted>2024-08-03T07:52:11Z</cp:lastPrinted>
  <dcterms:created xsi:type="dcterms:W3CDTF">2024-08-03T05:40:12Z</dcterms:created>
  <dcterms:modified xsi:type="dcterms:W3CDTF">2024-08-04T22:07:55Z</dcterms:modified>
</cp:coreProperties>
</file>